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EstaPastaDeTrabalho"/>
  <mc:AlternateContent xmlns:mc="http://schemas.openxmlformats.org/markup-compatibility/2006">
    <mc:Choice Requires="x15">
      <x15ac:absPath xmlns:x15ac="http://schemas.microsoft.com/office/spreadsheetml/2010/11/ac" url="https://expertiseinteligencia-my.sharepoint.com/personal/amanda_dias_expertise_net_br/Documents/Área de Trabalho/Automatização planejamento com interface/"/>
    </mc:Choice>
  </mc:AlternateContent>
  <xr:revisionPtr revIDLastSave="608" documentId="8_{C33653C7-22C0-4816-B457-DBBFBE5287EA}" xr6:coauthVersionLast="47" xr6:coauthVersionMax="47" xr10:uidLastSave="{6ACF1817-E11C-48BB-8568-AAD700D2FA32}"/>
  <bookViews>
    <workbookView xWindow="-108" yWindow="-108" windowWidth="23256" windowHeight="12456" tabRatio="897" firstSheet="21" activeTab="9" xr2:uid="{00000000-000D-0000-FFFF-FFFF00000000}"/>
  </bookViews>
  <sheets>
    <sheet name="Dim. Filial" sheetId="1" state="hidden" r:id="rId1"/>
    <sheet name="Calendário" sheetId="2" state="hidden" r:id="rId2"/>
    <sheet name="Matriz - Ent. Filial" sheetId="3" state="hidden" r:id="rId3"/>
    <sheet name="Matriz - Entrevistadores" sheetId="4" state="hidden" r:id="rId4"/>
    <sheet name="Férias Entrevistadores" sheetId="5" state="hidden" r:id="rId5"/>
    <sheet name="GAP HC" sheetId="6" state="hidden" r:id="rId6"/>
    <sheet name="GAP ENT" sheetId="7" state="hidden" r:id="rId7"/>
    <sheet name="META DIA" sheetId="8" state="hidden" r:id="rId8"/>
    <sheet name="Crono. Geral" sheetId="9" r:id="rId9"/>
    <sheet name="Próximas Semanas" sheetId="10" r:id="rId10"/>
    <sheet name="SAS" sheetId="11" state="hidden" r:id="rId11"/>
    <sheet name="REUNIÃO" sheetId="12" state="hidden" r:id="rId12"/>
    <sheet name="RESUMO HC" sheetId="13" state="hidden" r:id="rId13"/>
    <sheet name="Apresent. R. comite" sheetId="14" state="hidden" r:id="rId14"/>
    <sheet name="CATI_Semana_30.09" sheetId="16" r:id="rId15"/>
    <sheet name="CATI_Semana_07.10" sheetId="17" r:id="rId16"/>
    <sheet name="CATI_Semana_14.10" sheetId="18" r:id="rId17"/>
    <sheet name="CATI_Semana_21.10" sheetId="19" r:id="rId18"/>
    <sheet name="CATI_Semana_28.10" sheetId="20" r:id="rId19"/>
    <sheet name="CATI_Semana_04.11" sheetId="21" r:id="rId20"/>
    <sheet name="CATI_Semana_11.11" sheetId="22" r:id="rId21"/>
    <sheet name="CATI_Semana_18.11" sheetId="23" r:id="rId22"/>
    <sheet name="CATI_Semana_25.11" sheetId="24" r:id="rId23"/>
    <sheet name="CATI_Semana_02.12" sheetId="25" r:id="rId24"/>
    <sheet name="CATI_Semana_09.12" sheetId="26" r:id="rId25"/>
    <sheet name="CATI_Semana_16.12" sheetId="27" r:id="rId26"/>
    <sheet name="CATI_Semana_23.12" sheetId="28" r:id="rId27"/>
    <sheet name="CATI_Semana_30.12" sheetId="29" r:id="rId28"/>
    <sheet name="CATI_Semana_06.01" sheetId="30" state="hidden" r:id="rId29"/>
    <sheet name="CATI_Semana_13.01" sheetId="31" state="hidden" r:id="rId30"/>
    <sheet name="CATI_Semana_20.01" sheetId="32" state="hidden" r:id="rId31"/>
    <sheet name="CATI_Semana_27.01" sheetId="33" state="hidden" r:id="rId32"/>
    <sheet name="CATI_Semana_03.02" sheetId="34" state="hidden" r:id="rId33"/>
    <sheet name="CATI_Semana_10.02" sheetId="35" state="hidden" r:id="rId34"/>
    <sheet name="CATI_Semana_17.02" sheetId="36" state="hidden" r:id="rId35"/>
    <sheet name="CATI_Semana_24.02" sheetId="37" state="hidden" r:id="rId36"/>
    <sheet name="CATI_Semana_03.03" sheetId="38" state="hidden" r:id="rId37"/>
    <sheet name="CATI_Semana_10.03" sheetId="39" state="hidden" r:id="rId38"/>
    <sheet name="CATI_Semana_17.03" sheetId="40" state="hidden" r:id="rId39"/>
    <sheet name="CATI_Semana_24.03" sheetId="41" state="hidden" r:id="rId40"/>
    <sheet name="CATI_Semana_31.03" sheetId="42" state="hidden" r:id="rId41"/>
    <sheet name="CATI_Semana_07.04" sheetId="43" state="hidden" r:id="rId42"/>
    <sheet name="CATI_Semana_14.04" sheetId="44" state="hidden" r:id="rId43"/>
    <sheet name="CATI_Semana_21.04" sheetId="45" state="hidden" r:id="rId44"/>
    <sheet name="CATI_Semana_28.04" sheetId="46" state="hidden" r:id="rId45"/>
    <sheet name="CATI_Semana_05.05" sheetId="47" state="hidden" r:id="rId46"/>
    <sheet name="CATI_Semana_12.05" sheetId="48" state="hidden" r:id="rId47"/>
    <sheet name="CATI_Semana_19.05" sheetId="49" state="hidden" r:id="rId48"/>
    <sheet name="CATI_Semana_26.05" sheetId="50" state="hidden" r:id="rId49"/>
    <sheet name="CATI_Semana_02.06" sheetId="51" state="hidden" r:id="rId50"/>
    <sheet name="CATI_Semana_09.06" sheetId="52" state="hidden" r:id="rId51"/>
    <sheet name="CATI_Semana_16.06" sheetId="53" state="hidden" r:id="rId52"/>
    <sheet name="CATI_Semana_23.06" sheetId="54" state="hidden" r:id="rId53"/>
    <sheet name="CATI_Semana_30.06" sheetId="55" state="hidden" r:id="rId54"/>
    <sheet name="CATI_Semana_07.07" sheetId="56" state="hidden" r:id="rId55"/>
    <sheet name="CATI_Semana_14.07" sheetId="57" state="hidden" r:id="rId56"/>
    <sheet name="CATI_Semana_21.07" sheetId="58" state="hidden" r:id="rId57"/>
    <sheet name="CATI_Semana_28.07" sheetId="59" state="hidden" r:id="rId58"/>
    <sheet name="CATI_Semana_04.08" sheetId="60" state="hidden" r:id="rId59"/>
    <sheet name="CATI_Semana_11.08" sheetId="61" state="hidden" r:id="rId60"/>
    <sheet name="CATI_Semana_18.08" sheetId="62" state="hidden" r:id="rId61"/>
    <sheet name="CATI_Semana_25.08" sheetId="63" state="hidden" r:id="rId62"/>
    <sheet name="CATI_Semana_01.09" sheetId="64" state="hidden" r:id="rId63"/>
    <sheet name="CATI_Semana_08.09" sheetId="65" state="hidden" r:id="rId64"/>
    <sheet name="CATI_Semana_15.09" sheetId="66" state="hidden" r:id="rId65"/>
    <sheet name="CATI_Semana_22.09" sheetId="67" state="hidden" r:id="rId66"/>
    <sheet name="CATI_Semana_29.09" sheetId="68" state="hidden" r:id="rId67"/>
    <sheet name="CATI_Semana_06.10" sheetId="69" state="hidden" r:id="rId68"/>
    <sheet name="CATI_Semana_13.10" sheetId="70" state="hidden" r:id="rId69"/>
    <sheet name="CATI_Semana_20.10" sheetId="71" state="hidden" r:id="rId70"/>
    <sheet name="CATI_Semana_27.10" sheetId="72" state="hidden" r:id="rId71"/>
    <sheet name="CATI_Semana_03.11" sheetId="73" state="hidden" r:id="rId72"/>
    <sheet name="CATI_Semana_10.11" sheetId="74" state="hidden" r:id="rId73"/>
    <sheet name="CATI_Semana_17.11" sheetId="75" state="hidden" r:id="rId74"/>
    <sheet name="CATI_Semana_24.11" sheetId="76" state="hidden" r:id="rId75"/>
    <sheet name="CATI_Semana_01.12" sheetId="77" state="hidden" r:id="rId76"/>
    <sheet name="CATI_Semana_08.12" sheetId="78" state="hidden" r:id="rId77"/>
    <sheet name="CATI_Semana_15.12" sheetId="79" state="hidden" r:id="rId78"/>
    <sheet name="CATI_Semana_22.12" sheetId="80" state="hidden" r:id="rId79"/>
    <sheet name="CATI_Semana_29.12" sheetId="81" state="hidden" r:id="rId80"/>
  </sheets>
  <definedNames>
    <definedName name="____r" localSheetId="23" hidden="1">{"'RR'!$A$2:$E$81"}</definedName>
    <definedName name="____r" localSheetId="19" hidden="1">{"'RR'!$A$2:$E$81"}</definedName>
    <definedName name="____r" localSheetId="15" hidden="1">{"'RR'!$A$2:$E$81"}</definedName>
    <definedName name="____r" localSheetId="24" hidden="1">{"'RR'!$A$2:$E$81"}</definedName>
    <definedName name="____r" localSheetId="20" hidden="1">{"'RR'!$A$2:$E$81"}</definedName>
    <definedName name="____r" localSheetId="16" hidden="1">{"'RR'!$A$2:$E$81"}</definedName>
    <definedName name="____r" localSheetId="25" hidden="1">{"'RR'!$A$2:$E$81"}</definedName>
    <definedName name="____r" localSheetId="21" hidden="1">{"'RR'!$A$2:$E$81"}</definedName>
    <definedName name="____r" localSheetId="17" hidden="1">{"'RR'!$A$2:$E$81"}</definedName>
    <definedName name="____r" localSheetId="26" hidden="1">{"'RR'!$A$2:$E$81"}</definedName>
    <definedName name="____r" localSheetId="22" hidden="1">{"'RR'!$A$2:$E$81"}</definedName>
    <definedName name="____r" localSheetId="18" hidden="1">{"'RR'!$A$2:$E$81"}</definedName>
    <definedName name="____r" localSheetId="14" hidden="1">{"'RR'!$A$2:$E$81"}</definedName>
    <definedName name="____r" localSheetId="27" hidden="1">{"'RR'!$A$2:$E$81"}</definedName>
    <definedName name="____r" localSheetId="2" hidden="1">{"'RR'!$A$2:$E$81"}</definedName>
    <definedName name="____r" localSheetId="3" hidden="1">{"'RR'!$A$2:$E$81"}</definedName>
    <definedName name="____r" hidden="1">{"'RR'!$A$2:$E$81"}</definedName>
    <definedName name="____Sab1" localSheetId="23" hidden="1">{"'RR'!$A$2:$E$81"}</definedName>
    <definedName name="____Sab1" localSheetId="19" hidden="1">{"'RR'!$A$2:$E$81"}</definedName>
    <definedName name="____Sab1" localSheetId="15" hidden="1">{"'RR'!$A$2:$E$81"}</definedName>
    <definedName name="____Sab1" localSheetId="24" hidden="1">{"'RR'!$A$2:$E$81"}</definedName>
    <definedName name="____Sab1" localSheetId="20" hidden="1">{"'RR'!$A$2:$E$81"}</definedName>
    <definedName name="____Sab1" localSheetId="16" hidden="1">{"'RR'!$A$2:$E$81"}</definedName>
    <definedName name="____Sab1" localSheetId="25" hidden="1">{"'RR'!$A$2:$E$81"}</definedName>
    <definedName name="____Sab1" localSheetId="21" hidden="1">{"'RR'!$A$2:$E$81"}</definedName>
    <definedName name="____Sab1" localSheetId="17" hidden="1">{"'RR'!$A$2:$E$81"}</definedName>
    <definedName name="____Sab1" localSheetId="26" hidden="1">{"'RR'!$A$2:$E$81"}</definedName>
    <definedName name="____Sab1" localSheetId="22" hidden="1">{"'RR'!$A$2:$E$81"}</definedName>
    <definedName name="____Sab1" localSheetId="18" hidden="1">{"'RR'!$A$2:$E$81"}</definedName>
    <definedName name="____Sab1" localSheetId="14" hidden="1">{"'RR'!$A$2:$E$81"}</definedName>
    <definedName name="____Sab1" localSheetId="27" hidden="1">{"'RR'!$A$2:$E$81"}</definedName>
    <definedName name="____Sab1" localSheetId="2" hidden="1">{"'RR'!$A$2:$E$81"}</definedName>
    <definedName name="____Sab1" localSheetId="3" hidden="1">{"'RR'!$A$2:$E$81"}</definedName>
    <definedName name="____Sab1" hidden="1">{"'RR'!$A$2:$E$81"}</definedName>
    <definedName name="____Sab2" localSheetId="23" hidden="1">{"'RR'!$A$2:$E$81"}</definedName>
    <definedName name="____Sab2" localSheetId="19" hidden="1">{"'RR'!$A$2:$E$81"}</definedName>
    <definedName name="____Sab2" localSheetId="15" hidden="1">{"'RR'!$A$2:$E$81"}</definedName>
    <definedName name="____Sab2" localSheetId="24" hidden="1">{"'RR'!$A$2:$E$81"}</definedName>
    <definedName name="____Sab2" localSheetId="20" hidden="1">{"'RR'!$A$2:$E$81"}</definedName>
    <definedName name="____Sab2" localSheetId="16" hidden="1">{"'RR'!$A$2:$E$81"}</definedName>
    <definedName name="____Sab2" localSheetId="25" hidden="1">{"'RR'!$A$2:$E$81"}</definedName>
    <definedName name="____Sab2" localSheetId="21" hidden="1">{"'RR'!$A$2:$E$81"}</definedName>
    <definedName name="____Sab2" localSheetId="17" hidden="1">{"'RR'!$A$2:$E$81"}</definedName>
    <definedName name="____Sab2" localSheetId="26" hidden="1">{"'RR'!$A$2:$E$81"}</definedName>
    <definedName name="____Sab2" localSheetId="22" hidden="1">{"'RR'!$A$2:$E$81"}</definedName>
    <definedName name="____Sab2" localSheetId="18" hidden="1">{"'RR'!$A$2:$E$81"}</definedName>
    <definedName name="____Sab2" localSheetId="14" hidden="1">{"'RR'!$A$2:$E$81"}</definedName>
    <definedName name="____Sab2" localSheetId="27" hidden="1">{"'RR'!$A$2:$E$81"}</definedName>
    <definedName name="____Sab2" localSheetId="2" hidden="1">{"'RR'!$A$2:$E$81"}</definedName>
    <definedName name="____Sab2" localSheetId="3" hidden="1">{"'RR'!$A$2:$E$81"}</definedName>
    <definedName name="____Sab2" hidden="1">{"'RR'!$A$2:$E$81"}</definedName>
    <definedName name="__h2" localSheetId="23" hidden="1">{"'RR'!$A$2:$E$81"}</definedName>
    <definedName name="__h2" localSheetId="19" hidden="1">{"'RR'!$A$2:$E$81"}</definedName>
    <definedName name="__h2" localSheetId="15" hidden="1">{"'RR'!$A$2:$E$81"}</definedName>
    <definedName name="__h2" localSheetId="24" hidden="1">{"'RR'!$A$2:$E$81"}</definedName>
    <definedName name="__h2" localSheetId="20" hidden="1">{"'RR'!$A$2:$E$81"}</definedName>
    <definedName name="__h2" localSheetId="16" hidden="1">{"'RR'!$A$2:$E$81"}</definedName>
    <definedName name="__h2" localSheetId="25" hidden="1">{"'RR'!$A$2:$E$81"}</definedName>
    <definedName name="__h2" localSheetId="21" hidden="1">{"'RR'!$A$2:$E$81"}</definedName>
    <definedName name="__h2" localSheetId="17" hidden="1">{"'RR'!$A$2:$E$81"}</definedName>
    <definedName name="__h2" localSheetId="26" hidden="1">{"'RR'!$A$2:$E$81"}</definedName>
    <definedName name="__h2" localSheetId="22" hidden="1">{"'RR'!$A$2:$E$81"}</definedName>
    <definedName name="__h2" localSheetId="18" hidden="1">{"'RR'!$A$2:$E$81"}</definedName>
    <definedName name="__h2" localSheetId="14" hidden="1">{"'RR'!$A$2:$E$81"}</definedName>
    <definedName name="__h2" localSheetId="27" hidden="1">{"'RR'!$A$2:$E$81"}</definedName>
    <definedName name="__h2" localSheetId="2" hidden="1">{"'RR'!$A$2:$E$81"}</definedName>
    <definedName name="__h2" localSheetId="3" hidden="1">{"'RR'!$A$2:$E$81"}</definedName>
    <definedName name="__h2" hidden="1">{"'RR'!$A$2:$E$81"}</definedName>
    <definedName name="_xlnm._FilterDatabase" localSheetId="9" hidden="1">'Próximas Semanas'!$A$5:$P$13</definedName>
    <definedName name="_h2" localSheetId="23" hidden="1">{"'RR'!$A$2:$E$81"}</definedName>
    <definedName name="_h2" localSheetId="19" hidden="1">{"'RR'!$A$2:$E$81"}</definedName>
    <definedName name="_h2" localSheetId="15" hidden="1">{"'RR'!$A$2:$E$81"}</definedName>
    <definedName name="_h2" localSheetId="24" hidden="1">{"'RR'!$A$2:$E$81"}</definedName>
    <definedName name="_h2" localSheetId="20" hidden="1">{"'RR'!$A$2:$E$81"}</definedName>
    <definedName name="_h2" localSheetId="16" hidden="1">{"'RR'!$A$2:$E$81"}</definedName>
    <definedName name="_h2" localSheetId="25" hidden="1">{"'RR'!$A$2:$E$81"}</definedName>
    <definedName name="_h2" localSheetId="21" hidden="1">{"'RR'!$A$2:$E$81"}</definedName>
    <definedName name="_h2" localSheetId="17" hidden="1">{"'RR'!$A$2:$E$81"}</definedName>
    <definedName name="_h2" localSheetId="26" hidden="1">{"'RR'!$A$2:$E$81"}</definedName>
    <definedName name="_h2" localSheetId="22" hidden="1">{"'RR'!$A$2:$E$81"}</definedName>
    <definedName name="_h2" localSheetId="18" hidden="1">{"'RR'!$A$2:$E$81"}</definedName>
    <definedName name="_h2" localSheetId="14" hidden="1">{"'RR'!$A$2:$E$81"}</definedName>
    <definedName name="_h2" localSheetId="27" hidden="1">{"'RR'!$A$2:$E$81"}</definedName>
    <definedName name="_h2" localSheetId="2" hidden="1">{"'RR'!$A$2:$E$81"}</definedName>
    <definedName name="_h2" localSheetId="3" hidden="1">{"'RR'!$A$2:$E$81"}</definedName>
    <definedName name="_h2" hidden="1">{"'RR'!$A$2:$E$81"}</definedName>
    <definedName name="Ed" localSheetId="23" hidden="1">{"'RR'!$A$2:$E$81"}</definedName>
    <definedName name="Ed" localSheetId="19" hidden="1">{"'RR'!$A$2:$E$81"}</definedName>
    <definedName name="Ed" localSheetId="15" hidden="1">{"'RR'!$A$2:$E$81"}</definedName>
    <definedName name="Ed" localSheetId="24" hidden="1">{"'RR'!$A$2:$E$81"}</definedName>
    <definedName name="Ed" localSheetId="20" hidden="1">{"'RR'!$A$2:$E$81"}</definedName>
    <definedName name="Ed" localSheetId="16" hidden="1">{"'RR'!$A$2:$E$81"}</definedName>
    <definedName name="Ed" localSheetId="25" hidden="1">{"'RR'!$A$2:$E$81"}</definedName>
    <definedName name="Ed" localSheetId="21" hidden="1">{"'RR'!$A$2:$E$81"}</definedName>
    <definedName name="Ed" localSheetId="17" hidden="1">{"'RR'!$A$2:$E$81"}</definedName>
    <definedName name="Ed" localSheetId="26" hidden="1">{"'RR'!$A$2:$E$81"}</definedName>
    <definedName name="Ed" localSheetId="22" hidden="1">{"'RR'!$A$2:$E$81"}</definedName>
    <definedName name="Ed" localSheetId="18" hidden="1">{"'RR'!$A$2:$E$81"}</definedName>
    <definedName name="Ed" localSheetId="14" hidden="1">{"'RR'!$A$2:$E$81"}</definedName>
    <definedName name="Ed" localSheetId="27" hidden="1">{"'RR'!$A$2:$E$81"}</definedName>
    <definedName name="Ed" localSheetId="2" hidden="1">{"'RR'!$A$2:$E$81"}</definedName>
    <definedName name="Ed" localSheetId="3" hidden="1">{"'RR'!$A$2:$E$81"}</definedName>
    <definedName name="Ed" hidden="1">{"'RR'!$A$2:$E$81"}</definedName>
    <definedName name="Eduardo" localSheetId="23" hidden="1">{"'RR'!$A$2:$E$81"}</definedName>
    <definedName name="Eduardo" localSheetId="19" hidden="1">{"'RR'!$A$2:$E$81"}</definedName>
    <definedName name="Eduardo" localSheetId="15" hidden="1">{"'RR'!$A$2:$E$81"}</definedName>
    <definedName name="Eduardo" localSheetId="24" hidden="1">{"'RR'!$A$2:$E$81"}</definedName>
    <definedName name="Eduardo" localSheetId="20" hidden="1">{"'RR'!$A$2:$E$81"}</definedName>
    <definedName name="Eduardo" localSheetId="16" hidden="1">{"'RR'!$A$2:$E$81"}</definedName>
    <definedName name="Eduardo" localSheetId="25" hidden="1">{"'RR'!$A$2:$E$81"}</definedName>
    <definedName name="Eduardo" localSheetId="21" hidden="1">{"'RR'!$A$2:$E$81"}</definedName>
    <definedName name="Eduardo" localSheetId="17" hidden="1">{"'RR'!$A$2:$E$81"}</definedName>
    <definedName name="Eduardo" localSheetId="26" hidden="1">{"'RR'!$A$2:$E$81"}</definedName>
    <definedName name="Eduardo" localSheetId="22" hidden="1">{"'RR'!$A$2:$E$81"}</definedName>
    <definedName name="Eduardo" localSheetId="18" hidden="1">{"'RR'!$A$2:$E$81"}</definedName>
    <definedName name="Eduardo" localSheetId="14" hidden="1">{"'RR'!$A$2:$E$81"}</definedName>
    <definedName name="Eduardo" localSheetId="27" hidden="1">{"'RR'!$A$2:$E$81"}</definedName>
    <definedName name="Eduardo" localSheetId="2" hidden="1">{"'RR'!$A$2:$E$81"}</definedName>
    <definedName name="Eduardo" localSheetId="3" hidden="1">{"'RR'!$A$2:$E$81"}</definedName>
    <definedName name="Eduardo" hidden="1">{"'RR'!$A$2:$E$81"}</definedName>
    <definedName name="EEE" localSheetId="23" hidden="1">{"'RR'!$A$2:$E$81"}</definedName>
    <definedName name="EEE" localSheetId="19" hidden="1">{"'RR'!$A$2:$E$81"}</definedName>
    <definedName name="EEE" localSheetId="15" hidden="1">{"'RR'!$A$2:$E$81"}</definedName>
    <definedName name="EEE" localSheetId="24" hidden="1">{"'RR'!$A$2:$E$81"}</definedName>
    <definedName name="EEE" localSheetId="20" hidden="1">{"'RR'!$A$2:$E$81"}</definedName>
    <definedName name="EEE" localSheetId="16" hidden="1">{"'RR'!$A$2:$E$81"}</definedName>
    <definedName name="EEE" localSheetId="25" hidden="1">{"'RR'!$A$2:$E$81"}</definedName>
    <definedName name="EEE" localSheetId="21" hidden="1">{"'RR'!$A$2:$E$81"}</definedName>
    <definedName name="EEE" localSheetId="17" hidden="1">{"'RR'!$A$2:$E$81"}</definedName>
    <definedName name="EEE" localSheetId="26" hidden="1">{"'RR'!$A$2:$E$81"}</definedName>
    <definedName name="EEE" localSheetId="22" hidden="1">{"'RR'!$A$2:$E$81"}</definedName>
    <definedName name="EEE" localSheetId="18" hidden="1">{"'RR'!$A$2:$E$81"}</definedName>
    <definedName name="EEE" localSheetId="14" hidden="1">{"'RR'!$A$2:$E$81"}</definedName>
    <definedName name="EEE" localSheetId="27" hidden="1">{"'RR'!$A$2:$E$81"}</definedName>
    <definedName name="EEE" localSheetId="2" hidden="1">{"'RR'!$A$2:$E$81"}</definedName>
    <definedName name="EEE" localSheetId="3" hidden="1">{"'RR'!$A$2:$E$81"}</definedName>
    <definedName name="EEE" hidden="1">{"'RR'!$A$2:$E$81"}</definedName>
    <definedName name="Evol" localSheetId="23" hidden="1">{"'RR'!$A$2:$E$81"}</definedName>
    <definedName name="Evol" localSheetId="19" hidden="1">{"'RR'!$A$2:$E$81"}</definedName>
    <definedName name="Evol" localSheetId="15" hidden="1">{"'RR'!$A$2:$E$81"}</definedName>
    <definedName name="Evol" localSheetId="24" hidden="1">{"'RR'!$A$2:$E$81"}</definedName>
    <definedName name="Evol" localSheetId="20" hidden="1">{"'RR'!$A$2:$E$81"}</definedName>
    <definedName name="Evol" localSheetId="16" hidden="1">{"'RR'!$A$2:$E$81"}</definedName>
    <definedName name="Evol" localSheetId="25" hidden="1">{"'RR'!$A$2:$E$81"}</definedName>
    <definedName name="Evol" localSheetId="21" hidden="1">{"'RR'!$A$2:$E$81"}</definedName>
    <definedName name="Evol" localSheetId="17" hidden="1">{"'RR'!$A$2:$E$81"}</definedName>
    <definedName name="Evol" localSheetId="26" hidden="1">{"'RR'!$A$2:$E$81"}</definedName>
    <definedName name="Evol" localSheetId="22" hidden="1">{"'RR'!$A$2:$E$81"}</definedName>
    <definedName name="Evol" localSheetId="18" hidden="1">{"'RR'!$A$2:$E$81"}</definedName>
    <definedName name="Evol" localSheetId="14" hidden="1">{"'RR'!$A$2:$E$81"}</definedName>
    <definedName name="Evol" localSheetId="27" hidden="1">{"'RR'!$A$2:$E$81"}</definedName>
    <definedName name="Evol" localSheetId="2" hidden="1">{"'RR'!$A$2:$E$81"}</definedName>
    <definedName name="Evol" localSheetId="3" hidden="1">{"'RR'!$A$2:$E$81"}</definedName>
    <definedName name="Evol" hidden="1">{"'RR'!$A$2:$E$81"}</definedName>
    <definedName name="f" localSheetId="23" hidden="1">{"'RR'!$A$2:$E$81"}</definedName>
    <definedName name="f" localSheetId="19" hidden="1">{"'RR'!$A$2:$E$81"}</definedName>
    <definedName name="f" localSheetId="15" hidden="1">{"'RR'!$A$2:$E$81"}</definedName>
    <definedName name="f" localSheetId="24" hidden="1">{"'RR'!$A$2:$E$81"}</definedName>
    <definedName name="f" localSheetId="20" hidden="1">{"'RR'!$A$2:$E$81"}</definedName>
    <definedName name="f" localSheetId="16" hidden="1">{"'RR'!$A$2:$E$81"}</definedName>
    <definedName name="f" localSheetId="25" hidden="1">{"'RR'!$A$2:$E$81"}</definedName>
    <definedName name="f" localSheetId="21" hidden="1">{"'RR'!$A$2:$E$81"}</definedName>
    <definedName name="f" localSheetId="17" hidden="1">{"'RR'!$A$2:$E$81"}</definedName>
    <definedName name="f" localSheetId="26" hidden="1">{"'RR'!$A$2:$E$81"}</definedName>
    <definedName name="f" localSheetId="22" hidden="1">{"'RR'!$A$2:$E$81"}</definedName>
    <definedName name="f" localSheetId="18" hidden="1">{"'RR'!$A$2:$E$81"}</definedName>
    <definedName name="f" localSheetId="14" hidden="1">{"'RR'!$A$2:$E$81"}</definedName>
    <definedName name="f" localSheetId="27" hidden="1">{"'RR'!$A$2:$E$81"}</definedName>
    <definedName name="f" localSheetId="2" hidden="1">{"'RR'!$A$2:$E$81"}</definedName>
    <definedName name="f" localSheetId="3" hidden="1">{"'RR'!$A$2:$E$81"}</definedName>
    <definedName name="f" hidden="1">{"'RR'!$A$2:$E$81"}</definedName>
    <definedName name="FeedBack" localSheetId="23" hidden="1">{"'RR'!$A$2:$E$81"}</definedName>
    <definedName name="FeedBack" localSheetId="19" hidden="1">{"'RR'!$A$2:$E$81"}</definedName>
    <definedName name="FeedBack" localSheetId="15" hidden="1">{"'RR'!$A$2:$E$81"}</definedName>
    <definedName name="FeedBack" localSheetId="24" hidden="1">{"'RR'!$A$2:$E$81"}</definedName>
    <definedName name="FeedBack" localSheetId="20" hidden="1">{"'RR'!$A$2:$E$81"}</definedName>
    <definedName name="FeedBack" localSheetId="16" hidden="1">{"'RR'!$A$2:$E$81"}</definedName>
    <definedName name="FeedBack" localSheetId="25" hidden="1">{"'RR'!$A$2:$E$81"}</definedName>
    <definedName name="FeedBack" localSheetId="21" hidden="1">{"'RR'!$A$2:$E$81"}</definedName>
    <definedName name="FeedBack" localSheetId="17" hidden="1">{"'RR'!$A$2:$E$81"}</definedName>
    <definedName name="FeedBack" localSheetId="26" hidden="1">{"'RR'!$A$2:$E$81"}</definedName>
    <definedName name="FeedBack" localSheetId="22" hidden="1">{"'RR'!$A$2:$E$81"}</definedName>
    <definedName name="FeedBack" localSheetId="18" hidden="1">{"'RR'!$A$2:$E$81"}</definedName>
    <definedName name="FeedBack" localSheetId="14" hidden="1">{"'RR'!$A$2:$E$81"}</definedName>
    <definedName name="FeedBack" localSheetId="27" hidden="1">{"'RR'!$A$2:$E$81"}</definedName>
    <definedName name="FeedBack" localSheetId="2" hidden="1">{"'RR'!$A$2:$E$81"}</definedName>
    <definedName name="FeedBack" localSheetId="3" hidden="1">{"'RR'!$A$2:$E$81"}</definedName>
    <definedName name="FeedBack" hidden="1">{"'RR'!$A$2:$E$81"}</definedName>
    <definedName name="h" localSheetId="23" hidden="1">{"'RR'!$A$2:$E$81"}</definedName>
    <definedName name="h" localSheetId="19" hidden="1">{"'RR'!$A$2:$E$81"}</definedName>
    <definedName name="h" localSheetId="15" hidden="1">{"'RR'!$A$2:$E$81"}</definedName>
    <definedName name="h" localSheetId="24" hidden="1">{"'RR'!$A$2:$E$81"}</definedName>
    <definedName name="h" localSheetId="20" hidden="1">{"'RR'!$A$2:$E$81"}</definedName>
    <definedName name="h" localSheetId="16" hidden="1">{"'RR'!$A$2:$E$81"}</definedName>
    <definedName name="h" localSheetId="25" hidden="1">{"'RR'!$A$2:$E$81"}</definedName>
    <definedName name="h" localSheetId="21" hidden="1">{"'RR'!$A$2:$E$81"}</definedName>
    <definedName name="h" localSheetId="17" hidden="1">{"'RR'!$A$2:$E$81"}</definedName>
    <definedName name="h" localSheetId="26" hidden="1">{"'RR'!$A$2:$E$81"}</definedName>
    <definedName name="h" localSheetId="22" hidden="1">{"'RR'!$A$2:$E$81"}</definedName>
    <definedName name="h" localSheetId="18" hidden="1">{"'RR'!$A$2:$E$81"}</definedName>
    <definedName name="h" localSheetId="14" hidden="1">{"'RR'!$A$2:$E$81"}</definedName>
    <definedName name="h" localSheetId="27" hidden="1">{"'RR'!$A$2:$E$81"}</definedName>
    <definedName name="h" localSheetId="2" hidden="1">{"'RR'!$A$2:$E$81"}</definedName>
    <definedName name="h" localSheetId="3" hidden="1">{"'RR'!$A$2:$E$81"}</definedName>
    <definedName name="h" hidden="1">{"'RR'!$A$2:$E$81"}</definedName>
    <definedName name="HTML_CodePage" hidden="1">1252</definedName>
    <definedName name="HTML_Control" localSheetId="23" hidden="1">{"'RR'!$A$2:$E$81"}</definedName>
    <definedName name="HTML_Control" localSheetId="19" hidden="1">{"'RR'!$A$2:$E$81"}</definedName>
    <definedName name="HTML_Control" localSheetId="15" hidden="1">{"'RR'!$A$2:$E$81"}</definedName>
    <definedName name="HTML_Control" localSheetId="24" hidden="1">{"'RR'!$A$2:$E$81"}</definedName>
    <definedName name="HTML_Control" localSheetId="20" hidden="1">{"'RR'!$A$2:$E$81"}</definedName>
    <definedName name="HTML_Control" localSheetId="16" hidden="1">{"'RR'!$A$2:$E$81"}</definedName>
    <definedName name="HTML_Control" localSheetId="25" hidden="1">{"'RR'!$A$2:$E$81"}</definedName>
    <definedName name="HTML_Control" localSheetId="21" hidden="1">{"'RR'!$A$2:$E$81"}</definedName>
    <definedName name="HTML_Control" localSheetId="17" hidden="1">{"'RR'!$A$2:$E$81"}</definedName>
    <definedName name="HTML_Control" localSheetId="26" hidden="1">{"'RR'!$A$2:$E$81"}</definedName>
    <definedName name="HTML_Control" localSheetId="22" hidden="1">{"'RR'!$A$2:$E$81"}</definedName>
    <definedName name="HTML_Control" localSheetId="18" hidden="1">{"'RR'!$A$2:$E$81"}</definedName>
    <definedName name="HTML_Control" localSheetId="14" hidden="1">{"'RR'!$A$2:$E$81"}</definedName>
    <definedName name="HTML_Control" localSheetId="27" hidden="1">{"'RR'!$A$2:$E$81"}</definedName>
    <definedName name="HTML_Control" localSheetId="2" hidden="1">{"'RR'!$A$2:$E$81"}</definedName>
    <definedName name="HTML_Control" localSheetId="3" hidden="1">{"'RR'!$A$2:$E$81"}</definedName>
    <definedName name="HTML_Control" hidden="1">{"'RR'!$A$2:$E$81"}</definedName>
    <definedName name="HTML_Control1" localSheetId="23" hidden="1">{"'RR'!$A$2:$E$81"}</definedName>
    <definedName name="HTML_Control1" localSheetId="19" hidden="1">{"'RR'!$A$2:$E$81"}</definedName>
    <definedName name="HTML_Control1" localSheetId="15" hidden="1">{"'RR'!$A$2:$E$81"}</definedName>
    <definedName name="HTML_Control1" localSheetId="24" hidden="1">{"'RR'!$A$2:$E$81"}</definedName>
    <definedName name="HTML_Control1" localSheetId="20" hidden="1">{"'RR'!$A$2:$E$81"}</definedName>
    <definedName name="HTML_Control1" localSheetId="16" hidden="1">{"'RR'!$A$2:$E$81"}</definedName>
    <definedName name="HTML_Control1" localSheetId="25" hidden="1">{"'RR'!$A$2:$E$81"}</definedName>
    <definedName name="HTML_Control1" localSheetId="21" hidden="1">{"'RR'!$A$2:$E$81"}</definedName>
    <definedName name="HTML_Control1" localSheetId="17" hidden="1">{"'RR'!$A$2:$E$81"}</definedName>
    <definedName name="HTML_Control1" localSheetId="26" hidden="1">{"'RR'!$A$2:$E$81"}</definedName>
    <definedName name="HTML_Control1" localSheetId="22" hidden="1">{"'RR'!$A$2:$E$81"}</definedName>
    <definedName name="HTML_Control1" localSheetId="18" hidden="1">{"'RR'!$A$2:$E$81"}</definedName>
    <definedName name="HTML_Control1" localSheetId="14" hidden="1">{"'RR'!$A$2:$E$81"}</definedName>
    <definedName name="HTML_Control1" localSheetId="27" hidden="1">{"'RR'!$A$2:$E$81"}</definedName>
    <definedName name="HTML_Control1" localSheetId="2" hidden="1">{"'RR'!$A$2:$E$81"}</definedName>
    <definedName name="HTML_Control1" localSheetId="3" hidden="1">{"'RR'!$A$2:$E$81"}</definedName>
    <definedName name="HTML_Control1" hidden="1">{"'RR'!$A$2:$E$81"}</definedName>
    <definedName name="HTML_Control2" localSheetId="23" hidden="1">{"'RR'!$A$2:$E$81"}</definedName>
    <definedName name="HTML_Control2" localSheetId="19" hidden="1">{"'RR'!$A$2:$E$81"}</definedName>
    <definedName name="HTML_Control2" localSheetId="15" hidden="1">{"'RR'!$A$2:$E$81"}</definedName>
    <definedName name="HTML_Control2" localSheetId="24" hidden="1">{"'RR'!$A$2:$E$81"}</definedName>
    <definedName name="HTML_Control2" localSheetId="20" hidden="1">{"'RR'!$A$2:$E$81"}</definedName>
    <definedName name="HTML_Control2" localSheetId="16" hidden="1">{"'RR'!$A$2:$E$81"}</definedName>
    <definedName name="HTML_Control2" localSheetId="25" hidden="1">{"'RR'!$A$2:$E$81"}</definedName>
    <definedName name="HTML_Control2" localSheetId="21" hidden="1">{"'RR'!$A$2:$E$81"}</definedName>
    <definedName name="HTML_Control2" localSheetId="17" hidden="1">{"'RR'!$A$2:$E$81"}</definedName>
    <definedName name="HTML_Control2" localSheetId="26" hidden="1">{"'RR'!$A$2:$E$81"}</definedName>
    <definedName name="HTML_Control2" localSheetId="22" hidden="1">{"'RR'!$A$2:$E$81"}</definedName>
    <definedName name="HTML_Control2" localSheetId="18" hidden="1">{"'RR'!$A$2:$E$81"}</definedName>
    <definedName name="HTML_Control2" localSheetId="14" hidden="1">{"'RR'!$A$2:$E$81"}</definedName>
    <definedName name="HTML_Control2" localSheetId="27" hidden="1">{"'RR'!$A$2:$E$81"}</definedName>
    <definedName name="HTML_Control2" localSheetId="2" hidden="1">{"'RR'!$A$2:$E$81"}</definedName>
    <definedName name="HTML_Control2" localSheetId="3" hidden="1">{"'RR'!$A$2:$E$81"}</definedName>
    <definedName name="HTML_Control2" hidden="1">{"'RR'!$A$2:$E$81"}</definedName>
    <definedName name="HTML_Description" hidden="1">""</definedName>
    <definedName name="HTML_Email" hidden="1">""</definedName>
    <definedName name="HTML_Header" hidden="1">"RR"</definedName>
    <definedName name="HTML_LastUpdate" hidden="1">"11/10/99"</definedName>
    <definedName name="HTML_LineAfter" hidden="1">FALSE</definedName>
    <definedName name="HTML_LineBefore" hidden="1">FALSE</definedName>
    <definedName name="HTML_Name" hidden="1">"Departamento de Informática"</definedName>
    <definedName name="HTML_OBDlg2" hidden="1">TRUE</definedName>
    <definedName name="HTML_OBDlg4" hidden="1">TRUE</definedName>
    <definedName name="HTML_OS" hidden="1">0</definedName>
    <definedName name="HTML_PathFile" hidden="1">"C:\Intranet\Todos os Indicadores\MeuHTML.htm"</definedName>
    <definedName name="HTML_Title" hidden="1">"Regional 4 SET99"</definedName>
    <definedName name="Ocupação" localSheetId="23" hidden="1">{"'RR'!$A$2:$E$81"}</definedName>
    <definedName name="Ocupação" localSheetId="19" hidden="1">{"'RR'!$A$2:$E$81"}</definedName>
    <definedName name="Ocupação" localSheetId="15" hidden="1">{"'RR'!$A$2:$E$81"}</definedName>
    <definedName name="Ocupação" localSheetId="24" hidden="1">{"'RR'!$A$2:$E$81"}</definedName>
    <definedName name="Ocupação" localSheetId="20" hidden="1">{"'RR'!$A$2:$E$81"}</definedName>
    <definedName name="Ocupação" localSheetId="16" hidden="1">{"'RR'!$A$2:$E$81"}</definedName>
    <definedName name="Ocupação" localSheetId="25" hidden="1">{"'RR'!$A$2:$E$81"}</definedName>
    <definedName name="Ocupação" localSheetId="21" hidden="1">{"'RR'!$A$2:$E$81"}</definedName>
    <definedName name="Ocupação" localSheetId="17" hidden="1">{"'RR'!$A$2:$E$81"}</definedName>
    <definedName name="Ocupação" localSheetId="26" hidden="1">{"'RR'!$A$2:$E$81"}</definedName>
    <definedName name="Ocupação" localSheetId="22" hidden="1">{"'RR'!$A$2:$E$81"}</definedName>
    <definedName name="Ocupação" localSheetId="18" hidden="1">{"'RR'!$A$2:$E$81"}</definedName>
    <definedName name="Ocupação" localSheetId="14" hidden="1">{"'RR'!$A$2:$E$81"}</definedName>
    <definedName name="Ocupação" localSheetId="27" hidden="1">{"'RR'!$A$2:$E$81"}</definedName>
    <definedName name="Ocupação" localSheetId="2" hidden="1">{"'RR'!$A$2:$E$81"}</definedName>
    <definedName name="Ocupação" localSheetId="3" hidden="1">{"'RR'!$A$2:$E$81"}</definedName>
    <definedName name="Ocupação" hidden="1">{"'RR'!$A$2:$E$81"}</definedName>
    <definedName name="Projeção" localSheetId="23" hidden="1">{"'RR'!$A$2:$E$81"}</definedName>
    <definedName name="Projeção" localSheetId="19" hidden="1">{"'RR'!$A$2:$E$81"}</definedName>
    <definedName name="Projeção" localSheetId="15" hidden="1">{"'RR'!$A$2:$E$81"}</definedName>
    <definedName name="Projeção" localSheetId="24" hidden="1">{"'RR'!$A$2:$E$81"}</definedName>
    <definedName name="Projeção" localSheetId="20" hidden="1">{"'RR'!$A$2:$E$81"}</definedName>
    <definedName name="Projeção" localSheetId="16" hidden="1">{"'RR'!$A$2:$E$81"}</definedName>
    <definedName name="Projeção" localSheetId="25" hidden="1">{"'RR'!$A$2:$E$81"}</definedName>
    <definedName name="Projeção" localSheetId="21" hidden="1">{"'RR'!$A$2:$E$81"}</definedName>
    <definedName name="Projeção" localSheetId="17" hidden="1">{"'RR'!$A$2:$E$81"}</definedName>
    <definedName name="Projeção" localSheetId="26" hidden="1">{"'RR'!$A$2:$E$81"}</definedName>
    <definedName name="Projeção" localSheetId="22" hidden="1">{"'RR'!$A$2:$E$81"}</definedName>
    <definedName name="Projeção" localSheetId="18" hidden="1">{"'RR'!$A$2:$E$81"}</definedName>
    <definedName name="Projeção" localSheetId="14" hidden="1">{"'RR'!$A$2:$E$81"}</definedName>
    <definedName name="Projeção" localSheetId="27" hidden="1">{"'RR'!$A$2:$E$81"}</definedName>
    <definedName name="Projeção" localSheetId="2" hidden="1">{"'RR'!$A$2:$E$81"}</definedName>
    <definedName name="Projeção" localSheetId="3" hidden="1">{"'RR'!$A$2:$E$81"}</definedName>
    <definedName name="Projeção" hidden="1">{"'RR'!$A$2:$E$81"}</definedName>
    <definedName name="Rogerio" localSheetId="23" hidden="1">{"'RR'!$A$2:$E$81"}</definedName>
    <definedName name="Rogerio" localSheetId="19" hidden="1">{"'RR'!$A$2:$E$81"}</definedName>
    <definedName name="Rogerio" localSheetId="15" hidden="1">{"'RR'!$A$2:$E$81"}</definedName>
    <definedName name="Rogerio" localSheetId="24" hidden="1">{"'RR'!$A$2:$E$81"}</definedName>
    <definedName name="Rogerio" localSheetId="20" hidden="1">{"'RR'!$A$2:$E$81"}</definedName>
    <definedName name="Rogerio" localSheetId="16" hidden="1">{"'RR'!$A$2:$E$81"}</definedName>
    <definedName name="Rogerio" localSheetId="25" hidden="1">{"'RR'!$A$2:$E$81"}</definedName>
    <definedName name="Rogerio" localSheetId="21" hidden="1">{"'RR'!$A$2:$E$81"}</definedName>
    <definedName name="Rogerio" localSheetId="17" hidden="1">{"'RR'!$A$2:$E$81"}</definedName>
    <definedName name="Rogerio" localSheetId="26" hidden="1">{"'RR'!$A$2:$E$81"}</definedName>
    <definedName name="Rogerio" localSheetId="22" hidden="1">{"'RR'!$A$2:$E$81"}</definedName>
    <definedName name="Rogerio" localSheetId="18" hidden="1">{"'RR'!$A$2:$E$81"}</definedName>
    <definedName name="Rogerio" localSheetId="14" hidden="1">{"'RR'!$A$2:$E$81"}</definedName>
    <definedName name="Rogerio" localSheetId="27" hidden="1">{"'RR'!$A$2:$E$81"}</definedName>
    <definedName name="Rogerio" localSheetId="2" hidden="1">{"'RR'!$A$2:$E$81"}</definedName>
    <definedName name="Rogerio" localSheetId="3" hidden="1">{"'RR'!$A$2:$E$81"}</definedName>
    <definedName name="Rogerio" hidden="1">{"'RR'!$A$2:$E$81"}</definedName>
    <definedName name="sab" localSheetId="23" hidden="1">{"'RR'!$A$2:$E$81"}</definedName>
    <definedName name="sab" localSheetId="19" hidden="1">{"'RR'!$A$2:$E$81"}</definedName>
    <definedName name="sab" localSheetId="15" hidden="1">{"'RR'!$A$2:$E$81"}</definedName>
    <definedName name="sab" localSheetId="24" hidden="1">{"'RR'!$A$2:$E$81"}</definedName>
    <definedName name="sab" localSheetId="20" hidden="1">{"'RR'!$A$2:$E$81"}</definedName>
    <definedName name="sab" localSheetId="16" hidden="1">{"'RR'!$A$2:$E$81"}</definedName>
    <definedName name="sab" localSheetId="25" hidden="1">{"'RR'!$A$2:$E$81"}</definedName>
    <definedName name="sab" localSheetId="21" hidden="1">{"'RR'!$A$2:$E$81"}</definedName>
    <definedName name="sab" localSheetId="17" hidden="1">{"'RR'!$A$2:$E$81"}</definedName>
    <definedName name="sab" localSheetId="26" hidden="1">{"'RR'!$A$2:$E$81"}</definedName>
    <definedName name="sab" localSheetId="22" hidden="1">{"'RR'!$A$2:$E$81"}</definedName>
    <definedName name="sab" localSheetId="18" hidden="1">{"'RR'!$A$2:$E$81"}</definedName>
    <definedName name="sab" localSheetId="14" hidden="1">{"'RR'!$A$2:$E$81"}</definedName>
    <definedName name="sab" localSheetId="27" hidden="1">{"'RR'!$A$2:$E$81"}</definedName>
    <definedName name="sab" localSheetId="2" hidden="1">{"'RR'!$A$2:$E$81"}</definedName>
    <definedName name="sab" localSheetId="3" hidden="1">{"'RR'!$A$2:$E$81"}</definedName>
    <definedName name="sab" hidden="1">{"'RR'!$A$2:$E$81"}</definedName>
    <definedName name="SegmentaçãodeDados_DATA">#N/A</definedName>
    <definedName name="ss" localSheetId="23" hidden="1">{"'RR'!$A$2:$E$81"}</definedName>
    <definedName name="ss" localSheetId="19" hidden="1">{"'RR'!$A$2:$E$81"}</definedName>
    <definedName name="ss" localSheetId="15" hidden="1">{"'RR'!$A$2:$E$81"}</definedName>
    <definedName name="ss" localSheetId="24" hidden="1">{"'RR'!$A$2:$E$81"}</definedName>
    <definedName name="ss" localSheetId="20" hidden="1">{"'RR'!$A$2:$E$81"}</definedName>
    <definedName name="ss" localSheetId="16" hidden="1">{"'RR'!$A$2:$E$81"}</definedName>
    <definedName name="ss" localSheetId="25" hidden="1">{"'RR'!$A$2:$E$81"}</definedName>
    <definedName name="ss" localSheetId="21" hidden="1">{"'RR'!$A$2:$E$81"}</definedName>
    <definedName name="ss" localSheetId="17" hidden="1">{"'RR'!$A$2:$E$81"}</definedName>
    <definedName name="ss" localSheetId="26" hidden="1">{"'RR'!$A$2:$E$81"}</definedName>
    <definedName name="ss" localSheetId="22" hidden="1">{"'RR'!$A$2:$E$81"}</definedName>
    <definedName name="ss" localSheetId="18" hidden="1">{"'RR'!$A$2:$E$81"}</definedName>
    <definedName name="ss" localSheetId="14" hidden="1">{"'RR'!$A$2:$E$81"}</definedName>
    <definedName name="ss" localSheetId="27" hidden="1">{"'RR'!$A$2:$E$81"}</definedName>
    <definedName name="ss" localSheetId="2" hidden="1">{"'RR'!$A$2:$E$81"}</definedName>
    <definedName name="ss" localSheetId="3" hidden="1">{"'RR'!$A$2:$E$81"}</definedName>
    <definedName name="ss" hidden="1">{"'RR'!$A$2:$E$81"}</definedName>
    <definedName name="teste" localSheetId="23" hidden="1">{"'RR'!$A$2:$E$81"}</definedName>
    <definedName name="teste" localSheetId="19" hidden="1">{"'RR'!$A$2:$E$81"}</definedName>
    <definedName name="teste" localSheetId="15" hidden="1">{"'RR'!$A$2:$E$81"}</definedName>
    <definedName name="teste" localSheetId="24" hidden="1">{"'RR'!$A$2:$E$81"}</definedName>
    <definedName name="teste" localSheetId="20" hidden="1">{"'RR'!$A$2:$E$81"}</definedName>
    <definedName name="teste" localSheetId="16" hidden="1">{"'RR'!$A$2:$E$81"}</definedName>
    <definedName name="teste" localSheetId="25" hidden="1">{"'RR'!$A$2:$E$81"}</definedName>
    <definedName name="teste" localSheetId="21" hidden="1">{"'RR'!$A$2:$E$81"}</definedName>
    <definedName name="teste" localSheetId="17" hidden="1">{"'RR'!$A$2:$E$81"}</definedName>
    <definedName name="teste" localSheetId="26" hidden="1">{"'RR'!$A$2:$E$81"}</definedName>
    <definedName name="teste" localSheetId="22" hidden="1">{"'RR'!$A$2:$E$81"}</definedName>
    <definedName name="teste" localSheetId="18" hidden="1">{"'RR'!$A$2:$E$81"}</definedName>
    <definedName name="teste" localSheetId="14" hidden="1">{"'RR'!$A$2:$E$81"}</definedName>
    <definedName name="teste" localSheetId="27" hidden="1">{"'RR'!$A$2:$E$81"}</definedName>
    <definedName name="teste" localSheetId="2" hidden="1">{"'RR'!$A$2:$E$81"}</definedName>
    <definedName name="teste" localSheetId="3" hidden="1">{"'RR'!$A$2:$E$81"}</definedName>
    <definedName name="teste" hidden="1">{"'RR'!$A$2:$E$81"}</definedName>
    <definedName name="teste1" localSheetId="23" hidden="1">{"'RR'!$A$2:$E$81"}</definedName>
    <definedName name="teste1" localSheetId="19" hidden="1">{"'RR'!$A$2:$E$81"}</definedName>
    <definedName name="teste1" localSheetId="15" hidden="1">{"'RR'!$A$2:$E$81"}</definedName>
    <definedName name="teste1" localSheetId="24" hidden="1">{"'RR'!$A$2:$E$81"}</definedName>
    <definedName name="teste1" localSheetId="20" hidden="1">{"'RR'!$A$2:$E$81"}</definedName>
    <definedName name="teste1" localSheetId="16" hidden="1">{"'RR'!$A$2:$E$81"}</definedName>
    <definedName name="teste1" localSheetId="25" hidden="1">{"'RR'!$A$2:$E$81"}</definedName>
    <definedName name="teste1" localSheetId="21" hidden="1">{"'RR'!$A$2:$E$81"}</definedName>
    <definedName name="teste1" localSheetId="17" hidden="1">{"'RR'!$A$2:$E$81"}</definedName>
    <definedName name="teste1" localSheetId="26" hidden="1">{"'RR'!$A$2:$E$81"}</definedName>
    <definedName name="teste1" localSheetId="22" hidden="1">{"'RR'!$A$2:$E$81"}</definedName>
    <definedName name="teste1" localSheetId="18" hidden="1">{"'RR'!$A$2:$E$81"}</definedName>
    <definedName name="teste1" localSheetId="14" hidden="1">{"'RR'!$A$2:$E$81"}</definedName>
    <definedName name="teste1" localSheetId="27" hidden="1">{"'RR'!$A$2:$E$81"}</definedName>
    <definedName name="teste1" localSheetId="2" hidden="1">{"'RR'!$A$2:$E$81"}</definedName>
    <definedName name="teste1" localSheetId="3" hidden="1">{"'RR'!$A$2:$E$81"}</definedName>
    <definedName name="teste1" hidden="1">{"'RR'!$A$2:$E$81"}</definedName>
    <definedName name="teste2" localSheetId="23" hidden="1">{"'RR'!$A$2:$E$81"}</definedName>
    <definedName name="teste2" localSheetId="19" hidden="1">{"'RR'!$A$2:$E$81"}</definedName>
    <definedName name="teste2" localSheetId="15" hidden="1">{"'RR'!$A$2:$E$81"}</definedName>
    <definedName name="teste2" localSheetId="24" hidden="1">{"'RR'!$A$2:$E$81"}</definedName>
    <definedName name="teste2" localSheetId="20" hidden="1">{"'RR'!$A$2:$E$81"}</definedName>
    <definedName name="teste2" localSheetId="16" hidden="1">{"'RR'!$A$2:$E$81"}</definedName>
    <definedName name="teste2" localSheetId="25" hidden="1">{"'RR'!$A$2:$E$81"}</definedName>
    <definedName name="teste2" localSheetId="21" hidden="1">{"'RR'!$A$2:$E$81"}</definedName>
    <definedName name="teste2" localSheetId="17" hidden="1">{"'RR'!$A$2:$E$81"}</definedName>
    <definedName name="teste2" localSheetId="26" hidden="1">{"'RR'!$A$2:$E$81"}</definedName>
    <definedName name="teste2" localSheetId="22" hidden="1">{"'RR'!$A$2:$E$81"}</definedName>
    <definedName name="teste2" localSheetId="18" hidden="1">{"'RR'!$A$2:$E$81"}</definedName>
    <definedName name="teste2" localSheetId="14" hidden="1">{"'RR'!$A$2:$E$81"}</definedName>
    <definedName name="teste2" localSheetId="27" hidden="1">{"'RR'!$A$2:$E$81"}</definedName>
    <definedName name="teste2" localSheetId="2" hidden="1">{"'RR'!$A$2:$E$81"}</definedName>
    <definedName name="teste2" localSheetId="3" hidden="1">{"'RR'!$A$2:$E$81"}</definedName>
    <definedName name="teste2" hidden="1">{"'RR'!$A$2:$E$81"}</definedName>
    <definedName name="xx" localSheetId="23" hidden="1">{"'RR'!$A$2:$E$81"}</definedName>
    <definedName name="xx" localSheetId="19" hidden="1">{"'RR'!$A$2:$E$81"}</definedName>
    <definedName name="xx" localSheetId="15" hidden="1">{"'RR'!$A$2:$E$81"}</definedName>
    <definedName name="xx" localSheetId="24" hidden="1">{"'RR'!$A$2:$E$81"}</definedName>
    <definedName name="xx" localSheetId="20" hidden="1">{"'RR'!$A$2:$E$81"}</definedName>
    <definedName name="xx" localSheetId="16" hidden="1">{"'RR'!$A$2:$E$81"}</definedName>
    <definedName name="xx" localSheetId="25" hidden="1">{"'RR'!$A$2:$E$81"}</definedName>
    <definedName name="xx" localSheetId="21" hidden="1">{"'RR'!$A$2:$E$81"}</definedName>
    <definedName name="xx" localSheetId="17" hidden="1">{"'RR'!$A$2:$E$81"}</definedName>
    <definedName name="xx" localSheetId="26" hidden="1">{"'RR'!$A$2:$E$81"}</definedName>
    <definedName name="xx" localSheetId="22" hidden="1">{"'RR'!$A$2:$E$81"}</definedName>
    <definedName name="xx" localSheetId="18" hidden="1">{"'RR'!$A$2:$E$81"}</definedName>
    <definedName name="xx" localSheetId="14" hidden="1">{"'RR'!$A$2:$E$81"}</definedName>
    <definedName name="xx" localSheetId="27" hidden="1">{"'RR'!$A$2:$E$81"}</definedName>
    <definedName name="xx" localSheetId="2" hidden="1">{"'RR'!$A$2:$E$81"}</definedName>
    <definedName name="xx" localSheetId="3" hidden="1">{"'RR'!$A$2:$E$81"}</definedName>
    <definedName name="xx" hidden="1">{"'RR'!$A$2:$E$81"}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D26" i="10" l="1"/>
  <c r="CC26" i="10"/>
  <c r="CB26" i="10"/>
  <c r="CA26" i="10"/>
  <c r="BZ26" i="10"/>
  <c r="BY26" i="10"/>
  <c r="BX26" i="10"/>
  <c r="BW26" i="10"/>
  <c r="BV26" i="10"/>
  <c r="BU26" i="10"/>
  <c r="BT26" i="10"/>
  <c r="BS26" i="10"/>
  <c r="BR26" i="10"/>
  <c r="BQ26" i="10"/>
  <c r="BP26" i="10"/>
  <c r="BO26" i="10"/>
  <c r="BN26" i="10"/>
  <c r="BM26" i="10"/>
  <c r="BL26" i="10"/>
  <c r="BK26" i="10"/>
  <c r="BJ26" i="10"/>
  <c r="BI26" i="10"/>
  <c r="BH26" i="10"/>
  <c r="BG26" i="10"/>
  <c r="BF26" i="10"/>
  <c r="BE26" i="10"/>
  <c r="BD26" i="10"/>
  <c r="BC26" i="10"/>
  <c r="BB26" i="10"/>
  <c r="BA26" i="10"/>
  <c r="AZ26" i="10"/>
  <c r="AY26" i="10"/>
  <c r="AX26" i="10"/>
  <c r="AW26" i="10"/>
  <c r="AV26" i="10"/>
  <c r="AU26" i="10"/>
  <c r="AT26" i="10"/>
  <c r="AS26" i="10"/>
  <c r="AR26" i="10"/>
  <c r="AQ26" i="10"/>
  <c r="AP26" i="10"/>
  <c r="AO26" i="10"/>
  <c r="AN26" i="10"/>
  <c r="AM26" i="10"/>
  <c r="AL26" i="10"/>
  <c r="AK26" i="10"/>
  <c r="AJ26" i="10"/>
  <c r="AI26" i="10"/>
  <c r="AH26" i="10"/>
  <c r="AG26" i="10"/>
  <c r="AF26" i="10"/>
  <c r="AE26" i="10"/>
  <c r="AD26" i="10"/>
  <c r="AC26" i="10"/>
  <c r="AB26" i="10"/>
  <c r="Z26" i="10"/>
  <c r="Y26" i="10"/>
  <c r="X26" i="10"/>
  <c r="W26" i="10"/>
  <c r="V26" i="10"/>
  <c r="U26" i="10"/>
  <c r="T26" i="10"/>
  <c r="S26" i="10"/>
  <c r="R26" i="10"/>
  <c r="Q26" i="10"/>
  <c r="J26" i="10"/>
  <c r="N26" i="10" s="1"/>
  <c r="E26" i="10"/>
  <c r="D26" i="10"/>
  <c r="O11" i="29"/>
  <c r="U10" i="29"/>
  <c r="S10" i="29"/>
  <c r="J9" i="29"/>
  <c r="K10" i="29" s="1"/>
  <c r="I9" i="29"/>
  <c r="H9" i="29"/>
  <c r="G9" i="29"/>
  <c r="F9" i="29"/>
  <c r="K8" i="28"/>
  <c r="G7" i="28"/>
  <c r="H7" i="28"/>
  <c r="I7" i="28"/>
  <c r="J7" i="28"/>
  <c r="K7" i="28"/>
  <c r="F7" i="28"/>
  <c r="U11" i="28"/>
  <c r="S11" i="28"/>
  <c r="J10" i="28"/>
  <c r="K11" i="28" s="1"/>
  <c r="I10" i="28"/>
  <c r="H10" i="28"/>
  <c r="G10" i="28"/>
  <c r="F10" i="28"/>
  <c r="K15" i="27"/>
  <c r="K14" i="27" s="1"/>
  <c r="P13" i="27"/>
  <c r="S13" i="27" s="1"/>
  <c r="K12" i="27"/>
  <c r="I7" i="27"/>
  <c r="I13" i="27" s="1"/>
  <c r="I12" i="27" s="1"/>
  <c r="H7" i="27"/>
  <c r="H13" i="27" s="1"/>
  <c r="H12" i="27" s="1"/>
  <c r="G7" i="27"/>
  <c r="G13" i="27" s="1"/>
  <c r="G12" i="27" s="1"/>
  <c r="J7" i="27"/>
  <c r="K8" i="27" s="1"/>
  <c r="F7" i="27"/>
  <c r="F13" i="27" s="1"/>
  <c r="F12" i="27" s="1"/>
  <c r="O23" i="21"/>
  <c r="O19" i="22"/>
  <c r="O21" i="23"/>
  <c r="O25" i="24"/>
  <c r="K18" i="26"/>
  <c r="G16" i="26"/>
  <c r="H16" i="26"/>
  <c r="I16" i="26"/>
  <c r="J16" i="26"/>
  <c r="F16" i="26"/>
  <c r="U16" i="26" s="1"/>
  <c r="G14" i="25"/>
  <c r="H14" i="25"/>
  <c r="I14" i="25"/>
  <c r="J14" i="25"/>
  <c r="F14" i="25"/>
  <c r="G21" i="24"/>
  <c r="G20" i="24" s="1"/>
  <c r="H21" i="24"/>
  <c r="I21" i="24"/>
  <c r="J21" i="24"/>
  <c r="F21" i="24"/>
  <c r="G17" i="23"/>
  <c r="I17" i="23"/>
  <c r="J17" i="23"/>
  <c r="F17" i="23"/>
  <c r="G15" i="22"/>
  <c r="G14" i="22" s="1"/>
  <c r="H15" i="22"/>
  <c r="I15" i="22"/>
  <c r="F15" i="22"/>
  <c r="H18" i="21"/>
  <c r="I18" i="21"/>
  <c r="J18" i="21" s="1"/>
  <c r="G18" i="21"/>
  <c r="H17" i="21"/>
  <c r="F18" i="21"/>
  <c r="J14" i="27"/>
  <c r="I14" i="27"/>
  <c r="H14" i="27"/>
  <c r="G14" i="27"/>
  <c r="F14" i="27"/>
  <c r="U15" i="27"/>
  <c r="S15" i="27"/>
  <c r="K8" i="26"/>
  <c r="P16" i="26"/>
  <c r="S16" i="26"/>
  <c r="K15" i="26"/>
  <c r="J15" i="26"/>
  <c r="I15" i="26"/>
  <c r="H15" i="26"/>
  <c r="G15" i="26"/>
  <c r="K17" i="26"/>
  <c r="J17" i="26"/>
  <c r="I17" i="26"/>
  <c r="H17" i="26"/>
  <c r="G17" i="26"/>
  <c r="F17" i="26"/>
  <c r="U18" i="26"/>
  <c r="S18" i="26"/>
  <c r="Q18" i="26"/>
  <c r="O18" i="26" s="1"/>
  <c r="K8" i="25"/>
  <c r="P14" i="25"/>
  <c r="S14" i="25" s="1"/>
  <c r="K13" i="25"/>
  <c r="J13" i="25"/>
  <c r="I13" i="25"/>
  <c r="H13" i="25"/>
  <c r="G13" i="25"/>
  <c r="F13" i="25"/>
  <c r="K16" i="25"/>
  <c r="K15" i="25" s="1"/>
  <c r="J15" i="25"/>
  <c r="I15" i="25"/>
  <c r="H15" i="25"/>
  <c r="G15" i="25"/>
  <c r="F15" i="25"/>
  <c r="U16" i="25"/>
  <c r="S16" i="25"/>
  <c r="P21" i="24"/>
  <c r="S21" i="24"/>
  <c r="K20" i="24"/>
  <c r="J20" i="24"/>
  <c r="I20" i="24"/>
  <c r="H20" i="24"/>
  <c r="F20" i="24"/>
  <c r="M24" i="29"/>
  <c r="Q24" i="29" s="1"/>
  <c r="M25" i="28"/>
  <c r="Q25" i="28" s="1"/>
  <c r="U9" i="28"/>
  <c r="S9" i="28"/>
  <c r="Q9" i="28"/>
  <c r="O9" i="28" s="1"/>
  <c r="M29" i="27"/>
  <c r="Q29" i="27" s="1"/>
  <c r="U9" i="27"/>
  <c r="S9" i="27"/>
  <c r="Q9" i="27"/>
  <c r="O9" i="27" s="1"/>
  <c r="M32" i="26"/>
  <c r="Q32" i="26" s="1"/>
  <c r="U9" i="26"/>
  <c r="S9" i="26"/>
  <c r="Q9" i="26"/>
  <c r="O9" i="26" s="1"/>
  <c r="M30" i="25"/>
  <c r="Q30" i="25" s="1"/>
  <c r="U9" i="25"/>
  <c r="S9" i="25"/>
  <c r="Q9" i="25"/>
  <c r="O9" i="25" s="1"/>
  <c r="CD32" i="10"/>
  <c r="CC32" i="10"/>
  <c r="CB32" i="10"/>
  <c r="CA32" i="10"/>
  <c r="BZ32" i="10"/>
  <c r="BY32" i="10"/>
  <c r="BX32" i="10"/>
  <c r="BW32" i="10"/>
  <c r="BV32" i="10"/>
  <c r="BU32" i="10"/>
  <c r="BT32" i="10"/>
  <c r="BS32" i="10"/>
  <c r="BR32" i="10"/>
  <c r="BQ32" i="10"/>
  <c r="BP32" i="10"/>
  <c r="BO32" i="10"/>
  <c r="BN32" i="10"/>
  <c r="BM32" i="10"/>
  <c r="BL32" i="10"/>
  <c r="BK32" i="10"/>
  <c r="BJ32" i="10"/>
  <c r="BI32" i="10"/>
  <c r="BH32" i="10"/>
  <c r="BG32" i="10"/>
  <c r="BF32" i="10"/>
  <c r="BE32" i="10"/>
  <c r="BD32" i="10"/>
  <c r="BC32" i="10"/>
  <c r="BB32" i="10"/>
  <c r="BA32" i="10"/>
  <c r="AZ32" i="10"/>
  <c r="AY32" i="10"/>
  <c r="AX32" i="10"/>
  <c r="AW32" i="10"/>
  <c r="AV32" i="10"/>
  <c r="AU32" i="10"/>
  <c r="AT32" i="10"/>
  <c r="AS32" i="10"/>
  <c r="AR32" i="10"/>
  <c r="AQ32" i="10"/>
  <c r="AP32" i="10"/>
  <c r="AO32" i="10"/>
  <c r="AN32" i="10"/>
  <c r="AM32" i="10"/>
  <c r="AL32" i="10"/>
  <c r="AK32" i="10"/>
  <c r="AJ32" i="10"/>
  <c r="AI32" i="10"/>
  <c r="AH32" i="10"/>
  <c r="AG32" i="10"/>
  <c r="AF32" i="10"/>
  <c r="AE32" i="10"/>
  <c r="AD32" i="10"/>
  <c r="AC32" i="10"/>
  <c r="AB32" i="10"/>
  <c r="AA32" i="10"/>
  <c r="Z32" i="10"/>
  <c r="CD25" i="10"/>
  <c r="CC25" i="10"/>
  <c r="CB25" i="10"/>
  <c r="CA25" i="10"/>
  <c r="BZ25" i="10"/>
  <c r="BY25" i="10"/>
  <c r="BX25" i="10"/>
  <c r="BW25" i="10"/>
  <c r="BV25" i="10"/>
  <c r="BU25" i="10"/>
  <c r="BT25" i="10"/>
  <c r="BS25" i="10"/>
  <c r="BR25" i="10"/>
  <c r="BQ25" i="10"/>
  <c r="BP25" i="10"/>
  <c r="BO25" i="10"/>
  <c r="BN25" i="10"/>
  <c r="BM25" i="10"/>
  <c r="BL25" i="10"/>
  <c r="BK25" i="10"/>
  <c r="BJ25" i="10"/>
  <c r="BI25" i="10"/>
  <c r="BH25" i="10"/>
  <c r="BG25" i="10"/>
  <c r="BF25" i="10"/>
  <c r="BE25" i="10"/>
  <c r="BD25" i="10"/>
  <c r="BC25" i="10"/>
  <c r="BB25" i="10"/>
  <c r="BA25" i="10"/>
  <c r="AZ25" i="10"/>
  <c r="AY25" i="10"/>
  <c r="AX25" i="10"/>
  <c r="AW25" i="10"/>
  <c r="AV25" i="10"/>
  <c r="AU25" i="10"/>
  <c r="AT25" i="10"/>
  <c r="AS25" i="10"/>
  <c r="AR25" i="10"/>
  <c r="AQ25" i="10"/>
  <c r="AP25" i="10"/>
  <c r="AO25" i="10"/>
  <c r="AN25" i="10"/>
  <c r="AM25" i="10"/>
  <c r="AL25" i="10"/>
  <c r="AK25" i="10"/>
  <c r="AJ25" i="10"/>
  <c r="AI25" i="10"/>
  <c r="AH25" i="10"/>
  <c r="AG25" i="10"/>
  <c r="AF25" i="10"/>
  <c r="AE25" i="10"/>
  <c r="AD25" i="10"/>
  <c r="Y25" i="10"/>
  <c r="X25" i="10"/>
  <c r="W25" i="10"/>
  <c r="V25" i="10"/>
  <c r="U25" i="10"/>
  <c r="T25" i="10"/>
  <c r="S25" i="10"/>
  <c r="R25" i="10"/>
  <c r="Q25" i="10"/>
  <c r="J25" i="10"/>
  <c r="N25" i="10" s="1"/>
  <c r="E25" i="10"/>
  <c r="D25" i="10"/>
  <c r="K8" i="24"/>
  <c r="P9" i="24"/>
  <c r="S9" i="24" s="1"/>
  <c r="U9" i="24"/>
  <c r="Q9" i="24"/>
  <c r="J22" i="24"/>
  <c r="K23" i="24" s="1"/>
  <c r="I22" i="24"/>
  <c r="H22" i="24"/>
  <c r="G22" i="24"/>
  <c r="F22" i="24"/>
  <c r="U23" i="24"/>
  <c r="S23" i="24"/>
  <c r="K11" i="23"/>
  <c r="Q11" i="23" s="1"/>
  <c r="O11" i="23" s="1"/>
  <c r="U11" i="23"/>
  <c r="S11" i="23"/>
  <c r="P17" i="23"/>
  <c r="U17" i="23"/>
  <c r="Q17" i="23"/>
  <c r="O17" i="23" s="1"/>
  <c r="S17" i="23"/>
  <c r="K16" i="23"/>
  <c r="J16" i="23"/>
  <c r="I16" i="23"/>
  <c r="H16" i="23"/>
  <c r="G16" i="23"/>
  <c r="F16" i="23"/>
  <c r="K18" i="23"/>
  <c r="J18" i="23"/>
  <c r="I18" i="23"/>
  <c r="H18" i="23"/>
  <c r="G18" i="23"/>
  <c r="F18" i="23"/>
  <c r="U19" i="23"/>
  <c r="S19" i="23"/>
  <c r="Q19" i="23"/>
  <c r="O19" i="23" s="1"/>
  <c r="K11" i="22"/>
  <c r="Q11" i="22" s="1"/>
  <c r="O11" i="22" s="1"/>
  <c r="K17" i="22"/>
  <c r="U11" i="22"/>
  <c r="S11" i="22"/>
  <c r="P13" i="20"/>
  <c r="P18" i="21"/>
  <c r="S18" i="21" s="1"/>
  <c r="P15" i="22"/>
  <c r="S15" i="22" s="1"/>
  <c r="U15" i="22"/>
  <c r="Q15" i="22"/>
  <c r="K14" i="22"/>
  <c r="J14" i="22"/>
  <c r="I14" i="22"/>
  <c r="H14" i="22"/>
  <c r="F14" i="22"/>
  <c r="K16" i="22"/>
  <c r="J16" i="22"/>
  <c r="I16" i="22"/>
  <c r="H16" i="22"/>
  <c r="G16" i="22"/>
  <c r="F16" i="22"/>
  <c r="U17" i="22"/>
  <c r="S17" i="22"/>
  <c r="Q17" i="22"/>
  <c r="O17" i="22" s="1"/>
  <c r="K14" i="21"/>
  <c r="Q14" i="21" s="1"/>
  <c r="K13" i="19"/>
  <c r="Q13" i="19" s="1"/>
  <c r="U13" i="19"/>
  <c r="K20" i="21"/>
  <c r="U14" i="21"/>
  <c r="U13" i="21"/>
  <c r="Q13" i="21"/>
  <c r="S13" i="21"/>
  <c r="K17" i="21"/>
  <c r="I17" i="21"/>
  <c r="G17" i="21"/>
  <c r="F17" i="21"/>
  <c r="K19" i="21"/>
  <c r="G19" i="21"/>
  <c r="H19" i="21"/>
  <c r="I19" i="21"/>
  <c r="J19" i="21"/>
  <c r="F19" i="21"/>
  <c r="K12" i="20"/>
  <c r="J12" i="20"/>
  <c r="I12" i="20"/>
  <c r="H12" i="20"/>
  <c r="G12" i="20"/>
  <c r="F12" i="20"/>
  <c r="G15" i="19"/>
  <c r="H15" i="19"/>
  <c r="I15" i="19"/>
  <c r="J15" i="19"/>
  <c r="K15" i="19"/>
  <c r="U13" i="20"/>
  <c r="S13" i="20"/>
  <c r="Q13" i="20"/>
  <c r="O13" i="20" s="1"/>
  <c r="K14" i="20"/>
  <c r="J14" i="20"/>
  <c r="I14" i="20"/>
  <c r="H14" i="20"/>
  <c r="G14" i="20"/>
  <c r="F14" i="20"/>
  <c r="P17" i="19"/>
  <c r="S17" i="19" s="1"/>
  <c r="P16" i="19"/>
  <c r="P13" i="19" s="1"/>
  <c r="S13" i="19" s="1"/>
  <c r="U17" i="19"/>
  <c r="Q17" i="19"/>
  <c r="S16" i="19"/>
  <c r="G18" i="19"/>
  <c r="H18" i="19"/>
  <c r="I18" i="19"/>
  <c r="J18" i="19"/>
  <c r="K20" i="19" s="1"/>
  <c r="Q20" i="19" s="1"/>
  <c r="O20" i="19" s="1"/>
  <c r="F18" i="19"/>
  <c r="U20" i="19"/>
  <c r="S20" i="19"/>
  <c r="M38" i="24"/>
  <c r="Q38" i="24" s="1"/>
  <c r="U10" i="24"/>
  <c r="S10" i="24"/>
  <c r="Q10" i="24"/>
  <c r="O10" i="24" s="1"/>
  <c r="M34" i="23"/>
  <c r="Q34" i="23" s="1"/>
  <c r="U8" i="23"/>
  <c r="S8" i="23"/>
  <c r="Q8" i="23"/>
  <c r="O8" i="23" s="1"/>
  <c r="M32" i="22"/>
  <c r="Q32" i="22" s="1"/>
  <c r="U8" i="22"/>
  <c r="S8" i="22"/>
  <c r="Q8" i="22"/>
  <c r="O8" i="22" s="1"/>
  <c r="M36" i="21"/>
  <c r="Q36" i="21" s="1"/>
  <c r="U8" i="21"/>
  <c r="S8" i="21"/>
  <c r="Q8" i="21"/>
  <c r="O8" i="21" s="1"/>
  <c r="M30" i="20"/>
  <c r="Q30" i="20" s="1"/>
  <c r="U8" i="20"/>
  <c r="S8" i="20"/>
  <c r="Q8" i="20"/>
  <c r="O8" i="20" s="1"/>
  <c r="M36" i="19"/>
  <c r="Q36" i="19" s="1"/>
  <c r="U8" i="19"/>
  <c r="S8" i="19"/>
  <c r="Q8" i="19"/>
  <c r="O8" i="19" s="1"/>
  <c r="CD33" i="10"/>
  <c r="CC33" i="10"/>
  <c r="CB33" i="10"/>
  <c r="CA33" i="10"/>
  <c r="BZ33" i="10"/>
  <c r="BY33" i="10"/>
  <c r="BX33" i="10"/>
  <c r="BW33" i="10"/>
  <c r="BV33" i="10"/>
  <c r="BU33" i="10"/>
  <c r="BT33" i="10"/>
  <c r="BS33" i="10"/>
  <c r="BR33" i="10"/>
  <c r="BQ33" i="10"/>
  <c r="BP33" i="10"/>
  <c r="BO33" i="10"/>
  <c r="BN33" i="10"/>
  <c r="BM33" i="10"/>
  <c r="BL33" i="10"/>
  <c r="BK33" i="10"/>
  <c r="BJ33" i="10"/>
  <c r="BI33" i="10"/>
  <c r="BH33" i="10"/>
  <c r="BG33" i="10"/>
  <c r="BF33" i="10"/>
  <c r="BE33" i="10"/>
  <c r="BD33" i="10"/>
  <c r="BC33" i="10"/>
  <c r="BB33" i="10"/>
  <c r="BA33" i="10"/>
  <c r="AZ33" i="10"/>
  <c r="AY33" i="10"/>
  <c r="AX33" i="10"/>
  <c r="AW33" i="10"/>
  <c r="AV33" i="10"/>
  <c r="AU33" i="10"/>
  <c r="AT33" i="10"/>
  <c r="AS33" i="10"/>
  <c r="AR33" i="10"/>
  <c r="AQ33" i="10"/>
  <c r="AP33" i="10"/>
  <c r="AO33" i="10"/>
  <c r="AN33" i="10"/>
  <c r="AM33" i="10"/>
  <c r="AL33" i="10"/>
  <c r="AK33" i="10"/>
  <c r="AJ33" i="10"/>
  <c r="AI33" i="10"/>
  <c r="AH33" i="10"/>
  <c r="AG33" i="10"/>
  <c r="AF33" i="10"/>
  <c r="AE33" i="10"/>
  <c r="AD33" i="10"/>
  <c r="AC33" i="10"/>
  <c r="AB33" i="10"/>
  <c r="AA33" i="10"/>
  <c r="Z33" i="10"/>
  <c r="CD15" i="10"/>
  <c r="CC15" i="10"/>
  <c r="CB15" i="10"/>
  <c r="CA15" i="10"/>
  <c r="BZ15" i="10"/>
  <c r="BY15" i="10"/>
  <c r="BX15" i="10"/>
  <c r="BW15" i="10"/>
  <c r="BV15" i="10"/>
  <c r="BU15" i="10"/>
  <c r="BT15" i="10"/>
  <c r="BS15" i="10"/>
  <c r="BR15" i="10"/>
  <c r="BQ15" i="10"/>
  <c r="BP15" i="10"/>
  <c r="BO15" i="10"/>
  <c r="BN15" i="10"/>
  <c r="BM15" i="10"/>
  <c r="BL15" i="10"/>
  <c r="BK15" i="10"/>
  <c r="BJ15" i="10"/>
  <c r="BI15" i="10"/>
  <c r="BH15" i="10"/>
  <c r="BG15" i="10"/>
  <c r="BF15" i="10"/>
  <c r="BE15" i="10"/>
  <c r="BD15" i="10"/>
  <c r="BC15" i="10"/>
  <c r="BB15" i="10"/>
  <c r="BA15" i="10"/>
  <c r="AZ15" i="10"/>
  <c r="AY15" i="10"/>
  <c r="AX15" i="10"/>
  <c r="AW15" i="10"/>
  <c r="AV15" i="10"/>
  <c r="AU15" i="10"/>
  <c r="AT15" i="10"/>
  <c r="AS15" i="10"/>
  <c r="AR15" i="10"/>
  <c r="AQ15" i="10"/>
  <c r="AP15" i="10"/>
  <c r="AO15" i="10"/>
  <c r="AN15" i="10"/>
  <c r="AM15" i="10"/>
  <c r="AL15" i="10"/>
  <c r="AK15" i="10"/>
  <c r="AJ15" i="10"/>
  <c r="AI15" i="10"/>
  <c r="AH15" i="10"/>
  <c r="AG15" i="10"/>
  <c r="AF15" i="10"/>
  <c r="AE15" i="10"/>
  <c r="AD15" i="10"/>
  <c r="AC15" i="10"/>
  <c r="AB15" i="10"/>
  <c r="AA15" i="10"/>
  <c r="Z15" i="10"/>
  <c r="S15" i="10"/>
  <c r="R15" i="10"/>
  <c r="Q15" i="10"/>
  <c r="J15" i="10"/>
  <c r="N15" i="10" s="1"/>
  <c r="E15" i="10"/>
  <c r="D15" i="10"/>
  <c r="U11" i="24"/>
  <c r="S11" i="24"/>
  <c r="Q11" i="24"/>
  <c r="O11" i="24" s="1"/>
  <c r="M30" i="27"/>
  <c r="Q30" i="27" s="1"/>
  <c r="U10" i="27"/>
  <c r="S10" i="27"/>
  <c r="Q10" i="27"/>
  <c r="O10" i="27" s="1"/>
  <c r="M33" i="26"/>
  <c r="Q33" i="26" s="1"/>
  <c r="U10" i="26"/>
  <c r="S10" i="26"/>
  <c r="Q10" i="26"/>
  <c r="O10" i="26" s="1"/>
  <c r="M31" i="25"/>
  <c r="Q31" i="25" s="1"/>
  <c r="U10" i="25"/>
  <c r="S10" i="25"/>
  <c r="Q10" i="25"/>
  <c r="O10" i="25" s="1"/>
  <c r="M39" i="24"/>
  <c r="Q39" i="24" s="1"/>
  <c r="U12" i="24"/>
  <c r="S12" i="24"/>
  <c r="Q12" i="24"/>
  <c r="O12" i="24" s="1"/>
  <c r="CD34" i="10"/>
  <c r="CC34" i="10"/>
  <c r="CB34" i="10"/>
  <c r="CA34" i="10"/>
  <c r="BZ34" i="10"/>
  <c r="BY34" i="10"/>
  <c r="BX34" i="10"/>
  <c r="BW34" i="10"/>
  <c r="BV34" i="10"/>
  <c r="BU34" i="10"/>
  <c r="BT34" i="10"/>
  <c r="BS34" i="10"/>
  <c r="BR34" i="10"/>
  <c r="BQ34" i="10"/>
  <c r="BP34" i="10"/>
  <c r="BO34" i="10"/>
  <c r="BN34" i="10"/>
  <c r="BM34" i="10"/>
  <c r="BL34" i="10"/>
  <c r="BK34" i="10"/>
  <c r="BJ34" i="10"/>
  <c r="BI34" i="10"/>
  <c r="BH34" i="10"/>
  <c r="BG34" i="10"/>
  <c r="BF34" i="10"/>
  <c r="BE34" i="10"/>
  <c r="BD34" i="10"/>
  <c r="BC34" i="10"/>
  <c r="BB34" i="10"/>
  <c r="BA34" i="10"/>
  <c r="AZ34" i="10"/>
  <c r="AY34" i="10"/>
  <c r="AX34" i="10"/>
  <c r="AW34" i="10"/>
  <c r="AV34" i="10"/>
  <c r="AU34" i="10"/>
  <c r="AT34" i="10"/>
  <c r="AS34" i="10"/>
  <c r="AR34" i="10"/>
  <c r="AQ34" i="10"/>
  <c r="AP34" i="10"/>
  <c r="AO34" i="10"/>
  <c r="AN34" i="10"/>
  <c r="AM34" i="10"/>
  <c r="AL34" i="10"/>
  <c r="AK34" i="10"/>
  <c r="AJ34" i="10"/>
  <c r="AI34" i="10"/>
  <c r="AH34" i="10"/>
  <c r="AG34" i="10"/>
  <c r="AF34" i="10"/>
  <c r="AE34" i="10"/>
  <c r="AD34" i="10"/>
  <c r="AC34" i="10"/>
  <c r="AB34" i="10"/>
  <c r="AA34" i="10"/>
  <c r="Z34" i="10"/>
  <c r="CD23" i="10"/>
  <c r="CC23" i="10"/>
  <c r="CB23" i="10"/>
  <c r="CA23" i="10"/>
  <c r="BZ23" i="10"/>
  <c r="BY23" i="10"/>
  <c r="BX23" i="10"/>
  <c r="BW23" i="10"/>
  <c r="BV23" i="10"/>
  <c r="BU23" i="10"/>
  <c r="BT23" i="10"/>
  <c r="BS23" i="10"/>
  <c r="BR23" i="10"/>
  <c r="BQ23" i="10"/>
  <c r="BP23" i="10"/>
  <c r="BO23" i="10"/>
  <c r="BN23" i="10"/>
  <c r="BM23" i="10"/>
  <c r="BL23" i="10"/>
  <c r="BK23" i="10"/>
  <c r="BJ23" i="10"/>
  <c r="BI23" i="10"/>
  <c r="BH23" i="10"/>
  <c r="BG23" i="10"/>
  <c r="BF23" i="10"/>
  <c r="BE23" i="10"/>
  <c r="BD23" i="10"/>
  <c r="BC23" i="10"/>
  <c r="BB23" i="10"/>
  <c r="BA23" i="10"/>
  <c r="AZ23" i="10"/>
  <c r="AY23" i="10"/>
  <c r="AX23" i="10"/>
  <c r="AW23" i="10"/>
  <c r="AV23" i="10"/>
  <c r="AU23" i="10"/>
  <c r="AT23" i="10"/>
  <c r="AS23" i="10"/>
  <c r="AR23" i="10"/>
  <c r="AQ23" i="10"/>
  <c r="AP23" i="10"/>
  <c r="AO23" i="10"/>
  <c r="AN23" i="10"/>
  <c r="AM23" i="10"/>
  <c r="AL23" i="10"/>
  <c r="AK23" i="10"/>
  <c r="AJ23" i="10"/>
  <c r="AI23" i="10"/>
  <c r="AH23" i="10"/>
  <c r="AG23" i="10"/>
  <c r="AF23" i="10"/>
  <c r="AE23" i="10"/>
  <c r="AD23" i="10"/>
  <c r="AC23" i="10"/>
  <c r="X23" i="10"/>
  <c r="W23" i="10"/>
  <c r="V23" i="10"/>
  <c r="U23" i="10"/>
  <c r="T23" i="10"/>
  <c r="S23" i="10"/>
  <c r="R23" i="10"/>
  <c r="Q23" i="10"/>
  <c r="J23" i="10"/>
  <c r="N23" i="10" s="1"/>
  <c r="E23" i="10"/>
  <c r="D23" i="10"/>
  <c r="G7" i="26"/>
  <c r="H7" i="26"/>
  <c r="I7" i="26"/>
  <c r="J7" i="26"/>
  <c r="K7" i="26"/>
  <c r="F7" i="26"/>
  <c r="G7" i="25"/>
  <c r="H7" i="25"/>
  <c r="I7" i="25"/>
  <c r="J7" i="25"/>
  <c r="K7" i="25" s="1"/>
  <c r="F7" i="25"/>
  <c r="G7" i="24"/>
  <c r="H7" i="24"/>
  <c r="I7" i="24"/>
  <c r="J7" i="24"/>
  <c r="K7" i="24"/>
  <c r="F7" i="24"/>
  <c r="U13" i="24"/>
  <c r="S13" i="24"/>
  <c r="Q13" i="24"/>
  <c r="O13" i="24" s="1"/>
  <c r="M31" i="27"/>
  <c r="Q31" i="27" s="1"/>
  <c r="U11" i="27"/>
  <c r="S11" i="27"/>
  <c r="Q11" i="27"/>
  <c r="O11" i="27" s="1"/>
  <c r="M34" i="26"/>
  <c r="Q34" i="26" s="1"/>
  <c r="U11" i="26"/>
  <c r="S11" i="26"/>
  <c r="Q11" i="26"/>
  <c r="O11" i="26" s="1"/>
  <c r="O19" i="26" s="1"/>
  <c r="M32" i="25"/>
  <c r="Q32" i="25" s="1"/>
  <c r="U11" i="25"/>
  <c r="S11" i="25"/>
  <c r="Q11" i="25"/>
  <c r="O11" i="25" s="1"/>
  <c r="O17" i="25" s="1"/>
  <c r="M40" i="24"/>
  <c r="Q40" i="24" s="1"/>
  <c r="U14" i="24"/>
  <c r="S14" i="24"/>
  <c r="Q14" i="24"/>
  <c r="O14" i="24" s="1"/>
  <c r="CD35" i="10"/>
  <c r="CC35" i="10"/>
  <c r="CB35" i="10"/>
  <c r="CA35" i="10"/>
  <c r="BZ35" i="10"/>
  <c r="BY35" i="10"/>
  <c r="BX35" i="10"/>
  <c r="BW35" i="10"/>
  <c r="BV35" i="10"/>
  <c r="BU35" i="10"/>
  <c r="BT35" i="10"/>
  <c r="BS35" i="10"/>
  <c r="BR35" i="10"/>
  <c r="BQ35" i="10"/>
  <c r="BP35" i="10"/>
  <c r="BO35" i="10"/>
  <c r="BN35" i="10"/>
  <c r="BM35" i="10"/>
  <c r="BL35" i="10"/>
  <c r="BK35" i="10"/>
  <c r="BJ35" i="10"/>
  <c r="BI35" i="10"/>
  <c r="BH35" i="10"/>
  <c r="BG35" i="10"/>
  <c r="BF35" i="10"/>
  <c r="BE35" i="10"/>
  <c r="BD35" i="10"/>
  <c r="BC35" i="10"/>
  <c r="BB35" i="10"/>
  <c r="BA35" i="10"/>
  <c r="AZ35" i="10"/>
  <c r="AY35" i="10"/>
  <c r="AX35" i="10"/>
  <c r="AW35" i="10"/>
  <c r="AV35" i="10"/>
  <c r="AU35" i="10"/>
  <c r="AT35" i="10"/>
  <c r="AS35" i="10"/>
  <c r="AR35" i="10"/>
  <c r="AQ35" i="10"/>
  <c r="AP35" i="10"/>
  <c r="AO35" i="10"/>
  <c r="AN35" i="10"/>
  <c r="AM35" i="10"/>
  <c r="AL35" i="10"/>
  <c r="AK35" i="10"/>
  <c r="AJ35" i="10"/>
  <c r="AI35" i="10"/>
  <c r="AH35" i="10"/>
  <c r="AG35" i="10"/>
  <c r="AF35" i="10"/>
  <c r="AE35" i="10"/>
  <c r="AD35" i="10"/>
  <c r="AC35" i="10"/>
  <c r="AB35" i="10"/>
  <c r="AA35" i="10"/>
  <c r="Z35" i="10"/>
  <c r="CD24" i="10"/>
  <c r="CC24" i="10"/>
  <c r="CB24" i="10"/>
  <c r="CA24" i="10"/>
  <c r="BZ24" i="10"/>
  <c r="BY24" i="10"/>
  <c r="BX24" i="10"/>
  <c r="BW24" i="10"/>
  <c r="BV24" i="10"/>
  <c r="BU24" i="10"/>
  <c r="BT24" i="10"/>
  <c r="BS24" i="10"/>
  <c r="BR24" i="10"/>
  <c r="BQ24" i="10"/>
  <c r="BP24" i="10"/>
  <c r="BO24" i="10"/>
  <c r="BN24" i="10"/>
  <c r="BM24" i="10"/>
  <c r="BL24" i="10"/>
  <c r="BK24" i="10"/>
  <c r="BJ24" i="10"/>
  <c r="BI24" i="10"/>
  <c r="BH24" i="10"/>
  <c r="BG24" i="10"/>
  <c r="BF24" i="10"/>
  <c r="BE24" i="10"/>
  <c r="BD24" i="10"/>
  <c r="BC24" i="10"/>
  <c r="BB24" i="10"/>
  <c r="BA24" i="10"/>
  <c r="AZ24" i="10"/>
  <c r="AY24" i="10"/>
  <c r="AX24" i="10"/>
  <c r="AW24" i="10"/>
  <c r="AV24" i="10"/>
  <c r="AU24" i="10"/>
  <c r="AT24" i="10"/>
  <c r="AS24" i="10"/>
  <c r="AR24" i="10"/>
  <c r="AQ24" i="10"/>
  <c r="AP24" i="10"/>
  <c r="AO24" i="10"/>
  <c r="AN24" i="10"/>
  <c r="AM24" i="10"/>
  <c r="AL24" i="10"/>
  <c r="AK24" i="10"/>
  <c r="AJ24" i="10"/>
  <c r="AI24" i="10"/>
  <c r="AH24" i="10"/>
  <c r="AG24" i="10"/>
  <c r="AF24" i="10"/>
  <c r="AE24" i="10"/>
  <c r="Y24" i="10"/>
  <c r="X24" i="10"/>
  <c r="W24" i="10"/>
  <c r="V24" i="10"/>
  <c r="U24" i="10"/>
  <c r="T24" i="10"/>
  <c r="S24" i="10"/>
  <c r="R24" i="10"/>
  <c r="Q24" i="10"/>
  <c r="J24" i="10"/>
  <c r="N24" i="10" s="1"/>
  <c r="E24" i="10"/>
  <c r="D24" i="10"/>
  <c r="U24" i="24"/>
  <c r="S24" i="24"/>
  <c r="Q24" i="24"/>
  <c r="O24" i="24" s="1"/>
  <c r="U20" i="23"/>
  <c r="S20" i="23"/>
  <c r="Q20" i="23"/>
  <c r="O20" i="23" s="1"/>
  <c r="U18" i="22"/>
  <c r="S18" i="22"/>
  <c r="Q18" i="22"/>
  <c r="O18" i="22" s="1"/>
  <c r="U21" i="21"/>
  <c r="S21" i="21"/>
  <c r="Q21" i="21"/>
  <c r="O21" i="21" s="1"/>
  <c r="U22" i="21"/>
  <c r="S22" i="21"/>
  <c r="Q22" i="21"/>
  <c r="O22" i="21" s="1"/>
  <c r="M41" i="24"/>
  <c r="Q41" i="24" s="1"/>
  <c r="U8" i="24"/>
  <c r="S8" i="24"/>
  <c r="Q8" i="24"/>
  <c r="O8" i="24" s="1"/>
  <c r="M35" i="23"/>
  <c r="Q35" i="23" s="1"/>
  <c r="M33" i="22"/>
  <c r="Q33" i="22" s="1"/>
  <c r="M37" i="21"/>
  <c r="Q37" i="21" s="1"/>
  <c r="U20" i="21"/>
  <c r="S20" i="21"/>
  <c r="Q20" i="21"/>
  <c r="O20" i="21" s="1"/>
  <c r="CD36" i="10"/>
  <c r="CC36" i="10"/>
  <c r="CB36" i="10"/>
  <c r="CA36" i="10"/>
  <c r="BZ36" i="10"/>
  <c r="BY36" i="10"/>
  <c r="BX36" i="10"/>
  <c r="BW36" i="10"/>
  <c r="BV36" i="10"/>
  <c r="BU36" i="10"/>
  <c r="BT36" i="10"/>
  <c r="BS36" i="10"/>
  <c r="BR36" i="10"/>
  <c r="BQ36" i="10"/>
  <c r="BP36" i="10"/>
  <c r="BO36" i="10"/>
  <c r="BN36" i="10"/>
  <c r="BM36" i="10"/>
  <c r="BL36" i="10"/>
  <c r="BK36" i="10"/>
  <c r="BJ36" i="10"/>
  <c r="BI36" i="10"/>
  <c r="BH36" i="10"/>
  <c r="BG36" i="10"/>
  <c r="BF36" i="10"/>
  <c r="BE36" i="10"/>
  <c r="BD36" i="10"/>
  <c r="BC36" i="10"/>
  <c r="BB36" i="10"/>
  <c r="BA36" i="10"/>
  <c r="AZ36" i="10"/>
  <c r="AY36" i="10"/>
  <c r="AX36" i="10"/>
  <c r="AW36" i="10"/>
  <c r="AV36" i="10"/>
  <c r="AU36" i="10"/>
  <c r="AT36" i="10"/>
  <c r="AS36" i="10"/>
  <c r="AR36" i="10"/>
  <c r="AQ36" i="10"/>
  <c r="AP36" i="10"/>
  <c r="AO36" i="10"/>
  <c r="AN36" i="10"/>
  <c r="AM36" i="10"/>
  <c r="AL36" i="10"/>
  <c r="AK36" i="10"/>
  <c r="AJ36" i="10"/>
  <c r="AI36" i="10"/>
  <c r="AH36" i="10"/>
  <c r="AG36" i="10"/>
  <c r="AF36" i="10"/>
  <c r="AE36" i="10"/>
  <c r="AD36" i="10"/>
  <c r="AC36" i="10"/>
  <c r="AB36" i="10"/>
  <c r="AA36" i="10"/>
  <c r="Z36" i="10"/>
  <c r="CD19" i="10"/>
  <c r="CC19" i="10"/>
  <c r="CB19" i="10"/>
  <c r="CA19" i="10"/>
  <c r="BZ19" i="10"/>
  <c r="BY19" i="10"/>
  <c r="BX19" i="10"/>
  <c r="BW19" i="10"/>
  <c r="BV19" i="10"/>
  <c r="BU19" i="10"/>
  <c r="BT19" i="10"/>
  <c r="BS19" i="10"/>
  <c r="BR19" i="10"/>
  <c r="BQ19" i="10"/>
  <c r="BP19" i="10"/>
  <c r="BO19" i="10"/>
  <c r="BN19" i="10"/>
  <c r="BM19" i="10"/>
  <c r="BL19" i="10"/>
  <c r="BK19" i="10"/>
  <c r="BJ19" i="10"/>
  <c r="BI19" i="10"/>
  <c r="BH19" i="10"/>
  <c r="BG19" i="10"/>
  <c r="BF19" i="10"/>
  <c r="BE19" i="10"/>
  <c r="BD19" i="10"/>
  <c r="BC19" i="10"/>
  <c r="BB19" i="10"/>
  <c r="BA19" i="10"/>
  <c r="AZ19" i="10"/>
  <c r="AY19" i="10"/>
  <c r="AX19" i="10"/>
  <c r="AW19" i="10"/>
  <c r="AV19" i="10"/>
  <c r="AU19" i="10"/>
  <c r="AT19" i="10"/>
  <c r="AS19" i="10"/>
  <c r="AR19" i="10"/>
  <c r="AQ19" i="10"/>
  <c r="AP19" i="10"/>
  <c r="AO19" i="10"/>
  <c r="AN19" i="10"/>
  <c r="AM19" i="10"/>
  <c r="AL19" i="10"/>
  <c r="AK19" i="10"/>
  <c r="AJ19" i="10"/>
  <c r="AI19" i="10"/>
  <c r="AH19" i="10"/>
  <c r="AG19" i="10"/>
  <c r="AF19" i="10"/>
  <c r="AE19" i="10"/>
  <c r="AD19" i="10"/>
  <c r="AC19" i="10"/>
  <c r="AB19" i="10"/>
  <c r="AA19" i="10"/>
  <c r="Z19" i="10"/>
  <c r="U19" i="10"/>
  <c r="T19" i="10"/>
  <c r="S19" i="10"/>
  <c r="R19" i="10"/>
  <c r="Q19" i="10"/>
  <c r="J19" i="10"/>
  <c r="N19" i="10" s="1"/>
  <c r="E19" i="10"/>
  <c r="D19" i="10"/>
  <c r="H51" i="24"/>
  <c r="K51" i="24"/>
  <c r="H45" i="23"/>
  <c r="K45" i="23"/>
  <c r="H42" i="22"/>
  <c r="K42" i="22"/>
  <c r="H46" i="21"/>
  <c r="K46" i="21"/>
  <c r="U9" i="21"/>
  <c r="S9" i="21"/>
  <c r="Q9" i="21"/>
  <c r="O9" i="21" s="1"/>
  <c r="M42" i="24"/>
  <c r="Q42" i="24" s="1"/>
  <c r="U15" i="24"/>
  <c r="S15" i="24"/>
  <c r="Q15" i="24"/>
  <c r="O15" i="24" s="1"/>
  <c r="M36" i="23"/>
  <c r="Q36" i="23" s="1"/>
  <c r="U9" i="23"/>
  <c r="S9" i="23"/>
  <c r="Q9" i="23"/>
  <c r="O9" i="23" s="1"/>
  <c r="M34" i="22"/>
  <c r="Q34" i="22" s="1"/>
  <c r="U9" i="22"/>
  <c r="S9" i="22"/>
  <c r="Q9" i="22"/>
  <c r="O9" i="22" s="1"/>
  <c r="M38" i="21"/>
  <c r="Q38" i="21" s="1"/>
  <c r="U10" i="21"/>
  <c r="S10" i="21"/>
  <c r="Q10" i="21"/>
  <c r="O10" i="21" s="1"/>
  <c r="CD37" i="10"/>
  <c r="CC37" i="10"/>
  <c r="CB37" i="10"/>
  <c r="CA37" i="10"/>
  <c r="BZ37" i="10"/>
  <c r="BY37" i="10"/>
  <c r="BX37" i="10"/>
  <c r="BW37" i="10"/>
  <c r="BV37" i="10"/>
  <c r="BU37" i="10"/>
  <c r="BT37" i="10"/>
  <c r="BS37" i="10"/>
  <c r="BR37" i="10"/>
  <c r="BQ37" i="10"/>
  <c r="BP37" i="10"/>
  <c r="BO37" i="10"/>
  <c r="BN37" i="10"/>
  <c r="BM37" i="10"/>
  <c r="BL37" i="10"/>
  <c r="BK37" i="10"/>
  <c r="BJ37" i="10"/>
  <c r="BI37" i="10"/>
  <c r="BH37" i="10"/>
  <c r="BG37" i="10"/>
  <c r="BF37" i="10"/>
  <c r="BE37" i="10"/>
  <c r="BD37" i="10"/>
  <c r="BC37" i="10"/>
  <c r="BB37" i="10"/>
  <c r="BA37" i="10"/>
  <c r="AZ37" i="10"/>
  <c r="AY37" i="10"/>
  <c r="AX37" i="10"/>
  <c r="AW37" i="10"/>
  <c r="AV37" i="10"/>
  <c r="AU37" i="10"/>
  <c r="AT37" i="10"/>
  <c r="AS37" i="10"/>
  <c r="AR37" i="10"/>
  <c r="AQ37" i="10"/>
  <c r="AP37" i="10"/>
  <c r="AO37" i="10"/>
  <c r="AN37" i="10"/>
  <c r="AM37" i="10"/>
  <c r="AL37" i="10"/>
  <c r="AK37" i="10"/>
  <c r="AJ37" i="10"/>
  <c r="AI37" i="10"/>
  <c r="AH37" i="10"/>
  <c r="AG37" i="10"/>
  <c r="AF37" i="10"/>
  <c r="AE37" i="10"/>
  <c r="AD37" i="10"/>
  <c r="AC37" i="10"/>
  <c r="AB37" i="10"/>
  <c r="AA37" i="10"/>
  <c r="Z37" i="10"/>
  <c r="CD20" i="10"/>
  <c r="CC20" i="10"/>
  <c r="CB20" i="10"/>
  <c r="CA20" i="10"/>
  <c r="BZ20" i="10"/>
  <c r="BY20" i="10"/>
  <c r="BX20" i="10"/>
  <c r="BW20" i="10"/>
  <c r="BV20" i="10"/>
  <c r="BU20" i="10"/>
  <c r="BT20" i="10"/>
  <c r="BS20" i="10"/>
  <c r="BR20" i="10"/>
  <c r="BQ20" i="10"/>
  <c r="BP20" i="10"/>
  <c r="BO20" i="10"/>
  <c r="BN20" i="10"/>
  <c r="BM20" i="10"/>
  <c r="BL20" i="10"/>
  <c r="BK20" i="10"/>
  <c r="BJ20" i="10"/>
  <c r="BI20" i="10"/>
  <c r="BH20" i="10"/>
  <c r="BG20" i="10"/>
  <c r="BF20" i="10"/>
  <c r="BE20" i="10"/>
  <c r="BD20" i="10"/>
  <c r="BC20" i="10"/>
  <c r="BB20" i="10"/>
  <c r="BA20" i="10"/>
  <c r="AZ20" i="10"/>
  <c r="AY20" i="10"/>
  <c r="AX20" i="10"/>
  <c r="AW20" i="10"/>
  <c r="AV20" i="10"/>
  <c r="AU20" i="10"/>
  <c r="AT20" i="10"/>
  <c r="AS20" i="10"/>
  <c r="AR20" i="10"/>
  <c r="AQ20" i="10"/>
  <c r="AP20" i="10"/>
  <c r="AO20" i="10"/>
  <c r="AN20" i="10"/>
  <c r="AM20" i="10"/>
  <c r="AL20" i="10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U20" i="10"/>
  <c r="T20" i="10"/>
  <c r="S20" i="10"/>
  <c r="R20" i="10"/>
  <c r="Q20" i="10"/>
  <c r="J20" i="10"/>
  <c r="N20" i="10" s="1"/>
  <c r="E20" i="10"/>
  <c r="D20" i="10"/>
  <c r="F7" i="22"/>
  <c r="G7" i="21"/>
  <c r="H7" i="21"/>
  <c r="I7" i="21"/>
  <c r="J7" i="21"/>
  <c r="K7" i="21"/>
  <c r="F7" i="21"/>
  <c r="M43" i="24"/>
  <c r="Q43" i="24" s="1"/>
  <c r="U16" i="24"/>
  <c r="S16" i="24"/>
  <c r="Q16" i="24"/>
  <c r="O16" i="24" s="1"/>
  <c r="M37" i="23"/>
  <c r="Q37" i="23" s="1"/>
  <c r="U10" i="23"/>
  <c r="S10" i="23"/>
  <c r="Q10" i="23"/>
  <c r="O10" i="23" s="1"/>
  <c r="M35" i="22"/>
  <c r="Q35" i="22" s="1"/>
  <c r="U10" i="22"/>
  <c r="S10" i="22"/>
  <c r="Q10" i="22"/>
  <c r="O10" i="22" s="1"/>
  <c r="M39" i="21"/>
  <c r="Q39" i="21" s="1"/>
  <c r="U12" i="21"/>
  <c r="S12" i="21"/>
  <c r="Q12" i="21"/>
  <c r="O12" i="21" s="1"/>
  <c r="CD38" i="10"/>
  <c r="CC38" i="10"/>
  <c r="CB38" i="10"/>
  <c r="CA38" i="10"/>
  <c r="BZ38" i="10"/>
  <c r="BY38" i="10"/>
  <c r="BX38" i="10"/>
  <c r="BW38" i="10"/>
  <c r="BV38" i="10"/>
  <c r="BU38" i="10"/>
  <c r="BT38" i="10"/>
  <c r="BS38" i="10"/>
  <c r="BR38" i="10"/>
  <c r="BQ38" i="10"/>
  <c r="BP38" i="10"/>
  <c r="BO38" i="10"/>
  <c r="BN38" i="10"/>
  <c r="BM38" i="10"/>
  <c r="BL38" i="10"/>
  <c r="BK38" i="10"/>
  <c r="BJ38" i="10"/>
  <c r="BI38" i="10"/>
  <c r="BH38" i="10"/>
  <c r="BG38" i="10"/>
  <c r="BF38" i="10"/>
  <c r="BE38" i="10"/>
  <c r="BD38" i="10"/>
  <c r="BC38" i="10"/>
  <c r="BB38" i="10"/>
  <c r="BA38" i="10"/>
  <c r="AZ38" i="10"/>
  <c r="AY38" i="10"/>
  <c r="AX38" i="10"/>
  <c r="AW38" i="10"/>
  <c r="AV38" i="10"/>
  <c r="AU38" i="10"/>
  <c r="AT38" i="10"/>
  <c r="AS38" i="10"/>
  <c r="AR38" i="10"/>
  <c r="AQ38" i="10"/>
  <c r="AP38" i="10"/>
  <c r="AO38" i="10"/>
  <c r="AN38" i="10"/>
  <c r="AM38" i="10"/>
  <c r="AL38" i="10"/>
  <c r="AK38" i="10"/>
  <c r="AJ38" i="10"/>
  <c r="AI38" i="10"/>
  <c r="AH38" i="10"/>
  <c r="AG38" i="10"/>
  <c r="AF38" i="10"/>
  <c r="AE38" i="10"/>
  <c r="AD38" i="10"/>
  <c r="AC38" i="10"/>
  <c r="AB38" i="10"/>
  <c r="AA38" i="10"/>
  <c r="Z38" i="10"/>
  <c r="CD21" i="10"/>
  <c r="CC21" i="10"/>
  <c r="CB21" i="10"/>
  <c r="CA21" i="10"/>
  <c r="BZ21" i="10"/>
  <c r="BY21" i="10"/>
  <c r="BX21" i="10"/>
  <c r="BW21" i="10"/>
  <c r="BV21" i="10"/>
  <c r="BU21" i="10"/>
  <c r="BT21" i="10"/>
  <c r="BS21" i="10"/>
  <c r="BR21" i="10"/>
  <c r="BQ21" i="10"/>
  <c r="BP21" i="10"/>
  <c r="BO21" i="10"/>
  <c r="BN21" i="10"/>
  <c r="BM21" i="10"/>
  <c r="BL21" i="10"/>
  <c r="BK21" i="10"/>
  <c r="BJ21" i="10"/>
  <c r="BI21" i="10"/>
  <c r="BH21" i="10"/>
  <c r="BG21" i="10"/>
  <c r="BF21" i="10"/>
  <c r="BE21" i="10"/>
  <c r="BD21" i="10"/>
  <c r="BC21" i="10"/>
  <c r="BB21" i="10"/>
  <c r="BA21" i="10"/>
  <c r="AZ21" i="10"/>
  <c r="AY21" i="10"/>
  <c r="AX21" i="10"/>
  <c r="AW21" i="10"/>
  <c r="AV21" i="10"/>
  <c r="AU21" i="10"/>
  <c r="AT21" i="10"/>
  <c r="AS21" i="10"/>
  <c r="AR21" i="10"/>
  <c r="AQ21" i="10"/>
  <c r="AP21" i="10"/>
  <c r="AO21" i="10"/>
  <c r="AN21" i="10"/>
  <c r="AM21" i="10"/>
  <c r="AL21" i="10"/>
  <c r="AK21" i="10"/>
  <c r="AJ21" i="10"/>
  <c r="AI21" i="10"/>
  <c r="AH21" i="10"/>
  <c r="AG21" i="10"/>
  <c r="AF21" i="10"/>
  <c r="AE21" i="10"/>
  <c r="AD21" i="10"/>
  <c r="AC21" i="10"/>
  <c r="AB21" i="10"/>
  <c r="W21" i="10"/>
  <c r="V21" i="10"/>
  <c r="U21" i="10"/>
  <c r="T21" i="10"/>
  <c r="S21" i="10"/>
  <c r="R21" i="10"/>
  <c r="Q21" i="10"/>
  <c r="J21" i="10"/>
  <c r="N21" i="10" s="1"/>
  <c r="E21" i="10"/>
  <c r="D21" i="10"/>
  <c r="Q15" i="20"/>
  <c r="O15" i="20" s="1"/>
  <c r="U12" i="23"/>
  <c r="S12" i="23"/>
  <c r="Q12" i="23"/>
  <c r="O12" i="23" s="1"/>
  <c r="G7" i="23"/>
  <c r="H7" i="23"/>
  <c r="I7" i="23"/>
  <c r="J7" i="23"/>
  <c r="K7" i="23"/>
  <c r="F7" i="23"/>
  <c r="G7" i="22"/>
  <c r="H7" i="22"/>
  <c r="I7" i="22"/>
  <c r="J7" i="22"/>
  <c r="K7" i="22"/>
  <c r="F7" i="20"/>
  <c r="U9" i="19"/>
  <c r="S9" i="19"/>
  <c r="Q9" i="19"/>
  <c r="O9" i="19" s="1"/>
  <c r="M44" i="24"/>
  <c r="Q44" i="24" s="1"/>
  <c r="U17" i="24"/>
  <c r="S17" i="24"/>
  <c r="Q17" i="24"/>
  <c r="O17" i="24" s="1"/>
  <c r="M38" i="23"/>
  <c r="Q38" i="23" s="1"/>
  <c r="U13" i="23"/>
  <c r="S13" i="23"/>
  <c r="Q13" i="23"/>
  <c r="O13" i="23" s="1"/>
  <c r="M36" i="22"/>
  <c r="Q36" i="22" s="1"/>
  <c r="U12" i="22"/>
  <c r="S12" i="22"/>
  <c r="Q12" i="22"/>
  <c r="O12" i="22" s="1"/>
  <c r="M40" i="21"/>
  <c r="Q40" i="21" s="1"/>
  <c r="U15" i="21"/>
  <c r="S15" i="21"/>
  <c r="Q15" i="21"/>
  <c r="O15" i="21" s="1"/>
  <c r="M31" i="20"/>
  <c r="Q31" i="20" s="1"/>
  <c r="U9" i="20"/>
  <c r="S9" i="20"/>
  <c r="Q9" i="20"/>
  <c r="O9" i="20" s="1"/>
  <c r="M37" i="19"/>
  <c r="Q37" i="19" s="1"/>
  <c r="U10" i="19"/>
  <c r="S10" i="19"/>
  <c r="Q10" i="19"/>
  <c r="O10" i="19" s="1"/>
  <c r="CD39" i="10"/>
  <c r="CC39" i="10"/>
  <c r="CB39" i="10"/>
  <c r="CA39" i="10"/>
  <c r="BZ39" i="10"/>
  <c r="BY39" i="10"/>
  <c r="BX39" i="10"/>
  <c r="BW39" i="10"/>
  <c r="BV39" i="10"/>
  <c r="BU39" i="10"/>
  <c r="BT39" i="10"/>
  <c r="BS39" i="10"/>
  <c r="BR39" i="10"/>
  <c r="BQ39" i="10"/>
  <c r="BP39" i="10"/>
  <c r="BO39" i="10"/>
  <c r="BN39" i="10"/>
  <c r="BM39" i="10"/>
  <c r="BL39" i="10"/>
  <c r="BK39" i="10"/>
  <c r="BJ39" i="10"/>
  <c r="BI39" i="10"/>
  <c r="BH39" i="10"/>
  <c r="BG39" i="10"/>
  <c r="BF39" i="10"/>
  <c r="BE39" i="10"/>
  <c r="BD39" i="10"/>
  <c r="BC39" i="10"/>
  <c r="BB39" i="10"/>
  <c r="BA39" i="10"/>
  <c r="AZ39" i="10"/>
  <c r="AY39" i="10"/>
  <c r="AX39" i="10"/>
  <c r="AW39" i="10"/>
  <c r="AV39" i="10"/>
  <c r="AU39" i="10"/>
  <c r="AT39" i="10"/>
  <c r="AS39" i="10"/>
  <c r="AR39" i="10"/>
  <c r="AQ39" i="10"/>
  <c r="AP39" i="10"/>
  <c r="AO39" i="10"/>
  <c r="AN39" i="10"/>
  <c r="AM39" i="10"/>
  <c r="AL39" i="10"/>
  <c r="AK39" i="10"/>
  <c r="AJ39" i="10"/>
  <c r="AI39" i="10"/>
  <c r="AH39" i="10"/>
  <c r="AG39" i="10"/>
  <c r="AF39" i="10"/>
  <c r="AE39" i="10"/>
  <c r="AD39" i="10"/>
  <c r="AC39" i="10"/>
  <c r="AB39" i="10"/>
  <c r="AA39" i="10"/>
  <c r="Z39" i="10"/>
  <c r="CD16" i="10"/>
  <c r="CC16" i="10"/>
  <c r="CB16" i="10"/>
  <c r="CA16" i="10"/>
  <c r="BZ16" i="10"/>
  <c r="BY16" i="10"/>
  <c r="BX16" i="10"/>
  <c r="BW16" i="10"/>
  <c r="BV16" i="10"/>
  <c r="BU16" i="10"/>
  <c r="BT16" i="10"/>
  <c r="BS16" i="10"/>
  <c r="BR16" i="10"/>
  <c r="BQ16" i="10"/>
  <c r="BP16" i="10"/>
  <c r="BO16" i="10"/>
  <c r="BN16" i="10"/>
  <c r="BM16" i="10"/>
  <c r="BL16" i="10"/>
  <c r="BK16" i="10"/>
  <c r="BJ16" i="10"/>
  <c r="BI16" i="10"/>
  <c r="BH16" i="10"/>
  <c r="BG16" i="10"/>
  <c r="BF16" i="10"/>
  <c r="BE16" i="10"/>
  <c r="BD16" i="10"/>
  <c r="BC16" i="10"/>
  <c r="BB16" i="10"/>
  <c r="BA16" i="10"/>
  <c r="AZ16" i="10"/>
  <c r="AY16" i="10"/>
  <c r="AX16" i="10"/>
  <c r="AW16" i="10"/>
  <c r="AV16" i="10"/>
  <c r="AU16" i="10"/>
  <c r="AT16" i="10"/>
  <c r="AS16" i="10"/>
  <c r="AR16" i="10"/>
  <c r="AQ16" i="10"/>
  <c r="AP16" i="10"/>
  <c r="AO16" i="10"/>
  <c r="AN16" i="10"/>
  <c r="AM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S16" i="10"/>
  <c r="R16" i="10"/>
  <c r="Q16" i="10"/>
  <c r="J16" i="10"/>
  <c r="N16" i="10" s="1"/>
  <c r="E16" i="10"/>
  <c r="D16" i="10"/>
  <c r="G7" i="20"/>
  <c r="H7" i="20"/>
  <c r="I7" i="20"/>
  <c r="K7" i="20"/>
  <c r="H39" i="20"/>
  <c r="K39" i="20"/>
  <c r="U16" i="20"/>
  <c r="S16" i="20"/>
  <c r="Q16" i="20"/>
  <c r="O16" i="20" s="1"/>
  <c r="U21" i="19"/>
  <c r="S21" i="19"/>
  <c r="Q21" i="19"/>
  <c r="O21" i="19" s="1"/>
  <c r="H46" i="19"/>
  <c r="K46" i="19"/>
  <c r="G7" i="19"/>
  <c r="H7" i="19"/>
  <c r="I7" i="19"/>
  <c r="J7" i="19"/>
  <c r="K7" i="19"/>
  <c r="F7" i="19"/>
  <c r="F16" i="19" s="1"/>
  <c r="U22" i="19"/>
  <c r="S22" i="19"/>
  <c r="Q22" i="19"/>
  <c r="O22" i="19" s="1"/>
  <c r="M32" i="20"/>
  <c r="Q32" i="20" s="1"/>
  <c r="U15" i="20"/>
  <c r="S15" i="20"/>
  <c r="M38" i="19"/>
  <c r="Q38" i="19" s="1"/>
  <c r="U19" i="19"/>
  <c r="S19" i="19"/>
  <c r="Q19" i="19"/>
  <c r="O19" i="19" s="1"/>
  <c r="CD40" i="10"/>
  <c r="CC40" i="10"/>
  <c r="CB40" i="10"/>
  <c r="CA40" i="10"/>
  <c r="BZ40" i="10"/>
  <c r="BY40" i="10"/>
  <c r="BX40" i="10"/>
  <c r="BW40" i="10"/>
  <c r="BV40" i="10"/>
  <c r="BU40" i="10"/>
  <c r="BT40" i="10"/>
  <c r="BS40" i="10"/>
  <c r="BR40" i="10"/>
  <c r="BQ40" i="10"/>
  <c r="BP40" i="10"/>
  <c r="BO40" i="10"/>
  <c r="BN40" i="10"/>
  <c r="BM40" i="10"/>
  <c r="BL40" i="10"/>
  <c r="BK40" i="10"/>
  <c r="BJ40" i="10"/>
  <c r="BI40" i="10"/>
  <c r="BH40" i="10"/>
  <c r="BG40" i="10"/>
  <c r="BF40" i="10"/>
  <c r="BE40" i="10"/>
  <c r="BD40" i="10"/>
  <c r="BC40" i="10"/>
  <c r="BB40" i="10"/>
  <c r="BA40" i="10"/>
  <c r="AZ40" i="10"/>
  <c r="AY40" i="10"/>
  <c r="AX40" i="10"/>
  <c r="AW40" i="10"/>
  <c r="AV40" i="10"/>
  <c r="AU40" i="10"/>
  <c r="AT40" i="10"/>
  <c r="AS40" i="10"/>
  <c r="AR40" i="10"/>
  <c r="AQ40" i="10"/>
  <c r="AP40" i="10"/>
  <c r="AO40" i="10"/>
  <c r="AN40" i="10"/>
  <c r="AM40" i="10"/>
  <c r="AL40" i="10"/>
  <c r="AK40" i="10"/>
  <c r="AJ40" i="10"/>
  <c r="AI40" i="10"/>
  <c r="AH40" i="10"/>
  <c r="AG40" i="10"/>
  <c r="AF40" i="10"/>
  <c r="AE40" i="10"/>
  <c r="AD40" i="10"/>
  <c r="AC40" i="10"/>
  <c r="AB40" i="10"/>
  <c r="AA40" i="10"/>
  <c r="Z40" i="10"/>
  <c r="CD17" i="10"/>
  <c r="CC17" i="10"/>
  <c r="CB17" i="10"/>
  <c r="CA17" i="10"/>
  <c r="BZ17" i="10"/>
  <c r="BY17" i="10"/>
  <c r="BX17" i="10"/>
  <c r="BW17" i="10"/>
  <c r="BV17" i="10"/>
  <c r="BU17" i="10"/>
  <c r="BT17" i="10"/>
  <c r="BS17" i="10"/>
  <c r="BR17" i="10"/>
  <c r="BQ17" i="10"/>
  <c r="BP17" i="10"/>
  <c r="BO17" i="10"/>
  <c r="BN17" i="10"/>
  <c r="BM17" i="10"/>
  <c r="BL17" i="10"/>
  <c r="BK17" i="10"/>
  <c r="BJ17" i="10"/>
  <c r="BI17" i="10"/>
  <c r="BH17" i="10"/>
  <c r="BG17" i="10"/>
  <c r="BF17" i="10"/>
  <c r="BE17" i="10"/>
  <c r="BD17" i="10"/>
  <c r="BC17" i="10"/>
  <c r="BB17" i="10"/>
  <c r="BA17" i="10"/>
  <c r="AZ17" i="10"/>
  <c r="AY17" i="10"/>
  <c r="AX17" i="10"/>
  <c r="AW17" i="10"/>
  <c r="AV17" i="10"/>
  <c r="AU17" i="10"/>
  <c r="AT17" i="10"/>
  <c r="AS17" i="10"/>
  <c r="AR17" i="10"/>
  <c r="AQ17" i="10"/>
  <c r="AP17" i="10"/>
  <c r="AO17" i="10"/>
  <c r="AN17" i="10"/>
  <c r="AM17" i="10"/>
  <c r="AL17" i="10"/>
  <c r="AK17" i="10"/>
  <c r="AJ17" i="10"/>
  <c r="AI17" i="10"/>
  <c r="AH17" i="10"/>
  <c r="AG17" i="10"/>
  <c r="AF17" i="10"/>
  <c r="AE17" i="10"/>
  <c r="AD17" i="10"/>
  <c r="AC17" i="10"/>
  <c r="AB17" i="10"/>
  <c r="AA17" i="10"/>
  <c r="Z17" i="10"/>
  <c r="T17" i="10"/>
  <c r="S17" i="10"/>
  <c r="R17" i="10"/>
  <c r="Q17" i="10"/>
  <c r="J17" i="10"/>
  <c r="N17" i="10" s="1"/>
  <c r="E17" i="10"/>
  <c r="D17" i="10"/>
  <c r="T30" i="16"/>
  <c r="T29" i="16"/>
  <c r="T27" i="16"/>
  <c r="T26" i="16"/>
  <c r="T24" i="16"/>
  <c r="T23" i="16"/>
  <c r="T22" i="16"/>
  <c r="T21" i="16"/>
  <c r="T19" i="16"/>
  <c r="T17" i="16"/>
  <c r="T16" i="16"/>
  <c r="T9" i="16"/>
  <c r="T10" i="16"/>
  <c r="T11" i="16"/>
  <c r="T12" i="16"/>
  <c r="T13" i="16"/>
  <c r="T14" i="16"/>
  <c r="T8" i="16"/>
  <c r="K28" i="18"/>
  <c r="J28" i="18"/>
  <c r="I28" i="18"/>
  <c r="H28" i="18"/>
  <c r="G28" i="18"/>
  <c r="F28" i="18"/>
  <c r="K25" i="18"/>
  <c r="J25" i="18"/>
  <c r="I25" i="18"/>
  <c r="H25" i="18"/>
  <c r="G25" i="18"/>
  <c r="F25" i="18"/>
  <c r="K22" i="18"/>
  <c r="J22" i="18"/>
  <c r="I22" i="18"/>
  <c r="H22" i="18"/>
  <c r="G22" i="18"/>
  <c r="F22" i="18"/>
  <c r="G19" i="18"/>
  <c r="H19" i="18"/>
  <c r="I19" i="18"/>
  <c r="J19" i="18"/>
  <c r="K19" i="18"/>
  <c r="F19" i="18"/>
  <c r="F15" i="18"/>
  <c r="U29" i="18"/>
  <c r="S29" i="18"/>
  <c r="Q29" i="18"/>
  <c r="O29" i="18" s="1"/>
  <c r="U26" i="18"/>
  <c r="S26" i="18"/>
  <c r="Q26" i="18"/>
  <c r="O26" i="18" s="1"/>
  <c r="U23" i="18"/>
  <c r="S23" i="18"/>
  <c r="Q23" i="18"/>
  <c r="O23" i="18" s="1"/>
  <c r="U20" i="18"/>
  <c r="S20" i="18"/>
  <c r="Q20" i="18"/>
  <c r="O20" i="18" s="1"/>
  <c r="U17" i="18"/>
  <c r="S17" i="18"/>
  <c r="Q17" i="18"/>
  <c r="O17" i="18" s="1"/>
  <c r="Q10" i="29" l="1"/>
  <c r="O10" i="29" s="1"/>
  <c r="K9" i="29"/>
  <c r="Q11" i="28"/>
  <c r="O11" i="28" s="1"/>
  <c r="K10" i="28"/>
  <c r="J13" i="27"/>
  <c r="J12" i="27" s="1"/>
  <c r="Q15" i="27"/>
  <c r="O15" i="27" s="1"/>
  <c r="Q13" i="27"/>
  <c r="O13" i="27" s="1"/>
  <c r="F15" i="26"/>
  <c r="Q16" i="26"/>
  <c r="O16" i="26" s="1"/>
  <c r="U14" i="25"/>
  <c r="Q14" i="25"/>
  <c r="O14" i="25" s="1"/>
  <c r="Q21" i="24"/>
  <c r="O21" i="24" s="1"/>
  <c r="U21" i="24"/>
  <c r="Q18" i="21"/>
  <c r="O18" i="21" s="1"/>
  <c r="U18" i="21"/>
  <c r="J17" i="21"/>
  <c r="Q16" i="25"/>
  <c r="O16" i="25" s="1"/>
  <c r="O9" i="24"/>
  <c r="K22" i="24"/>
  <c r="Q23" i="24"/>
  <c r="O23" i="24" s="1"/>
  <c r="O15" i="22"/>
  <c r="Q16" i="19"/>
  <c r="O16" i="19" s="1"/>
  <c r="F15" i="19"/>
  <c r="U16" i="19"/>
  <c r="O13" i="19"/>
  <c r="O13" i="21"/>
  <c r="S14" i="21"/>
  <c r="O17" i="19"/>
  <c r="K18" i="19"/>
  <c r="J7" i="20"/>
  <c r="N50" i="16"/>
  <c r="U13" i="27" l="1"/>
  <c r="O14" i="21"/>
  <c r="U30" i="18"/>
  <c r="S30" i="18"/>
  <c r="Q30" i="18"/>
  <c r="O30" i="18" s="1"/>
  <c r="U27" i="18"/>
  <c r="S27" i="18"/>
  <c r="Q27" i="18"/>
  <c r="O27" i="18" s="1"/>
  <c r="U24" i="18"/>
  <c r="S24" i="18"/>
  <c r="Q24" i="18"/>
  <c r="O24" i="18" s="1"/>
  <c r="U21" i="18"/>
  <c r="S21" i="18"/>
  <c r="Q21" i="18"/>
  <c r="O21" i="18" s="1"/>
  <c r="G15" i="18"/>
  <c r="H15" i="18"/>
  <c r="I15" i="18"/>
  <c r="J15" i="18"/>
  <c r="K15" i="18"/>
  <c r="U18" i="18"/>
  <c r="S18" i="18"/>
  <c r="Q18" i="18"/>
  <c r="O18" i="18" s="1"/>
  <c r="M45" i="18"/>
  <c r="Q45" i="18" s="1"/>
  <c r="U9" i="18"/>
  <c r="S9" i="18"/>
  <c r="Q9" i="18"/>
  <c r="O9" i="18" s="1"/>
  <c r="U8" i="18"/>
  <c r="S8" i="18"/>
  <c r="Q8" i="18"/>
  <c r="O8" i="18" s="1"/>
  <c r="F7" i="17"/>
  <c r="F7" i="18"/>
  <c r="U16" i="18"/>
  <c r="S16" i="18"/>
  <c r="Q16" i="18"/>
  <c r="O16" i="18" s="1"/>
  <c r="M39" i="19"/>
  <c r="Q39" i="19" s="1"/>
  <c r="M40" i="19"/>
  <c r="Q40" i="19" s="1"/>
  <c r="U12" i="19"/>
  <c r="S12" i="19"/>
  <c r="Q12" i="19"/>
  <c r="O12" i="19" s="1"/>
  <c r="U17" i="17"/>
  <c r="S17" i="17"/>
  <c r="Q17" i="17"/>
  <c r="O17" i="17" s="1"/>
  <c r="U23" i="16"/>
  <c r="S23" i="16"/>
  <c r="Q23" i="16"/>
  <c r="O23" i="16" s="1"/>
  <c r="U22" i="16"/>
  <c r="S22" i="16"/>
  <c r="Q22" i="16"/>
  <c r="O22" i="16" s="1"/>
  <c r="AE41" i="10"/>
  <c r="AF41" i="10"/>
  <c r="AG41" i="10"/>
  <c r="AH41" i="10"/>
  <c r="AI41" i="10"/>
  <c r="AJ41" i="10"/>
  <c r="AK41" i="10"/>
  <c r="AL41" i="10"/>
  <c r="AM41" i="10"/>
  <c r="AN41" i="10"/>
  <c r="AO41" i="10"/>
  <c r="AP41" i="10"/>
  <c r="AQ41" i="10"/>
  <c r="AR41" i="10"/>
  <c r="AS41" i="10"/>
  <c r="AT41" i="10"/>
  <c r="AU41" i="10"/>
  <c r="AV41" i="10"/>
  <c r="AW41" i="10"/>
  <c r="AX41" i="10"/>
  <c r="AY41" i="10"/>
  <c r="AZ41" i="10"/>
  <c r="BA41" i="10"/>
  <c r="BB41" i="10"/>
  <c r="BC41" i="10"/>
  <c r="BD41" i="10"/>
  <c r="BE41" i="10"/>
  <c r="BF41" i="10"/>
  <c r="BG41" i="10"/>
  <c r="BH41" i="10"/>
  <c r="BI41" i="10"/>
  <c r="BJ41" i="10"/>
  <c r="BK41" i="10"/>
  <c r="BL41" i="10"/>
  <c r="BM41" i="10"/>
  <c r="BN41" i="10"/>
  <c r="BO41" i="10"/>
  <c r="BP41" i="10"/>
  <c r="BQ41" i="10"/>
  <c r="BR41" i="10"/>
  <c r="BS41" i="10"/>
  <c r="BT41" i="10"/>
  <c r="BU41" i="10"/>
  <c r="BV41" i="10"/>
  <c r="BW41" i="10"/>
  <c r="BX41" i="10"/>
  <c r="BY41" i="10"/>
  <c r="BZ41" i="10"/>
  <c r="CA41" i="10"/>
  <c r="CB41" i="10"/>
  <c r="CC41" i="10"/>
  <c r="CD41" i="10"/>
  <c r="AE42" i="10"/>
  <c r="AF42" i="10"/>
  <c r="AG42" i="10"/>
  <c r="AH42" i="10"/>
  <c r="AI42" i="10"/>
  <c r="AJ42" i="10"/>
  <c r="AK42" i="10"/>
  <c r="AL42" i="10"/>
  <c r="AM42" i="10"/>
  <c r="AN42" i="10"/>
  <c r="AO42" i="10"/>
  <c r="AP42" i="10"/>
  <c r="AQ42" i="10"/>
  <c r="AR42" i="10"/>
  <c r="AS42" i="10"/>
  <c r="AT42" i="10"/>
  <c r="AU42" i="10"/>
  <c r="AV42" i="10"/>
  <c r="AW42" i="10"/>
  <c r="AX42" i="10"/>
  <c r="AY42" i="10"/>
  <c r="AZ42" i="10"/>
  <c r="BA42" i="10"/>
  <c r="BB42" i="10"/>
  <c r="BC42" i="10"/>
  <c r="BD42" i="10"/>
  <c r="BE42" i="10"/>
  <c r="BF42" i="10"/>
  <c r="BG42" i="10"/>
  <c r="BH42" i="10"/>
  <c r="BI42" i="10"/>
  <c r="BJ42" i="10"/>
  <c r="BK42" i="10"/>
  <c r="BL42" i="10"/>
  <c r="BM42" i="10"/>
  <c r="BN42" i="10"/>
  <c r="BO42" i="10"/>
  <c r="BP42" i="10"/>
  <c r="BQ42" i="10"/>
  <c r="BR42" i="10"/>
  <c r="BS42" i="10"/>
  <c r="BT42" i="10"/>
  <c r="BU42" i="10"/>
  <c r="BV42" i="10"/>
  <c r="BW42" i="10"/>
  <c r="BX42" i="10"/>
  <c r="BY42" i="10"/>
  <c r="BZ42" i="10"/>
  <c r="CA42" i="10"/>
  <c r="CB42" i="10"/>
  <c r="CC42" i="10"/>
  <c r="CD42" i="10"/>
  <c r="AE43" i="10"/>
  <c r="AF43" i="10"/>
  <c r="AG43" i="10"/>
  <c r="AH43" i="10"/>
  <c r="AI43" i="10"/>
  <c r="AJ43" i="10"/>
  <c r="AK43" i="10"/>
  <c r="AL43" i="10"/>
  <c r="AM43" i="10"/>
  <c r="AN43" i="10"/>
  <c r="AO43" i="10"/>
  <c r="AP43" i="10"/>
  <c r="AQ43" i="10"/>
  <c r="AR43" i="10"/>
  <c r="AS43" i="10"/>
  <c r="AT43" i="10"/>
  <c r="AU43" i="10"/>
  <c r="AV43" i="10"/>
  <c r="AW43" i="10"/>
  <c r="AX43" i="10"/>
  <c r="AY43" i="10"/>
  <c r="AZ43" i="10"/>
  <c r="BA43" i="10"/>
  <c r="BB43" i="10"/>
  <c r="BC43" i="10"/>
  <c r="BD43" i="10"/>
  <c r="BE43" i="10"/>
  <c r="BF43" i="10"/>
  <c r="BG43" i="10"/>
  <c r="BH43" i="10"/>
  <c r="BI43" i="10"/>
  <c r="BJ43" i="10"/>
  <c r="BK43" i="10"/>
  <c r="BL43" i="10"/>
  <c r="BM43" i="10"/>
  <c r="BN43" i="10"/>
  <c r="BO43" i="10"/>
  <c r="BP43" i="10"/>
  <c r="BQ43" i="10"/>
  <c r="BR43" i="10"/>
  <c r="BS43" i="10"/>
  <c r="BT43" i="10"/>
  <c r="BU43" i="10"/>
  <c r="BV43" i="10"/>
  <c r="BW43" i="10"/>
  <c r="BX43" i="10"/>
  <c r="BY43" i="10"/>
  <c r="BZ43" i="10"/>
  <c r="CA43" i="10"/>
  <c r="CB43" i="10"/>
  <c r="CC43" i="10"/>
  <c r="CD43" i="10"/>
  <c r="AE44" i="10"/>
  <c r="AF44" i="10"/>
  <c r="AG44" i="10"/>
  <c r="AH44" i="10"/>
  <c r="AI44" i="10"/>
  <c r="AJ44" i="10"/>
  <c r="AK44" i="10"/>
  <c r="AL44" i="10"/>
  <c r="AM44" i="10"/>
  <c r="AN44" i="10"/>
  <c r="AO44" i="10"/>
  <c r="AP44" i="10"/>
  <c r="AQ44" i="10"/>
  <c r="AR44" i="10"/>
  <c r="AS44" i="10"/>
  <c r="AT44" i="10"/>
  <c r="AU44" i="10"/>
  <c r="AV44" i="10"/>
  <c r="AW44" i="10"/>
  <c r="AX44" i="10"/>
  <c r="AY44" i="10"/>
  <c r="AZ44" i="10"/>
  <c r="BA44" i="10"/>
  <c r="BB44" i="10"/>
  <c r="BC44" i="10"/>
  <c r="BD44" i="10"/>
  <c r="BE44" i="10"/>
  <c r="BF44" i="10"/>
  <c r="BG44" i="10"/>
  <c r="BH44" i="10"/>
  <c r="BI44" i="10"/>
  <c r="BJ44" i="10"/>
  <c r="BK44" i="10"/>
  <c r="BL44" i="10"/>
  <c r="BM44" i="10"/>
  <c r="BN44" i="10"/>
  <c r="BO44" i="10"/>
  <c r="BP44" i="10"/>
  <c r="BQ44" i="10"/>
  <c r="BR44" i="10"/>
  <c r="BS44" i="10"/>
  <c r="BT44" i="10"/>
  <c r="BU44" i="10"/>
  <c r="BV44" i="10"/>
  <c r="BW44" i="10"/>
  <c r="BX44" i="10"/>
  <c r="BY44" i="10"/>
  <c r="BZ44" i="10"/>
  <c r="CA44" i="10"/>
  <c r="CB44" i="10"/>
  <c r="CC44" i="10"/>
  <c r="CD44" i="10"/>
  <c r="AE45" i="10"/>
  <c r="AF45" i="10"/>
  <c r="AG45" i="10"/>
  <c r="AH45" i="10"/>
  <c r="AI45" i="10"/>
  <c r="AJ45" i="10"/>
  <c r="AK45" i="10"/>
  <c r="AL45" i="10"/>
  <c r="AM45" i="10"/>
  <c r="AN45" i="10"/>
  <c r="AO45" i="10"/>
  <c r="AP45" i="10"/>
  <c r="AQ45" i="10"/>
  <c r="AR45" i="10"/>
  <c r="AS45" i="10"/>
  <c r="AT45" i="10"/>
  <c r="AU45" i="10"/>
  <c r="AV45" i="10"/>
  <c r="AW45" i="10"/>
  <c r="AX45" i="10"/>
  <c r="AY45" i="10"/>
  <c r="AZ45" i="10"/>
  <c r="BA45" i="10"/>
  <c r="BB45" i="10"/>
  <c r="BC45" i="10"/>
  <c r="BD45" i="10"/>
  <c r="BE45" i="10"/>
  <c r="BF45" i="10"/>
  <c r="BG45" i="10"/>
  <c r="BH45" i="10"/>
  <c r="BI45" i="10"/>
  <c r="BJ45" i="10"/>
  <c r="BK45" i="10"/>
  <c r="BL45" i="10"/>
  <c r="BM45" i="10"/>
  <c r="BN45" i="10"/>
  <c r="BO45" i="10"/>
  <c r="BP45" i="10"/>
  <c r="BQ45" i="10"/>
  <c r="BR45" i="10"/>
  <c r="BS45" i="10"/>
  <c r="BT45" i="10"/>
  <c r="BU45" i="10"/>
  <c r="BV45" i="10"/>
  <c r="BW45" i="10"/>
  <c r="BX45" i="10"/>
  <c r="BY45" i="10"/>
  <c r="BZ45" i="10"/>
  <c r="CA45" i="10"/>
  <c r="CB45" i="10"/>
  <c r="CC45" i="10"/>
  <c r="CD45" i="10"/>
  <c r="AE46" i="10"/>
  <c r="AF46" i="10"/>
  <c r="AG46" i="10"/>
  <c r="AH46" i="10"/>
  <c r="AI46" i="10"/>
  <c r="AJ46" i="10"/>
  <c r="AK46" i="10"/>
  <c r="AL46" i="10"/>
  <c r="AM46" i="10"/>
  <c r="AN46" i="10"/>
  <c r="AO46" i="10"/>
  <c r="AP46" i="10"/>
  <c r="AQ46" i="10"/>
  <c r="AR46" i="10"/>
  <c r="AS46" i="10"/>
  <c r="AT46" i="10"/>
  <c r="AU46" i="10"/>
  <c r="AV46" i="10"/>
  <c r="AW46" i="10"/>
  <c r="AX46" i="10"/>
  <c r="AY46" i="10"/>
  <c r="AZ46" i="10"/>
  <c r="BA46" i="10"/>
  <c r="BB46" i="10"/>
  <c r="BC46" i="10"/>
  <c r="BD46" i="10"/>
  <c r="BE46" i="10"/>
  <c r="BF46" i="10"/>
  <c r="BG46" i="10"/>
  <c r="BH46" i="10"/>
  <c r="BI46" i="10"/>
  <c r="BJ46" i="10"/>
  <c r="BK46" i="10"/>
  <c r="BL46" i="10"/>
  <c r="BM46" i="10"/>
  <c r="BN46" i="10"/>
  <c r="BO46" i="10"/>
  <c r="BP46" i="10"/>
  <c r="BQ46" i="10"/>
  <c r="BR46" i="10"/>
  <c r="BS46" i="10"/>
  <c r="BT46" i="10"/>
  <c r="BU46" i="10"/>
  <c r="BV46" i="10"/>
  <c r="BW46" i="10"/>
  <c r="BX46" i="10"/>
  <c r="BY46" i="10"/>
  <c r="BZ46" i="10"/>
  <c r="CA46" i="10"/>
  <c r="CB46" i="10"/>
  <c r="CC46" i="10"/>
  <c r="CD46" i="10"/>
  <c r="AE47" i="10"/>
  <c r="AF47" i="10"/>
  <c r="AG47" i="10"/>
  <c r="AH47" i="10"/>
  <c r="AI47" i="10"/>
  <c r="AJ47" i="10"/>
  <c r="AK47" i="10"/>
  <c r="AL47" i="10"/>
  <c r="AM47" i="10"/>
  <c r="AN47" i="10"/>
  <c r="AO47" i="10"/>
  <c r="AP47" i="10"/>
  <c r="AQ47" i="10"/>
  <c r="AR47" i="10"/>
  <c r="AS47" i="10"/>
  <c r="AT47" i="10"/>
  <c r="AU47" i="10"/>
  <c r="AV47" i="10"/>
  <c r="AW47" i="10"/>
  <c r="AX47" i="10"/>
  <c r="AY47" i="10"/>
  <c r="AZ47" i="10"/>
  <c r="BA47" i="10"/>
  <c r="BB47" i="10"/>
  <c r="BC47" i="10"/>
  <c r="BD47" i="10"/>
  <c r="BE47" i="10"/>
  <c r="BF47" i="10"/>
  <c r="BG47" i="10"/>
  <c r="BH47" i="10"/>
  <c r="BI47" i="10"/>
  <c r="BJ47" i="10"/>
  <c r="BK47" i="10"/>
  <c r="BL47" i="10"/>
  <c r="BM47" i="10"/>
  <c r="BN47" i="10"/>
  <c r="BO47" i="10"/>
  <c r="BP47" i="10"/>
  <c r="BQ47" i="10"/>
  <c r="BR47" i="10"/>
  <c r="BS47" i="10"/>
  <c r="BT47" i="10"/>
  <c r="BU47" i="10"/>
  <c r="BV47" i="10"/>
  <c r="BW47" i="10"/>
  <c r="BX47" i="10"/>
  <c r="BY47" i="10"/>
  <c r="BZ47" i="10"/>
  <c r="CA47" i="10"/>
  <c r="CB47" i="10"/>
  <c r="CC47" i="10"/>
  <c r="CD47" i="10"/>
  <c r="AE48" i="10"/>
  <c r="AF48" i="10"/>
  <c r="AG48" i="10"/>
  <c r="AH48" i="10"/>
  <c r="AI48" i="10"/>
  <c r="AJ48" i="10"/>
  <c r="AK48" i="10"/>
  <c r="AL48" i="10"/>
  <c r="AM48" i="10"/>
  <c r="AN48" i="10"/>
  <c r="AO48" i="10"/>
  <c r="AP48" i="10"/>
  <c r="AQ48" i="10"/>
  <c r="AR48" i="10"/>
  <c r="AS48" i="10"/>
  <c r="AT48" i="10"/>
  <c r="AU48" i="10"/>
  <c r="AV48" i="10"/>
  <c r="AW48" i="10"/>
  <c r="AX48" i="10"/>
  <c r="AY48" i="10"/>
  <c r="AZ48" i="10"/>
  <c r="BA48" i="10"/>
  <c r="BB48" i="10"/>
  <c r="BC48" i="10"/>
  <c r="BD48" i="10"/>
  <c r="BE48" i="10"/>
  <c r="BF48" i="10"/>
  <c r="BG48" i="10"/>
  <c r="BH48" i="10"/>
  <c r="BI48" i="10"/>
  <c r="BJ48" i="10"/>
  <c r="BK48" i="10"/>
  <c r="BL48" i="10"/>
  <c r="BM48" i="10"/>
  <c r="BN48" i="10"/>
  <c r="BO48" i="10"/>
  <c r="BP48" i="10"/>
  <c r="BQ48" i="10"/>
  <c r="BR48" i="10"/>
  <c r="BS48" i="10"/>
  <c r="BT48" i="10"/>
  <c r="BU48" i="10"/>
  <c r="BV48" i="10"/>
  <c r="BW48" i="10"/>
  <c r="BX48" i="10"/>
  <c r="BY48" i="10"/>
  <c r="BZ48" i="10"/>
  <c r="CA48" i="10"/>
  <c r="CB48" i="10"/>
  <c r="CC48" i="10"/>
  <c r="CD48" i="10"/>
  <c r="AE49" i="10"/>
  <c r="AF49" i="10"/>
  <c r="AG49" i="10"/>
  <c r="AH49" i="10"/>
  <c r="AI49" i="10"/>
  <c r="AJ49" i="10"/>
  <c r="AK49" i="10"/>
  <c r="AL49" i="10"/>
  <c r="AM49" i="10"/>
  <c r="AN49" i="10"/>
  <c r="AO49" i="10"/>
  <c r="AP49" i="10"/>
  <c r="AQ49" i="10"/>
  <c r="AR49" i="10"/>
  <c r="AS49" i="10"/>
  <c r="AT49" i="10"/>
  <c r="AU49" i="10"/>
  <c r="AV49" i="10"/>
  <c r="AW49" i="10"/>
  <c r="AX49" i="10"/>
  <c r="AY49" i="10"/>
  <c r="AZ49" i="10"/>
  <c r="BA49" i="10"/>
  <c r="BB49" i="10"/>
  <c r="BC49" i="10"/>
  <c r="BD49" i="10"/>
  <c r="BE49" i="10"/>
  <c r="BF49" i="10"/>
  <c r="BG49" i="10"/>
  <c r="BH49" i="10"/>
  <c r="BI49" i="10"/>
  <c r="BJ49" i="10"/>
  <c r="BK49" i="10"/>
  <c r="BL49" i="10"/>
  <c r="BM49" i="10"/>
  <c r="BN49" i="10"/>
  <c r="BO49" i="10"/>
  <c r="BP49" i="10"/>
  <c r="BQ49" i="10"/>
  <c r="BR49" i="10"/>
  <c r="BS49" i="10"/>
  <c r="BT49" i="10"/>
  <c r="BU49" i="10"/>
  <c r="BV49" i="10"/>
  <c r="BW49" i="10"/>
  <c r="BX49" i="10"/>
  <c r="BY49" i="10"/>
  <c r="BZ49" i="10"/>
  <c r="CA49" i="10"/>
  <c r="CB49" i="10"/>
  <c r="CC49" i="10"/>
  <c r="CD49" i="10"/>
  <c r="AE50" i="10"/>
  <c r="AF50" i="10"/>
  <c r="AG50" i="10"/>
  <c r="AH50" i="10"/>
  <c r="AI50" i="10"/>
  <c r="AJ50" i="10"/>
  <c r="AK50" i="10"/>
  <c r="AL50" i="10"/>
  <c r="AM50" i="10"/>
  <c r="AN50" i="10"/>
  <c r="AO50" i="10"/>
  <c r="AP50" i="10"/>
  <c r="AQ50" i="10"/>
  <c r="AR50" i="10"/>
  <c r="AS50" i="10"/>
  <c r="AT50" i="10"/>
  <c r="AU50" i="10"/>
  <c r="AV50" i="10"/>
  <c r="AW50" i="10"/>
  <c r="AX50" i="10"/>
  <c r="AY50" i="10"/>
  <c r="AZ50" i="10"/>
  <c r="BA50" i="10"/>
  <c r="BB50" i="10"/>
  <c r="BC50" i="10"/>
  <c r="BD50" i="10"/>
  <c r="BE50" i="10"/>
  <c r="BF50" i="10"/>
  <c r="BG50" i="10"/>
  <c r="BH50" i="10"/>
  <c r="BI50" i="10"/>
  <c r="BJ50" i="10"/>
  <c r="BK50" i="10"/>
  <c r="BL50" i="10"/>
  <c r="BM50" i="10"/>
  <c r="BN50" i="10"/>
  <c r="BO50" i="10"/>
  <c r="BP50" i="10"/>
  <c r="BQ50" i="10"/>
  <c r="BR50" i="10"/>
  <c r="BS50" i="10"/>
  <c r="BT50" i="10"/>
  <c r="BU50" i="10"/>
  <c r="BV50" i="10"/>
  <c r="BW50" i="10"/>
  <c r="BX50" i="10"/>
  <c r="BY50" i="10"/>
  <c r="BZ50" i="10"/>
  <c r="CA50" i="10"/>
  <c r="CB50" i="10"/>
  <c r="CC50" i="10"/>
  <c r="CD50" i="10"/>
  <c r="AE51" i="10"/>
  <c r="AF51" i="10"/>
  <c r="AG51" i="10"/>
  <c r="AH51" i="10"/>
  <c r="AI51" i="10"/>
  <c r="AJ51" i="10"/>
  <c r="AK51" i="10"/>
  <c r="AL51" i="10"/>
  <c r="AM51" i="10"/>
  <c r="AN51" i="10"/>
  <c r="AO51" i="10"/>
  <c r="AP51" i="10"/>
  <c r="AQ51" i="10"/>
  <c r="AR51" i="10"/>
  <c r="AS51" i="10"/>
  <c r="AT51" i="10"/>
  <c r="AU51" i="10"/>
  <c r="AV51" i="10"/>
  <c r="AW51" i="10"/>
  <c r="AX51" i="10"/>
  <c r="AY51" i="10"/>
  <c r="AZ51" i="10"/>
  <c r="BA51" i="10"/>
  <c r="BB51" i="10"/>
  <c r="BC51" i="10"/>
  <c r="BD51" i="10"/>
  <c r="BE51" i="10"/>
  <c r="BF51" i="10"/>
  <c r="BG51" i="10"/>
  <c r="BH51" i="10"/>
  <c r="BI51" i="10"/>
  <c r="BJ51" i="10"/>
  <c r="BK51" i="10"/>
  <c r="BL51" i="10"/>
  <c r="BM51" i="10"/>
  <c r="BN51" i="10"/>
  <c r="BO51" i="10"/>
  <c r="BP51" i="10"/>
  <c r="BQ51" i="10"/>
  <c r="BR51" i="10"/>
  <c r="BS51" i="10"/>
  <c r="BT51" i="10"/>
  <c r="BU51" i="10"/>
  <c r="BV51" i="10"/>
  <c r="BW51" i="10"/>
  <c r="BX51" i="10"/>
  <c r="BY51" i="10"/>
  <c r="BZ51" i="10"/>
  <c r="CA51" i="10"/>
  <c r="CB51" i="10"/>
  <c r="CC51" i="10"/>
  <c r="CD51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BR7" i="10"/>
  <c r="BS7" i="10"/>
  <c r="BT7" i="10"/>
  <c r="BU7" i="10"/>
  <c r="BV7" i="10"/>
  <c r="BW7" i="10"/>
  <c r="BX7" i="10"/>
  <c r="BY7" i="10"/>
  <c r="BZ7" i="10"/>
  <c r="CA7" i="10"/>
  <c r="CB7" i="10"/>
  <c r="CC7" i="10"/>
  <c r="CD7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BR8" i="10"/>
  <c r="BS8" i="10"/>
  <c r="BT8" i="10"/>
  <c r="BU8" i="10"/>
  <c r="BV8" i="10"/>
  <c r="BW8" i="10"/>
  <c r="BX8" i="10"/>
  <c r="BY8" i="10"/>
  <c r="BZ8" i="10"/>
  <c r="CA8" i="10"/>
  <c r="CB8" i="10"/>
  <c r="CC8" i="10"/>
  <c r="CD8" i="10"/>
  <c r="AE9" i="10"/>
  <c r="AF9" i="10"/>
  <c r="AG9" i="10"/>
  <c r="AH9" i="10"/>
  <c r="AI9" i="10"/>
  <c r="AJ9" i="10"/>
  <c r="AK9" i="10"/>
  <c r="AL9" i="10"/>
  <c r="AM9" i="10"/>
  <c r="AN9" i="10"/>
  <c r="AO9" i="10"/>
  <c r="AP9" i="10"/>
  <c r="AQ9" i="10"/>
  <c r="AR9" i="10"/>
  <c r="AS9" i="10"/>
  <c r="AT9" i="10"/>
  <c r="AU9" i="10"/>
  <c r="AV9" i="10"/>
  <c r="AW9" i="10"/>
  <c r="AX9" i="10"/>
  <c r="AY9" i="10"/>
  <c r="AZ9" i="10"/>
  <c r="BA9" i="10"/>
  <c r="BB9" i="10"/>
  <c r="BC9" i="10"/>
  <c r="BD9" i="10"/>
  <c r="BE9" i="10"/>
  <c r="BF9" i="10"/>
  <c r="BG9" i="10"/>
  <c r="BH9" i="10"/>
  <c r="BI9" i="10"/>
  <c r="BJ9" i="10"/>
  <c r="BK9" i="10"/>
  <c r="BL9" i="10"/>
  <c r="BM9" i="10"/>
  <c r="BN9" i="10"/>
  <c r="BO9" i="10"/>
  <c r="BP9" i="10"/>
  <c r="BQ9" i="10"/>
  <c r="BR9" i="10"/>
  <c r="BS9" i="10"/>
  <c r="BT9" i="10"/>
  <c r="BU9" i="10"/>
  <c r="BV9" i="10"/>
  <c r="BW9" i="10"/>
  <c r="BX9" i="10"/>
  <c r="BY9" i="10"/>
  <c r="BZ9" i="10"/>
  <c r="CA9" i="10"/>
  <c r="CB9" i="10"/>
  <c r="CC9" i="10"/>
  <c r="CD9" i="10"/>
  <c r="AE10" i="10"/>
  <c r="AF10" i="10"/>
  <c r="AG10" i="10"/>
  <c r="AH10" i="10"/>
  <c r="AI10" i="10"/>
  <c r="AJ10" i="10"/>
  <c r="AK10" i="10"/>
  <c r="AL10" i="10"/>
  <c r="AM10" i="10"/>
  <c r="AN10" i="10"/>
  <c r="AO10" i="10"/>
  <c r="AP10" i="10"/>
  <c r="AQ10" i="10"/>
  <c r="AR10" i="10"/>
  <c r="AS10" i="10"/>
  <c r="AT10" i="10"/>
  <c r="AU10" i="10"/>
  <c r="AV10" i="10"/>
  <c r="AW10" i="10"/>
  <c r="AX10" i="10"/>
  <c r="AY10" i="10"/>
  <c r="AZ10" i="10"/>
  <c r="BA10" i="10"/>
  <c r="BB10" i="10"/>
  <c r="BC10" i="10"/>
  <c r="BD10" i="10"/>
  <c r="BE10" i="10"/>
  <c r="BF10" i="10"/>
  <c r="BG10" i="10"/>
  <c r="BH10" i="10"/>
  <c r="BI10" i="10"/>
  <c r="BJ10" i="10"/>
  <c r="BK10" i="10"/>
  <c r="BL10" i="10"/>
  <c r="BM10" i="10"/>
  <c r="BN10" i="10"/>
  <c r="BO10" i="10"/>
  <c r="BP10" i="10"/>
  <c r="BQ10" i="10"/>
  <c r="BR10" i="10"/>
  <c r="BS10" i="10"/>
  <c r="BT10" i="10"/>
  <c r="BU10" i="10"/>
  <c r="BV10" i="10"/>
  <c r="BW10" i="10"/>
  <c r="BX10" i="10"/>
  <c r="BY10" i="10"/>
  <c r="BZ10" i="10"/>
  <c r="CA10" i="10"/>
  <c r="CB10" i="10"/>
  <c r="CC10" i="10"/>
  <c r="CD10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D31" i="10"/>
  <c r="CC31" i="10"/>
  <c r="CB31" i="10"/>
  <c r="CA31" i="10"/>
  <c r="BZ31" i="10"/>
  <c r="BY31" i="10"/>
  <c r="BX31" i="10"/>
  <c r="BW31" i="10"/>
  <c r="BV31" i="10"/>
  <c r="BU31" i="10"/>
  <c r="BT31" i="10"/>
  <c r="BS31" i="10"/>
  <c r="BR31" i="10"/>
  <c r="BQ31" i="10"/>
  <c r="BP31" i="10"/>
  <c r="BO31" i="10"/>
  <c r="BN31" i="10"/>
  <c r="BM31" i="10"/>
  <c r="BL31" i="10"/>
  <c r="BK31" i="10"/>
  <c r="BJ31" i="10"/>
  <c r="BI31" i="10"/>
  <c r="BH31" i="10"/>
  <c r="BG31" i="10"/>
  <c r="BF31" i="10"/>
  <c r="BE31" i="10"/>
  <c r="BD31" i="10"/>
  <c r="BC31" i="10"/>
  <c r="BB31" i="10"/>
  <c r="BA31" i="10"/>
  <c r="AZ31" i="10"/>
  <c r="AY31" i="10"/>
  <c r="AX31" i="10"/>
  <c r="AW31" i="10"/>
  <c r="AV31" i="10"/>
  <c r="AU31" i="10"/>
  <c r="AT31" i="10"/>
  <c r="AS31" i="10"/>
  <c r="AR31" i="10"/>
  <c r="AQ31" i="10"/>
  <c r="AP31" i="10"/>
  <c r="AO31" i="10"/>
  <c r="AN31" i="10"/>
  <c r="AM31" i="10"/>
  <c r="AL31" i="10"/>
  <c r="AK31" i="10"/>
  <c r="AJ31" i="10"/>
  <c r="AI31" i="10"/>
  <c r="AH31" i="10"/>
  <c r="AG31" i="10"/>
  <c r="AF31" i="10"/>
  <c r="AE31" i="10"/>
  <c r="CD6" i="10"/>
  <c r="CC6" i="10"/>
  <c r="CB6" i="10"/>
  <c r="CA6" i="10"/>
  <c r="BZ6" i="10"/>
  <c r="BY6" i="10"/>
  <c r="BX6" i="10"/>
  <c r="BW6" i="10"/>
  <c r="BV6" i="10"/>
  <c r="BU6" i="10"/>
  <c r="BT6" i="10"/>
  <c r="BS6" i="10"/>
  <c r="BR6" i="10"/>
  <c r="BQ6" i="10"/>
  <c r="BP6" i="10"/>
  <c r="BO6" i="10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K26" i="81"/>
  <c r="H26" i="81"/>
  <c r="K24" i="81"/>
  <c r="I24" i="81"/>
  <c r="H24" i="81"/>
  <c r="F24" i="81"/>
  <c r="L24" i="81" s="1"/>
  <c r="K23" i="81"/>
  <c r="I23" i="81"/>
  <c r="H23" i="81"/>
  <c r="F23" i="81"/>
  <c r="L23" i="81" s="1"/>
  <c r="Q21" i="81"/>
  <c r="M21" i="81"/>
  <c r="K15" i="81"/>
  <c r="H15" i="81"/>
  <c r="G15" i="81"/>
  <c r="F15" i="81"/>
  <c r="J11" i="81"/>
  <c r="J15" i="81" s="1"/>
  <c r="I11" i="81"/>
  <c r="I15" i="81" s="1"/>
  <c r="H11" i="81"/>
  <c r="G11" i="81"/>
  <c r="F11" i="81"/>
  <c r="U8" i="81"/>
  <c r="S8" i="81"/>
  <c r="Q8" i="81"/>
  <c r="O8" i="81" s="1"/>
  <c r="K7" i="81"/>
  <c r="J7" i="81"/>
  <c r="I7" i="81"/>
  <c r="H7" i="81"/>
  <c r="G7" i="81"/>
  <c r="F7" i="81"/>
  <c r="K26" i="80"/>
  <c r="H26" i="80"/>
  <c r="L24" i="80"/>
  <c r="K24" i="80"/>
  <c r="I24" i="80"/>
  <c r="H24" i="80"/>
  <c r="F24" i="80"/>
  <c r="K23" i="80"/>
  <c r="I23" i="80"/>
  <c r="L23" i="80" s="1"/>
  <c r="H23" i="80"/>
  <c r="F23" i="80"/>
  <c r="M21" i="80"/>
  <c r="Q21" i="80" s="1"/>
  <c r="K15" i="80"/>
  <c r="J15" i="80"/>
  <c r="F15" i="80"/>
  <c r="J11" i="80"/>
  <c r="I11" i="80"/>
  <c r="I15" i="80" s="1"/>
  <c r="H11" i="80"/>
  <c r="H15" i="80" s="1"/>
  <c r="G11" i="80"/>
  <c r="G15" i="80" s="1"/>
  <c r="F11" i="80"/>
  <c r="U8" i="80"/>
  <c r="S8" i="80"/>
  <c r="Q8" i="80"/>
  <c r="O8" i="80" s="1"/>
  <c r="O9" i="80" s="1"/>
  <c r="K7" i="80"/>
  <c r="J7" i="80"/>
  <c r="I7" i="80"/>
  <c r="H7" i="80"/>
  <c r="G7" i="80"/>
  <c r="F7" i="80"/>
  <c r="K26" i="79"/>
  <c r="H26" i="79"/>
  <c r="M26" i="79" s="1"/>
  <c r="L24" i="79"/>
  <c r="K24" i="79"/>
  <c r="I24" i="79"/>
  <c r="H24" i="79"/>
  <c r="F24" i="79"/>
  <c r="K23" i="79"/>
  <c r="I23" i="79"/>
  <c r="H23" i="79"/>
  <c r="F23" i="79"/>
  <c r="L23" i="79" s="1"/>
  <c r="M21" i="79"/>
  <c r="Q21" i="79" s="1"/>
  <c r="K15" i="79"/>
  <c r="J15" i="79"/>
  <c r="I15" i="79"/>
  <c r="H15" i="79"/>
  <c r="J11" i="79"/>
  <c r="I11" i="79"/>
  <c r="H11" i="79"/>
  <c r="G11" i="79"/>
  <c r="G15" i="79" s="1"/>
  <c r="F11" i="79"/>
  <c r="F15" i="79" s="1"/>
  <c r="U8" i="79"/>
  <c r="S8" i="79"/>
  <c r="Q8" i="79"/>
  <c r="O8" i="79" s="1"/>
  <c r="O9" i="79" s="1"/>
  <c r="K7" i="79"/>
  <c r="J7" i="79"/>
  <c r="I7" i="79"/>
  <c r="H7" i="79"/>
  <c r="G7" i="79"/>
  <c r="F7" i="79"/>
  <c r="M26" i="78"/>
  <c r="K26" i="78"/>
  <c r="H26" i="78"/>
  <c r="K24" i="78"/>
  <c r="I24" i="78"/>
  <c r="L24" i="78" s="1"/>
  <c r="H24" i="78"/>
  <c r="F24" i="78"/>
  <c r="L23" i="78"/>
  <c r="K23" i="78"/>
  <c r="I23" i="78"/>
  <c r="H23" i="78"/>
  <c r="F23" i="78"/>
  <c r="M21" i="78"/>
  <c r="Q21" i="78" s="1"/>
  <c r="K15" i="78"/>
  <c r="J15" i="78"/>
  <c r="H15" i="78"/>
  <c r="G15" i="78"/>
  <c r="F15" i="78"/>
  <c r="J11" i="78"/>
  <c r="I11" i="78"/>
  <c r="I15" i="78" s="1"/>
  <c r="H11" i="78"/>
  <c r="G11" i="78"/>
  <c r="F11" i="78"/>
  <c r="U8" i="78"/>
  <c r="S8" i="78"/>
  <c r="Q8" i="78"/>
  <c r="O8" i="78" s="1"/>
  <c r="O9" i="78" s="1"/>
  <c r="K7" i="78"/>
  <c r="J7" i="78"/>
  <c r="I7" i="78"/>
  <c r="H7" i="78"/>
  <c r="G7" i="78"/>
  <c r="F7" i="78"/>
  <c r="K26" i="77"/>
  <c r="H26" i="77"/>
  <c r="M26" i="77" s="1"/>
  <c r="K24" i="77"/>
  <c r="I24" i="77"/>
  <c r="H24" i="77"/>
  <c r="F24" i="77"/>
  <c r="L24" i="77" s="1"/>
  <c r="K23" i="77"/>
  <c r="I23" i="77"/>
  <c r="H23" i="77"/>
  <c r="F23" i="77"/>
  <c r="L23" i="77" s="1"/>
  <c r="Q21" i="77"/>
  <c r="M21" i="77"/>
  <c r="K15" i="77"/>
  <c r="H15" i="77"/>
  <c r="F15" i="77"/>
  <c r="J11" i="77"/>
  <c r="J15" i="77" s="1"/>
  <c r="I11" i="77"/>
  <c r="I15" i="77" s="1"/>
  <c r="H11" i="77"/>
  <c r="G11" i="77"/>
  <c r="G15" i="77" s="1"/>
  <c r="F11" i="77"/>
  <c r="U8" i="77"/>
  <c r="S8" i="77"/>
  <c r="Q8" i="77"/>
  <c r="O8" i="77"/>
  <c r="K7" i="77"/>
  <c r="J7" i="77"/>
  <c r="I7" i="77"/>
  <c r="H7" i="77"/>
  <c r="G7" i="77"/>
  <c r="F7" i="77"/>
  <c r="K26" i="76"/>
  <c r="H26" i="76"/>
  <c r="L24" i="76"/>
  <c r="K24" i="76"/>
  <c r="I24" i="76"/>
  <c r="H24" i="76"/>
  <c r="F24" i="76"/>
  <c r="K23" i="76"/>
  <c r="I23" i="76"/>
  <c r="L23" i="76" s="1"/>
  <c r="H23" i="76"/>
  <c r="F23" i="76"/>
  <c r="Q21" i="76"/>
  <c r="M21" i="76"/>
  <c r="K15" i="76"/>
  <c r="J15" i="76"/>
  <c r="F15" i="76"/>
  <c r="J11" i="76"/>
  <c r="I11" i="76"/>
  <c r="I15" i="76" s="1"/>
  <c r="H11" i="76"/>
  <c r="H15" i="76" s="1"/>
  <c r="G11" i="76"/>
  <c r="G15" i="76" s="1"/>
  <c r="F11" i="76"/>
  <c r="U8" i="76"/>
  <c r="S8" i="76"/>
  <c r="Q8" i="76"/>
  <c r="O8" i="76" s="1"/>
  <c r="O9" i="76" s="1"/>
  <c r="K7" i="76"/>
  <c r="J7" i="76"/>
  <c r="I7" i="76"/>
  <c r="H7" i="76"/>
  <c r="G7" i="76"/>
  <c r="F7" i="76"/>
  <c r="K26" i="75"/>
  <c r="H26" i="75"/>
  <c r="M26" i="75" s="1"/>
  <c r="K24" i="75"/>
  <c r="I24" i="75"/>
  <c r="H24" i="75"/>
  <c r="F24" i="75"/>
  <c r="L24" i="75" s="1"/>
  <c r="K23" i="75"/>
  <c r="I23" i="75"/>
  <c r="H23" i="75"/>
  <c r="F23" i="75"/>
  <c r="L23" i="75" s="1"/>
  <c r="M21" i="75"/>
  <c r="Q21" i="75" s="1"/>
  <c r="K15" i="75"/>
  <c r="J15" i="75"/>
  <c r="I15" i="75"/>
  <c r="H15" i="75"/>
  <c r="J11" i="75"/>
  <c r="I11" i="75"/>
  <c r="H11" i="75"/>
  <c r="G11" i="75"/>
  <c r="G15" i="75" s="1"/>
  <c r="F11" i="75"/>
  <c r="F15" i="75" s="1"/>
  <c r="U8" i="75"/>
  <c r="S8" i="75"/>
  <c r="Q8" i="75"/>
  <c r="O8" i="75"/>
  <c r="O9" i="75" s="1"/>
  <c r="K7" i="75"/>
  <c r="J7" i="75"/>
  <c r="I7" i="75"/>
  <c r="H7" i="75"/>
  <c r="G7" i="75"/>
  <c r="F7" i="75"/>
  <c r="K26" i="74"/>
  <c r="H26" i="74"/>
  <c r="M26" i="74" s="1"/>
  <c r="K24" i="74"/>
  <c r="I24" i="74"/>
  <c r="L24" i="74" s="1"/>
  <c r="H24" i="74"/>
  <c r="F24" i="74"/>
  <c r="L23" i="74"/>
  <c r="K23" i="74"/>
  <c r="I23" i="74"/>
  <c r="H23" i="74"/>
  <c r="F23" i="74"/>
  <c r="M21" i="74"/>
  <c r="Q21" i="74" s="1"/>
  <c r="K15" i="74"/>
  <c r="J15" i="74"/>
  <c r="H15" i="74"/>
  <c r="G15" i="74"/>
  <c r="F15" i="74"/>
  <c r="J11" i="74"/>
  <c r="I11" i="74"/>
  <c r="I15" i="74" s="1"/>
  <c r="H11" i="74"/>
  <c r="G11" i="74"/>
  <c r="F11" i="74"/>
  <c r="U8" i="74"/>
  <c r="S8" i="74"/>
  <c r="Q8" i="74"/>
  <c r="O8" i="74" s="1"/>
  <c r="O9" i="74" s="1"/>
  <c r="K7" i="74"/>
  <c r="J7" i="74"/>
  <c r="I7" i="74"/>
  <c r="H7" i="74"/>
  <c r="G7" i="74"/>
  <c r="F7" i="74"/>
  <c r="K26" i="73"/>
  <c r="H26" i="73"/>
  <c r="K24" i="73"/>
  <c r="I24" i="73"/>
  <c r="H24" i="73"/>
  <c r="F24" i="73"/>
  <c r="L24" i="73" s="1"/>
  <c r="K23" i="73"/>
  <c r="I23" i="73"/>
  <c r="H23" i="73"/>
  <c r="F23" i="73"/>
  <c r="L23" i="73" s="1"/>
  <c r="M21" i="73"/>
  <c r="Q21" i="73" s="1"/>
  <c r="K15" i="73"/>
  <c r="H15" i="73"/>
  <c r="F15" i="73"/>
  <c r="J11" i="73"/>
  <c r="J15" i="73" s="1"/>
  <c r="I11" i="73"/>
  <c r="I15" i="73" s="1"/>
  <c r="H11" i="73"/>
  <c r="G11" i="73"/>
  <c r="G15" i="73" s="1"/>
  <c r="F11" i="73"/>
  <c r="U8" i="73"/>
  <c r="S8" i="73"/>
  <c r="Q8" i="73"/>
  <c r="O8" i="73" s="1"/>
  <c r="K7" i="73"/>
  <c r="J7" i="73"/>
  <c r="I7" i="73"/>
  <c r="H7" i="73"/>
  <c r="G7" i="73"/>
  <c r="F7" i="73"/>
  <c r="K26" i="72"/>
  <c r="H26" i="72"/>
  <c r="L24" i="72"/>
  <c r="K24" i="72"/>
  <c r="I24" i="72"/>
  <c r="H24" i="72"/>
  <c r="F24" i="72"/>
  <c r="K23" i="72"/>
  <c r="I23" i="72"/>
  <c r="H23" i="72"/>
  <c r="F23" i="72"/>
  <c r="M21" i="72"/>
  <c r="Q21" i="72" s="1"/>
  <c r="K15" i="72"/>
  <c r="J15" i="72"/>
  <c r="F15" i="72"/>
  <c r="J11" i="72"/>
  <c r="I11" i="72"/>
  <c r="I15" i="72" s="1"/>
  <c r="H11" i="72"/>
  <c r="H15" i="72" s="1"/>
  <c r="G11" i="72"/>
  <c r="G15" i="72" s="1"/>
  <c r="F11" i="72"/>
  <c r="U8" i="72"/>
  <c r="S8" i="72"/>
  <c r="Q8" i="72"/>
  <c r="O8" i="72" s="1"/>
  <c r="O9" i="72" s="1"/>
  <c r="K7" i="72"/>
  <c r="J7" i="72"/>
  <c r="I7" i="72"/>
  <c r="H7" i="72"/>
  <c r="G7" i="72"/>
  <c r="F7" i="72"/>
  <c r="K26" i="71"/>
  <c r="H26" i="71"/>
  <c r="K24" i="71"/>
  <c r="I24" i="71"/>
  <c r="H24" i="71"/>
  <c r="F24" i="71"/>
  <c r="L24" i="71" s="1"/>
  <c r="K23" i="71"/>
  <c r="I23" i="71"/>
  <c r="H23" i="71"/>
  <c r="F23" i="71"/>
  <c r="L23" i="71" s="1"/>
  <c r="M21" i="71"/>
  <c r="Q21" i="71" s="1"/>
  <c r="K15" i="71"/>
  <c r="J15" i="71"/>
  <c r="I15" i="71"/>
  <c r="H15" i="71"/>
  <c r="J11" i="71"/>
  <c r="I11" i="71"/>
  <c r="H11" i="71"/>
  <c r="G11" i="71"/>
  <c r="G15" i="71" s="1"/>
  <c r="F11" i="71"/>
  <c r="F15" i="71" s="1"/>
  <c r="U8" i="71"/>
  <c r="S8" i="71"/>
  <c r="Q8" i="71"/>
  <c r="O8" i="71" s="1"/>
  <c r="O9" i="71" s="1"/>
  <c r="K7" i="71"/>
  <c r="J7" i="71"/>
  <c r="I7" i="71"/>
  <c r="H7" i="71"/>
  <c r="G7" i="71"/>
  <c r="F7" i="71"/>
  <c r="K26" i="70"/>
  <c r="H26" i="70"/>
  <c r="M26" i="70" s="1"/>
  <c r="K24" i="70"/>
  <c r="I24" i="70"/>
  <c r="L24" i="70" s="1"/>
  <c r="H24" i="70"/>
  <c r="F24" i="70"/>
  <c r="L23" i="70"/>
  <c r="K23" i="70"/>
  <c r="I23" i="70"/>
  <c r="H23" i="70"/>
  <c r="F23" i="70"/>
  <c r="M21" i="70"/>
  <c r="Q21" i="70" s="1"/>
  <c r="K15" i="70"/>
  <c r="J15" i="70"/>
  <c r="H15" i="70"/>
  <c r="G15" i="70"/>
  <c r="F15" i="70"/>
  <c r="J11" i="70"/>
  <c r="I11" i="70"/>
  <c r="I15" i="70" s="1"/>
  <c r="H11" i="70"/>
  <c r="G11" i="70"/>
  <c r="F11" i="70"/>
  <c r="U8" i="70"/>
  <c r="S8" i="70"/>
  <c r="Q8" i="70"/>
  <c r="O8" i="70"/>
  <c r="O9" i="70" s="1"/>
  <c r="K7" i="70"/>
  <c r="J7" i="70"/>
  <c r="I7" i="70"/>
  <c r="H7" i="70"/>
  <c r="G7" i="70"/>
  <c r="F7" i="70"/>
  <c r="K26" i="69"/>
  <c r="H26" i="69"/>
  <c r="K24" i="69"/>
  <c r="I24" i="69"/>
  <c r="H24" i="69"/>
  <c r="F24" i="69"/>
  <c r="L24" i="69" s="1"/>
  <c r="K23" i="69"/>
  <c r="I23" i="69"/>
  <c r="H23" i="69"/>
  <c r="F23" i="69"/>
  <c r="L23" i="69" s="1"/>
  <c r="M21" i="69"/>
  <c r="Q21" i="69" s="1"/>
  <c r="K15" i="69"/>
  <c r="H15" i="69"/>
  <c r="F15" i="69"/>
  <c r="J11" i="69"/>
  <c r="J15" i="69" s="1"/>
  <c r="I11" i="69"/>
  <c r="I15" i="69" s="1"/>
  <c r="H11" i="69"/>
  <c r="G11" i="69"/>
  <c r="G15" i="69" s="1"/>
  <c r="F11" i="69"/>
  <c r="U8" i="69"/>
  <c r="S8" i="69"/>
  <c r="Q8" i="69"/>
  <c r="O8" i="69" s="1"/>
  <c r="K7" i="69"/>
  <c r="J7" i="69"/>
  <c r="I7" i="69"/>
  <c r="H7" i="69"/>
  <c r="G7" i="69"/>
  <c r="F7" i="69"/>
  <c r="K26" i="68"/>
  <c r="H26" i="68"/>
  <c r="L24" i="68"/>
  <c r="K24" i="68"/>
  <c r="I24" i="68"/>
  <c r="H24" i="68"/>
  <c r="F24" i="68"/>
  <c r="K23" i="68"/>
  <c r="I23" i="68"/>
  <c r="H23" i="68"/>
  <c r="F23" i="68"/>
  <c r="M21" i="68"/>
  <c r="Q21" i="68" s="1"/>
  <c r="K15" i="68"/>
  <c r="J15" i="68"/>
  <c r="F15" i="68"/>
  <c r="J11" i="68"/>
  <c r="I11" i="68"/>
  <c r="I15" i="68" s="1"/>
  <c r="H11" i="68"/>
  <c r="H15" i="68" s="1"/>
  <c r="G11" i="68"/>
  <c r="G15" i="68" s="1"/>
  <c r="F11" i="68"/>
  <c r="U8" i="68"/>
  <c r="S8" i="68"/>
  <c r="Q8" i="68"/>
  <c r="O8" i="68" s="1"/>
  <c r="O9" i="68" s="1"/>
  <c r="G23" i="68" s="1"/>
  <c r="K7" i="68"/>
  <c r="J7" i="68"/>
  <c r="I7" i="68"/>
  <c r="H7" i="68"/>
  <c r="G7" i="68"/>
  <c r="F7" i="68"/>
  <c r="K26" i="67"/>
  <c r="H26" i="67"/>
  <c r="K24" i="67"/>
  <c r="I24" i="67"/>
  <c r="H24" i="67"/>
  <c r="F24" i="67"/>
  <c r="L24" i="67" s="1"/>
  <c r="K23" i="67"/>
  <c r="I23" i="67"/>
  <c r="H23" i="67"/>
  <c r="F23" i="67"/>
  <c r="L23" i="67" s="1"/>
  <c r="M21" i="67"/>
  <c r="Q21" i="67" s="1"/>
  <c r="K15" i="67"/>
  <c r="J15" i="67"/>
  <c r="I15" i="67"/>
  <c r="H15" i="67"/>
  <c r="G15" i="67"/>
  <c r="F15" i="67"/>
  <c r="J11" i="67"/>
  <c r="I11" i="67"/>
  <c r="H11" i="67"/>
  <c r="G11" i="67"/>
  <c r="F11" i="67"/>
  <c r="U8" i="67"/>
  <c r="S8" i="67"/>
  <c r="Q8" i="67"/>
  <c r="O8" i="67"/>
  <c r="O9" i="67" s="1"/>
  <c r="K7" i="67"/>
  <c r="J7" i="67"/>
  <c r="I7" i="67"/>
  <c r="H7" i="67"/>
  <c r="G7" i="67"/>
  <c r="F7" i="67"/>
  <c r="K26" i="66"/>
  <c r="H26" i="66"/>
  <c r="M26" i="66" s="1"/>
  <c r="K24" i="66"/>
  <c r="I24" i="66"/>
  <c r="H24" i="66"/>
  <c r="F24" i="66"/>
  <c r="L24" i="66" s="1"/>
  <c r="L23" i="66"/>
  <c r="K23" i="66"/>
  <c r="I23" i="66"/>
  <c r="H23" i="66"/>
  <c r="F23" i="66"/>
  <c r="M21" i="66"/>
  <c r="Q21" i="66" s="1"/>
  <c r="K15" i="66"/>
  <c r="H15" i="66"/>
  <c r="F15" i="66"/>
  <c r="J11" i="66"/>
  <c r="J15" i="66" s="1"/>
  <c r="I11" i="66"/>
  <c r="I15" i="66" s="1"/>
  <c r="H11" i="66"/>
  <c r="G11" i="66"/>
  <c r="G15" i="66" s="1"/>
  <c r="F11" i="66"/>
  <c r="U8" i="66"/>
  <c r="S8" i="66"/>
  <c r="Q8" i="66"/>
  <c r="O8" i="66"/>
  <c r="O9" i="66" s="1"/>
  <c r="J23" i="66" s="1"/>
  <c r="K7" i="66"/>
  <c r="J7" i="66"/>
  <c r="I7" i="66"/>
  <c r="H7" i="66"/>
  <c r="G7" i="66"/>
  <c r="F7" i="66"/>
  <c r="K26" i="65"/>
  <c r="H26" i="65"/>
  <c r="L24" i="65"/>
  <c r="K24" i="65"/>
  <c r="I24" i="65"/>
  <c r="H24" i="65"/>
  <c r="F24" i="65"/>
  <c r="L23" i="65"/>
  <c r="K23" i="65"/>
  <c r="I23" i="65"/>
  <c r="H23" i="65"/>
  <c r="F23" i="65"/>
  <c r="M21" i="65"/>
  <c r="Q21" i="65" s="1"/>
  <c r="K15" i="65"/>
  <c r="H15" i="65"/>
  <c r="F15" i="65"/>
  <c r="J11" i="65"/>
  <c r="J15" i="65" s="1"/>
  <c r="I11" i="65"/>
  <c r="I15" i="65" s="1"/>
  <c r="H11" i="65"/>
  <c r="G11" i="65"/>
  <c r="G15" i="65" s="1"/>
  <c r="F11" i="65"/>
  <c r="U8" i="65"/>
  <c r="S8" i="65"/>
  <c r="Q8" i="65"/>
  <c r="O8" i="65" s="1"/>
  <c r="O9" i="65" s="1"/>
  <c r="K7" i="65"/>
  <c r="J7" i="65"/>
  <c r="I7" i="65"/>
  <c r="H7" i="65"/>
  <c r="G7" i="65"/>
  <c r="G21" i="65" s="1"/>
  <c r="F7" i="65"/>
  <c r="K26" i="64"/>
  <c r="H26" i="64"/>
  <c r="L24" i="64"/>
  <c r="K24" i="64"/>
  <c r="I24" i="64"/>
  <c r="H24" i="64"/>
  <c r="F24" i="64"/>
  <c r="K23" i="64"/>
  <c r="I23" i="64"/>
  <c r="H23" i="64"/>
  <c r="F23" i="64"/>
  <c r="L23" i="64" s="1"/>
  <c r="M21" i="64"/>
  <c r="Q21" i="64" s="1"/>
  <c r="K15" i="64"/>
  <c r="J15" i="64"/>
  <c r="H15" i="64"/>
  <c r="F15" i="64"/>
  <c r="J11" i="64"/>
  <c r="I11" i="64"/>
  <c r="I15" i="64" s="1"/>
  <c r="H11" i="64"/>
  <c r="G11" i="64"/>
  <c r="G15" i="64" s="1"/>
  <c r="F11" i="64"/>
  <c r="U8" i="64"/>
  <c r="S8" i="64"/>
  <c r="Q8" i="64"/>
  <c r="O8" i="64" s="1"/>
  <c r="O9" i="64" s="1"/>
  <c r="J24" i="64" s="1"/>
  <c r="K7" i="64"/>
  <c r="J7" i="64"/>
  <c r="I7" i="64"/>
  <c r="H7" i="64"/>
  <c r="G7" i="64"/>
  <c r="F7" i="64"/>
  <c r="K26" i="63"/>
  <c r="H26" i="63"/>
  <c r="M26" i="63" s="1"/>
  <c r="L24" i="63"/>
  <c r="K24" i="63"/>
  <c r="I24" i="63"/>
  <c r="H24" i="63"/>
  <c r="F24" i="63"/>
  <c r="K23" i="63"/>
  <c r="I23" i="63"/>
  <c r="H23" i="63"/>
  <c r="F23" i="63"/>
  <c r="L23" i="63" s="1"/>
  <c r="M21" i="63"/>
  <c r="Q21" i="63" s="1"/>
  <c r="K15" i="63"/>
  <c r="J15" i="63"/>
  <c r="H15" i="63"/>
  <c r="F15" i="63"/>
  <c r="J11" i="63"/>
  <c r="I11" i="63"/>
  <c r="I15" i="63" s="1"/>
  <c r="H11" i="63"/>
  <c r="G11" i="63"/>
  <c r="G15" i="63" s="1"/>
  <c r="F11" i="63"/>
  <c r="U8" i="63"/>
  <c r="S8" i="63"/>
  <c r="Q8" i="63"/>
  <c r="O8" i="63" s="1"/>
  <c r="O9" i="63" s="1"/>
  <c r="J24" i="63" s="1"/>
  <c r="K7" i="63"/>
  <c r="J7" i="63"/>
  <c r="I7" i="63"/>
  <c r="H7" i="63"/>
  <c r="G7" i="63"/>
  <c r="F7" i="63"/>
  <c r="K26" i="62"/>
  <c r="H26" i="62"/>
  <c r="M26" i="62" s="1"/>
  <c r="K24" i="62"/>
  <c r="I24" i="62"/>
  <c r="H24" i="62"/>
  <c r="F24" i="62"/>
  <c r="L24" i="62" s="1"/>
  <c r="L23" i="62"/>
  <c r="K23" i="62"/>
  <c r="I23" i="62"/>
  <c r="H23" i="62"/>
  <c r="F23" i="62"/>
  <c r="M21" i="62"/>
  <c r="Q21" i="62" s="1"/>
  <c r="K15" i="62"/>
  <c r="J15" i="62"/>
  <c r="H15" i="62"/>
  <c r="F15" i="62"/>
  <c r="J11" i="62"/>
  <c r="I11" i="62"/>
  <c r="I15" i="62" s="1"/>
  <c r="H11" i="62"/>
  <c r="G11" i="62"/>
  <c r="G15" i="62" s="1"/>
  <c r="F11" i="62"/>
  <c r="U8" i="62"/>
  <c r="S8" i="62"/>
  <c r="Q8" i="62"/>
  <c r="O8" i="62"/>
  <c r="O9" i="62" s="1"/>
  <c r="J23" i="62" s="1"/>
  <c r="K7" i="62"/>
  <c r="J7" i="62"/>
  <c r="I7" i="62"/>
  <c r="H7" i="62"/>
  <c r="G7" i="62"/>
  <c r="F7" i="62"/>
  <c r="K26" i="61"/>
  <c r="H26" i="61"/>
  <c r="L24" i="61"/>
  <c r="K24" i="61"/>
  <c r="I24" i="61"/>
  <c r="H24" i="61"/>
  <c r="F24" i="61"/>
  <c r="L23" i="61"/>
  <c r="K23" i="61"/>
  <c r="I23" i="61"/>
  <c r="H23" i="61"/>
  <c r="F23" i="61"/>
  <c r="Q21" i="61"/>
  <c r="M21" i="61"/>
  <c r="K15" i="61"/>
  <c r="J15" i="61"/>
  <c r="H15" i="61"/>
  <c r="F15" i="61"/>
  <c r="J11" i="61"/>
  <c r="I11" i="61"/>
  <c r="I15" i="61" s="1"/>
  <c r="H11" i="61"/>
  <c r="G11" i="61"/>
  <c r="G15" i="61" s="1"/>
  <c r="F11" i="61"/>
  <c r="U8" i="61"/>
  <c r="S8" i="61"/>
  <c r="Q8" i="61"/>
  <c r="O8" i="61" s="1"/>
  <c r="O9" i="61" s="1"/>
  <c r="J23" i="61" s="1"/>
  <c r="K7" i="61"/>
  <c r="J7" i="61"/>
  <c r="I7" i="61"/>
  <c r="H7" i="61"/>
  <c r="G7" i="61"/>
  <c r="F7" i="61"/>
  <c r="K26" i="60"/>
  <c r="H26" i="60"/>
  <c r="M26" i="60" s="1"/>
  <c r="L24" i="60"/>
  <c r="K24" i="60"/>
  <c r="I24" i="60"/>
  <c r="H24" i="60"/>
  <c r="F24" i="60"/>
  <c r="K23" i="60"/>
  <c r="I23" i="60"/>
  <c r="H23" i="60"/>
  <c r="F23" i="60"/>
  <c r="L23" i="60" s="1"/>
  <c r="M21" i="60"/>
  <c r="Q21" i="60" s="1"/>
  <c r="K15" i="60"/>
  <c r="J15" i="60"/>
  <c r="H15" i="60"/>
  <c r="F15" i="60"/>
  <c r="J11" i="60"/>
  <c r="I11" i="60"/>
  <c r="I15" i="60" s="1"/>
  <c r="H11" i="60"/>
  <c r="G11" i="60"/>
  <c r="G15" i="60" s="1"/>
  <c r="F11" i="60"/>
  <c r="U8" i="60"/>
  <c r="S8" i="60"/>
  <c r="Q8" i="60"/>
  <c r="O8" i="60" s="1"/>
  <c r="O9" i="60" s="1"/>
  <c r="K7" i="60"/>
  <c r="J7" i="60"/>
  <c r="I7" i="60"/>
  <c r="H7" i="60"/>
  <c r="G7" i="60"/>
  <c r="F7" i="60"/>
  <c r="K26" i="59"/>
  <c r="H26" i="59"/>
  <c r="L24" i="59"/>
  <c r="K24" i="59"/>
  <c r="I24" i="59"/>
  <c r="H24" i="59"/>
  <c r="F24" i="59"/>
  <c r="L23" i="59"/>
  <c r="K23" i="59"/>
  <c r="I23" i="59"/>
  <c r="H23" i="59"/>
  <c r="F23" i="59"/>
  <c r="M21" i="59"/>
  <c r="Q21" i="59" s="1"/>
  <c r="K15" i="59"/>
  <c r="J15" i="59"/>
  <c r="H15" i="59"/>
  <c r="F15" i="59"/>
  <c r="J11" i="59"/>
  <c r="I11" i="59"/>
  <c r="I15" i="59" s="1"/>
  <c r="H11" i="59"/>
  <c r="G11" i="59"/>
  <c r="G15" i="59" s="1"/>
  <c r="F11" i="59"/>
  <c r="U8" i="59"/>
  <c r="S8" i="59"/>
  <c r="Q8" i="59"/>
  <c r="O8" i="59" s="1"/>
  <c r="O9" i="59" s="1"/>
  <c r="K7" i="59"/>
  <c r="J7" i="59"/>
  <c r="I7" i="59"/>
  <c r="H7" i="59"/>
  <c r="G7" i="59"/>
  <c r="F7" i="59"/>
  <c r="K26" i="58"/>
  <c r="H26" i="58"/>
  <c r="K24" i="58"/>
  <c r="I24" i="58"/>
  <c r="H24" i="58"/>
  <c r="F24" i="58"/>
  <c r="L24" i="58" s="1"/>
  <c r="L23" i="58"/>
  <c r="K23" i="58"/>
  <c r="I23" i="58"/>
  <c r="H23" i="58"/>
  <c r="F23" i="58"/>
  <c r="Q21" i="58"/>
  <c r="M21" i="58"/>
  <c r="K15" i="58"/>
  <c r="J15" i="58"/>
  <c r="H15" i="58"/>
  <c r="F15" i="58"/>
  <c r="J11" i="58"/>
  <c r="I11" i="58"/>
  <c r="I15" i="58" s="1"/>
  <c r="H11" i="58"/>
  <c r="G11" i="58"/>
  <c r="G15" i="58" s="1"/>
  <c r="F11" i="58"/>
  <c r="U8" i="58"/>
  <c r="S8" i="58"/>
  <c r="Q8" i="58"/>
  <c r="O8" i="58" s="1"/>
  <c r="K7" i="58"/>
  <c r="J7" i="58"/>
  <c r="I7" i="58"/>
  <c r="H7" i="58"/>
  <c r="G7" i="58"/>
  <c r="F7" i="58"/>
  <c r="K26" i="57"/>
  <c r="H26" i="57"/>
  <c r="K24" i="57"/>
  <c r="I24" i="57"/>
  <c r="H24" i="57"/>
  <c r="F24" i="57"/>
  <c r="L24" i="57" s="1"/>
  <c r="L23" i="57"/>
  <c r="K23" i="57"/>
  <c r="I23" i="57"/>
  <c r="H23" i="57"/>
  <c r="F23" i="57"/>
  <c r="Q21" i="57"/>
  <c r="M21" i="57"/>
  <c r="K15" i="57"/>
  <c r="J15" i="57"/>
  <c r="H15" i="57"/>
  <c r="F15" i="57"/>
  <c r="J11" i="57"/>
  <c r="I11" i="57"/>
  <c r="I15" i="57" s="1"/>
  <c r="H11" i="57"/>
  <c r="G11" i="57"/>
  <c r="G15" i="57" s="1"/>
  <c r="F11" i="57"/>
  <c r="U8" i="57"/>
  <c r="S8" i="57"/>
  <c r="Q8" i="57"/>
  <c r="O8" i="57" s="1"/>
  <c r="O9" i="57" s="1"/>
  <c r="K7" i="57"/>
  <c r="J7" i="57"/>
  <c r="I7" i="57"/>
  <c r="I21" i="57" s="1"/>
  <c r="I26" i="57" s="1"/>
  <c r="H7" i="57"/>
  <c r="G7" i="57"/>
  <c r="F7" i="57"/>
  <c r="K26" i="56"/>
  <c r="H26" i="56"/>
  <c r="M26" i="56" s="1"/>
  <c r="L24" i="56"/>
  <c r="K24" i="56"/>
  <c r="I24" i="56"/>
  <c r="H24" i="56"/>
  <c r="F24" i="56"/>
  <c r="L23" i="56"/>
  <c r="K23" i="56"/>
  <c r="I23" i="56"/>
  <c r="H23" i="56"/>
  <c r="F23" i="56"/>
  <c r="M21" i="56"/>
  <c r="Q21" i="56" s="1"/>
  <c r="K15" i="56"/>
  <c r="J15" i="56"/>
  <c r="H15" i="56"/>
  <c r="F15" i="56"/>
  <c r="J11" i="56"/>
  <c r="I11" i="56"/>
  <c r="I15" i="56" s="1"/>
  <c r="H11" i="56"/>
  <c r="G11" i="56"/>
  <c r="G15" i="56" s="1"/>
  <c r="F11" i="56"/>
  <c r="U8" i="56"/>
  <c r="S8" i="56"/>
  <c r="Q8" i="56"/>
  <c r="O8" i="56" s="1"/>
  <c r="O9" i="56" s="1"/>
  <c r="K7" i="56"/>
  <c r="J7" i="56"/>
  <c r="I7" i="56"/>
  <c r="H7" i="56"/>
  <c r="G7" i="56"/>
  <c r="F7" i="56"/>
  <c r="K26" i="55"/>
  <c r="H26" i="55"/>
  <c r="L24" i="55"/>
  <c r="K24" i="55"/>
  <c r="I24" i="55"/>
  <c r="H24" i="55"/>
  <c r="F24" i="55"/>
  <c r="L23" i="55"/>
  <c r="K23" i="55"/>
  <c r="I23" i="55"/>
  <c r="H23" i="55"/>
  <c r="F23" i="55"/>
  <c r="M21" i="55"/>
  <c r="Q21" i="55" s="1"/>
  <c r="K15" i="55"/>
  <c r="J15" i="55"/>
  <c r="H15" i="55"/>
  <c r="F15" i="55"/>
  <c r="J11" i="55"/>
  <c r="I11" i="55"/>
  <c r="I15" i="55" s="1"/>
  <c r="H11" i="55"/>
  <c r="G11" i="55"/>
  <c r="G15" i="55" s="1"/>
  <c r="F11" i="55"/>
  <c r="U8" i="55"/>
  <c r="S8" i="55"/>
  <c r="Q8" i="55"/>
  <c r="O8" i="55" s="1"/>
  <c r="O9" i="55" s="1"/>
  <c r="J23" i="55" s="1"/>
  <c r="K7" i="55"/>
  <c r="J7" i="55"/>
  <c r="I7" i="55"/>
  <c r="H7" i="55"/>
  <c r="G7" i="55"/>
  <c r="F7" i="55"/>
  <c r="K26" i="54"/>
  <c r="H26" i="54"/>
  <c r="K24" i="54"/>
  <c r="I24" i="54"/>
  <c r="H24" i="54"/>
  <c r="F24" i="54"/>
  <c r="L24" i="54" s="1"/>
  <c r="K23" i="54"/>
  <c r="I23" i="54"/>
  <c r="L23" i="54" s="1"/>
  <c r="H23" i="54"/>
  <c r="F23" i="54"/>
  <c r="M21" i="54"/>
  <c r="Q21" i="54" s="1"/>
  <c r="K15" i="54"/>
  <c r="J15" i="54"/>
  <c r="H15" i="54"/>
  <c r="G15" i="54"/>
  <c r="F15" i="54"/>
  <c r="J11" i="54"/>
  <c r="I11" i="54"/>
  <c r="I15" i="54" s="1"/>
  <c r="H11" i="54"/>
  <c r="G11" i="54"/>
  <c r="F11" i="54"/>
  <c r="U8" i="54"/>
  <c r="S8" i="54"/>
  <c r="Q8" i="54"/>
  <c r="O8" i="54" s="1"/>
  <c r="O9" i="54" s="1"/>
  <c r="J23" i="54" s="1"/>
  <c r="K7" i="54"/>
  <c r="J7" i="54"/>
  <c r="I7" i="54"/>
  <c r="H7" i="54"/>
  <c r="G7" i="54"/>
  <c r="F7" i="54"/>
  <c r="K26" i="53"/>
  <c r="H26" i="53"/>
  <c r="L24" i="53"/>
  <c r="K24" i="53"/>
  <c r="I24" i="53"/>
  <c r="H24" i="53"/>
  <c r="F24" i="53"/>
  <c r="K23" i="53"/>
  <c r="I23" i="53"/>
  <c r="L23" i="53" s="1"/>
  <c r="H23" i="53"/>
  <c r="F23" i="53"/>
  <c r="Q21" i="53"/>
  <c r="M21" i="53"/>
  <c r="K15" i="53"/>
  <c r="F15" i="53"/>
  <c r="J11" i="53"/>
  <c r="J15" i="53" s="1"/>
  <c r="I11" i="53"/>
  <c r="I15" i="53" s="1"/>
  <c r="H11" i="53"/>
  <c r="H15" i="53" s="1"/>
  <c r="G11" i="53"/>
  <c r="G15" i="53" s="1"/>
  <c r="F11" i="53"/>
  <c r="U8" i="53"/>
  <c r="S8" i="53"/>
  <c r="Q8" i="53"/>
  <c r="O8" i="53" s="1"/>
  <c r="O9" i="53" s="1"/>
  <c r="K7" i="53"/>
  <c r="J7" i="53"/>
  <c r="I7" i="53"/>
  <c r="H7" i="53"/>
  <c r="G7" i="53"/>
  <c r="F7" i="53"/>
  <c r="K26" i="52"/>
  <c r="H26" i="52"/>
  <c r="L24" i="52"/>
  <c r="K24" i="52"/>
  <c r="I24" i="52"/>
  <c r="H24" i="52"/>
  <c r="F24" i="52"/>
  <c r="K23" i="52"/>
  <c r="I23" i="52"/>
  <c r="H23" i="52"/>
  <c r="F23" i="52"/>
  <c r="L23" i="52" s="1"/>
  <c r="M21" i="52"/>
  <c r="Q21" i="52" s="1"/>
  <c r="K15" i="52"/>
  <c r="J15" i="52"/>
  <c r="J11" i="52"/>
  <c r="I11" i="52"/>
  <c r="I15" i="52" s="1"/>
  <c r="H11" i="52"/>
  <c r="H15" i="52" s="1"/>
  <c r="G11" i="52"/>
  <c r="G15" i="52" s="1"/>
  <c r="F11" i="52"/>
  <c r="F15" i="52" s="1"/>
  <c r="U8" i="52"/>
  <c r="S8" i="52"/>
  <c r="Q8" i="52"/>
  <c r="O8" i="52" s="1"/>
  <c r="O9" i="52" s="1"/>
  <c r="J24" i="52" s="1"/>
  <c r="K7" i="52"/>
  <c r="J7" i="52"/>
  <c r="I7" i="52"/>
  <c r="H7" i="52"/>
  <c r="G7" i="52"/>
  <c r="F7" i="52"/>
  <c r="K26" i="51"/>
  <c r="H26" i="51"/>
  <c r="M26" i="51" s="1"/>
  <c r="L24" i="51"/>
  <c r="K24" i="51"/>
  <c r="I24" i="51"/>
  <c r="H24" i="51"/>
  <c r="F24" i="51"/>
  <c r="K23" i="51"/>
  <c r="I23" i="51"/>
  <c r="H23" i="51"/>
  <c r="F23" i="51"/>
  <c r="L23" i="51" s="1"/>
  <c r="M21" i="51"/>
  <c r="Q21" i="51" s="1"/>
  <c r="K15" i="51"/>
  <c r="J15" i="51"/>
  <c r="I15" i="51"/>
  <c r="H15" i="51"/>
  <c r="F15" i="51"/>
  <c r="J11" i="51"/>
  <c r="I11" i="51"/>
  <c r="H11" i="51"/>
  <c r="G11" i="51"/>
  <c r="G15" i="51" s="1"/>
  <c r="F11" i="51"/>
  <c r="U8" i="51"/>
  <c r="S8" i="51"/>
  <c r="Q8" i="51"/>
  <c r="O8" i="51" s="1"/>
  <c r="O9" i="51" s="1"/>
  <c r="G23" i="51" s="1"/>
  <c r="K7" i="51"/>
  <c r="J7" i="51"/>
  <c r="I7" i="51"/>
  <c r="H7" i="51"/>
  <c r="G7" i="51"/>
  <c r="F7" i="51"/>
  <c r="M26" i="50"/>
  <c r="K26" i="50"/>
  <c r="H26" i="50"/>
  <c r="K24" i="50"/>
  <c r="I24" i="50"/>
  <c r="H24" i="50"/>
  <c r="F24" i="50"/>
  <c r="L23" i="50"/>
  <c r="K23" i="50"/>
  <c r="I23" i="50"/>
  <c r="H23" i="50"/>
  <c r="F23" i="50"/>
  <c r="M21" i="50"/>
  <c r="Q21" i="50" s="1"/>
  <c r="K15" i="50"/>
  <c r="H15" i="50"/>
  <c r="G15" i="50"/>
  <c r="F15" i="50"/>
  <c r="J11" i="50"/>
  <c r="J15" i="50" s="1"/>
  <c r="I11" i="50"/>
  <c r="I15" i="50" s="1"/>
  <c r="H11" i="50"/>
  <c r="G11" i="50"/>
  <c r="F11" i="50"/>
  <c r="U8" i="50"/>
  <c r="S8" i="50"/>
  <c r="Q8" i="50"/>
  <c r="O8" i="50" s="1"/>
  <c r="K7" i="50"/>
  <c r="J7" i="50"/>
  <c r="I7" i="50"/>
  <c r="H7" i="50"/>
  <c r="G7" i="50"/>
  <c r="F7" i="50"/>
  <c r="K26" i="49"/>
  <c r="H26" i="49"/>
  <c r="L24" i="49"/>
  <c r="K24" i="49"/>
  <c r="I24" i="49"/>
  <c r="H24" i="49"/>
  <c r="F24" i="49"/>
  <c r="L23" i="49"/>
  <c r="K23" i="49"/>
  <c r="I23" i="49"/>
  <c r="H23" i="49"/>
  <c r="F23" i="49"/>
  <c r="M21" i="49"/>
  <c r="Q21" i="49" s="1"/>
  <c r="K15" i="49"/>
  <c r="J15" i="49"/>
  <c r="F15" i="49"/>
  <c r="J11" i="49"/>
  <c r="I11" i="49"/>
  <c r="I15" i="49" s="1"/>
  <c r="H11" i="49"/>
  <c r="H15" i="49" s="1"/>
  <c r="G11" i="49"/>
  <c r="G15" i="49" s="1"/>
  <c r="F11" i="49"/>
  <c r="U8" i="49"/>
  <c r="S8" i="49"/>
  <c r="Q8" i="49"/>
  <c r="O8" i="49" s="1"/>
  <c r="O9" i="49" s="1"/>
  <c r="K7" i="49"/>
  <c r="J7" i="49"/>
  <c r="I7" i="49"/>
  <c r="H7" i="49"/>
  <c r="G7" i="49"/>
  <c r="F7" i="49"/>
  <c r="K26" i="48"/>
  <c r="H26" i="48"/>
  <c r="L24" i="48"/>
  <c r="K24" i="48"/>
  <c r="I24" i="48"/>
  <c r="H24" i="48"/>
  <c r="F24" i="48"/>
  <c r="K23" i="48"/>
  <c r="I23" i="48"/>
  <c r="H23" i="48"/>
  <c r="F23" i="48"/>
  <c r="M21" i="48"/>
  <c r="Q21" i="48" s="1"/>
  <c r="K15" i="48"/>
  <c r="J15" i="48"/>
  <c r="J11" i="48"/>
  <c r="I11" i="48"/>
  <c r="I15" i="48" s="1"/>
  <c r="H11" i="48"/>
  <c r="H15" i="48" s="1"/>
  <c r="G11" i="48"/>
  <c r="G15" i="48" s="1"/>
  <c r="F11" i="48"/>
  <c r="F15" i="48" s="1"/>
  <c r="U8" i="48"/>
  <c r="S8" i="48"/>
  <c r="Q8" i="48"/>
  <c r="O8" i="48" s="1"/>
  <c r="O9" i="48" s="1"/>
  <c r="K7" i="48"/>
  <c r="J7" i="48"/>
  <c r="I7" i="48"/>
  <c r="H7" i="48"/>
  <c r="G7" i="48"/>
  <c r="F7" i="48"/>
  <c r="K26" i="47"/>
  <c r="H26" i="47"/>
  <c r="M26" i="47" s="1"/>
  <c r="K24" i="47"/>
  <c r="I24" i="47"/>
  <c r="H24" i="47"/>
  <c r="F24" i="47"/>
  <c r="L24" i="47" s="1"/>
  <c r="L23" i="47"/>
  <c r="K23" i="47"/>
  <c r="I23" i="47"/>
  <c r="H23" i="47"/>
  <c r="F23" i="47"/>
  <c r="M21" i="47"/>
  <c r="Q21" i="47" s="1"/>
  <c r="K15" i="47"/>
  <c r="J15" i="47"/>
  <c r="I15" i="47"/>
  <c r="H15" i="47"/>
  <c r="J11" i="47"/>
  <c r="I11" i="47"/>
  <c r="H11" i="47"/>
  <c r="G11" i="47"/>
  <c r="G15" i="47" s="1"/>
  <c r="F11" i="47"/>
  <c r="F15" i="47" s="1"/>
  <c r="U8" i="47"/>
  <c r="S8" i="47"/>
  <c r="Q8" i="47"/>
  <c r="O8" i="47" s="1"/>
  <c r="O9" i="47" s="1"/>
  <c r="K7" i="47"/>
  <c r="J7" i="47"/>
  <c r="I7" i="47"/>
  <c r="H7" i="47"/>
  <c r="G7" i="47"/>
  <c r="F7" i="47"/>
  <c r="K26" i="46"/>
  <c r="H26" i="46"/>
  <c r="L24" i="46"/>
  <c r="K24" i="46"/>
  <c r="I24" i="46"/>
  <c r="H24" i="46"/>
  <c r="F24" i="46"/>
  <c r="K23" i="46"/>
  <c r="I23" i="46"/>
  <c r="H23" i="46"/>
  <c r="F23" i="46"/>
  <c r="L23" i="46" s="1"/>
  <c r="M21" i="46"/>
  <c r="Q21" i="46" s="1"/>
  <c r="K15" i="46"/>
  <c r="H15" i="46"/>
  <c r="F15" i="46"/>
  <c r="J11" i="46"/>
  <c r="J15" i="46" s="1"/>
  <c r="I11" i="46"/>
  <c r="I15" i="46" s="1"/>
  <c r="H11" i="46"/>
  <c r="G11" i="46"/>
  <c r="G15" i="46" s="1"/>
  <c r="F11" i="46"/>
  <c r="U8" i="46"/>
  <c r="S8" i="46"/>
  <c r="Q8" i="46"/>
  <c r="O8" i="46" s="1"/>
  <c r="K7" i="46"/>
  <c r="J7" i="46"/>
  <c r="I7" i="46"/>
  <c r="H7" i="46"/>
  <c r="G7" i="46"/>
  <c r="F7" i="46"/>
  <c r="K26" i="45"/>
  <c r="H26" i="45"/>
  <c r="L24" i="45"/>
  <c r="K24" i="45"/>
  <c r="I24" i="45"/>
  <c r="H24" i="45"/>
  <c r="F24" i="45"/>
  <c r="L23" i="45"/>
  <c r="K23" i="45"/>
  <c r="I23" i="45"/>
  <c r="H23" i="45"/>
  <c r="F23" i="45"/>
  <c r="M21" i="45"/>
  <c r="Q21" i="45" s="1"/>
  <c r="K15" i="45"/>
  <c r="J15" i="45"/>
  <c r="H15" i="45"/>
  <c r="F15" i="45"/>
  <c r="J11" i="45"/>
  <c r="I11" i="45"/>
  <c r="I15" i="45" s="1"/>
  <c r="H11" i="45"/>
  <c r="G11" i="45"/>
  <c r="G15" i="45" s="1"/>
  <c r="F11" i="45"/>
  <c r="U8" i="45"/>
  <c r="S8" i="45"/>
  <c r="Q8" i="45"/>
  <c r="O8" i="45" s="1"/>
  <c r="O9" i="45" s="1"/>
  <c r="J24" i="45" s="1"/>
  <c r="K7" i="45"/>
  <c r="J7" i="45"/>
  <c r="I7" i="45"/>
  <c r="H7" i="45"/>
  <c r="G7" i="45"/>
  <c r="F7" i="45"/>
  <c r="K26" i="44"/>
  <c r="H26" i="44"/>
  <c r="M26" i="44" s="1"/>
  <c r="L24" i="44"/>
  <c r="K24" i="44"/>
  <c r="I24" i="44"/>
  <c r="H24" i="44"/>
  <c r="F24" i="44"/>
  <c r="K23" i="44"/>
  <c r="I23" i="44"/>
  <c r="H23" i="44"/>
  <c r="F23" i="44"/>
  <c r="L23" i="44" s="1"/>
  <c r="M21" i="44"/>
  <c r="Q21" i="44" s="1"/>
  <c r="K15" i="44"/>
  <c r="J15" i="44"/>
  <c r="F15" i="44"/>
  <c r="J11" i="44"/>
  <c r="I11" i="44"/>
  <c r="I15" i="44" s="1"/>
  <c r="H11" i="44"/>
  <c r="H15" i="44" s="1"/>
  <c r="G11" i="44"/>
  <c r="G15" i="44" s="1"/>
  <c r="F11" i="44"/>
  <c r="U8" i="44"/>
  <c r="S8" i="44"/>
  <c r="Q8" i="44"/>
  <c r="O8" i="44" s="1"/>
  <c r="O9" i="44" s="1"/>
  <c r="G23" i="44" s="1"/>
  <c r="K7" i="44"/>
  <c r="J7" i="44"/>
  <c r="I7" i="44"/>
  <c r="H7" i="44"/>
  <c r="G7" i="44"/>
  <c r="F7" i="44"/>
  <c r="K26" i="43"/>
  <c r="H26" i="43"/>
  <c r="M26" i="43" s="1"/>
  <c r="K24" i="43"/>
  <c r="I24" i="43"/>
  <c r="H24" i="43"/>
  <c r="F24" i="43"/>
  <c r="L23" i="43"/>
  <c r="K23" i="43"/>
  <c r="I23" i="43"/>
  <c r="H23" i="43"/>
  <c r="F23" i="43"/>
  <c r="M21" i="43"/>
  <c r="Q21" i="43" s="1"/>
  <c r="K15" i="43"/>
  <c r="J15" i="43"/>
  <c r="I15" i="43"/>
  <c r="H15" i="43"/>
  <c r="J11" i="43"/>
  <c r="I11" i="43"/>
  <c r="H11" i="43"/>
  <c r="G11" i="43"/>
  <c r="G15" i="43" s="1"/>
  <c r="F11" i="43"/>
  <c r="F15" i="43" s="1"/>
  <c r="U8" i="43"/>
  <c r="S8" i="43"/>
  <c r="Q8" i="43"/>
  <c r="O8" i="43" s="1"/>
  <c r="O9" i="43" s="1"/>
  <c r="J23" i="43" s="1"/>
  <c r="K7" i="43"/>
  <c r="J7" i="43"/>
  <c r="I7" i="43"/>
  <c r="H7" i="43"/>
  <c r="G7" i="43"/>
  <c r="F7" i="43"/>
  <c r="K26" i="42"/>
  <c r="H26" i="42"/>
  <c r="L24" i="42"/>
  <c r="K24" i="42"/>
  <c r="I24" i="42"/>
  <c r="H24" i="42"/>
  <c r="F24" i="42"/>
  <c r="K23" i="42"/>
  <c r="I23" i="42"/>
  <c r="H23" i="42"/>
  <c r="F23" i="42"/>
  <c r="L23" i="42" s="1"/>
  <c r="Q21" i="42"/>
  <c r="M21" i="42"/>
  <c r="K15" i="42"/>
  <c r="H15" i="42"/>
  <c r="F15" i="42"/>
  <c r="J11" i="42"/>
  <c r="J15" i="42" s="1"/>
  <c r="I11" i="42"/>
  <c r="I15" i="42" s="1"/>
  <c r="H11" i="42"/>
  <c r="G11" i="42"/>
  <c r="G15" i="42" s="1"/>
  <c r="F11" i="42"/>
  <c r="U8" i="42"/>
  <c r="S8" i="42"/>
  <c r="Q8" i="42"/>
  <c r="O8" i="42" s="1"/>
  <c r="K7" i="42"/>
  <c r="J7" i="42"/>
  <c r="I7" i="42"/>
  <c r="H7" i="42"/>
  <c r="G7" i="42"/>
  <c r="F7" i="42"/>
  <c r="K26" i="41"/>
  <c r="H26" i="41"/>
  <c r="K24" i="41"/>
  <c r="I24" i="41"/>
  <c r="L24" i="41" s="1"/>
  <c r="H24" i="41"/>
  <c r="F24" i="41"/>
  <c r="K23" i="41"/>
  <c r="I23" i="41"/>
  <c r="H23" i="41"/>
  <c r="F23" i="41"/>
  <c r="M21" i="41"/>
  <c r="Q21" i="41" s="1"/>
  <c r="K15" i="41"/>
  <c r="I15" i="41"/>
  <c r="H15" i="41"/>
  <c r="G15" i="41"/>
  <c r="J11" i="41"/>
  <c r="J15" i="41" s="1"/>
  <c r="I11" i="41"/>
  <c r="H11" i="41"/>
  <c r="G11" i="41"/>
  <c r="F11" i="41"/>
  <c r="F15" i="41" s="1"/>
  <c r="U8" i="41"/>
  <c r="S8" i="41"/>
  <c r="Q8" i="41"/>
  <c r="O8" i="41" s="1"/>
  <c r="O9" i="41" s="1"/>
  <c r="K7" i="41"/>
  <c r="J7" i="41"/>
  <c r="I7" i="41"/>
  <c r="H7" i="41"/>
  <c r="G7" i="41"/>
  <c r="F7" i="41"/>
  <c r="K26" i="40"/>
  <c r="H26" i="40"/>
  <c r="M26" i="40" s="1"/>
  <c r="K24" i="40"/>
  <c r="I24" i="40"/>
  <c r="L24" i="40" s="1"/>
  <c r="H24" i="40"/>
  <c r="F24" i="40"/>
  <c r="L23" i="40"/>
  <c r="K23" i="40"/>
  <c r="I23" i="40"/>
  <c r="H23" i="40"/>
  <c r="F23" i="40"/>
  <c r="M21" i="40"/>
  <c r="Q21" i="40" s="1"/>
  <c r="K15" i="40"/>
  <c r="I15" i="40"/>
  <c r="G15" i="40"/>
  <c r="F15" i="40"/>
  <c r="J11" i="40"/>
  <c r="J15" i="40" s="1"/>
  <c r="I11" i="40"/>
  <c r="H11" i="40"/>
  <c r="H15" i="40" s="1"/>
  <c r="G11" i="40"/>
  <c r="F11" i="40"/>
  <c r="U8" i="40"/>
  <c r="S8" i="40"/>
  <c r="Q8" i="40"/>
  <c r="O8" i="40" s="1"/>
  <c r="K7" i="40"/>
  <c r="J7" i="40"/>
  <c r="I7" i="40"/>
  <c r="H7" i="40"/>
  <c r="G7" i="40"/>
  <c r="F7" i="40"/>
  <c r="M26" i="39"/>
  <c r="K26" i="39"/>
  <c r="H26" i="39"/>
  <c r="K24" i="39"/>
  <c r="I24" i="39"/>
  <c r="H24" i="39"/>
  <c r="F24" i="39"/>
  <c r="K23" i="39"/>
  <c r="I23" i="39"/>
  <c r="H23" i="39"/>
  <c r="F23" i="39"/>
  <c r="M21" i="39"/>
  <c r="Q21" i="39" s="1"/>
  <c r="K15" i="39"/>
  <c r="G15" i="39"/>
  <c r="F15" i="39"/>
  <c r="J11" i="39"/>
  <c r="J15" i="39" s="1"/>
  <c r="I11" i="39"/>
  <c r="I15" i="39" s="1"/>
  <c r="H11" i="39"/>
  <c r="H15" i="39" s="1"/>
  <c r="G11" i="39"/>
  <c r="F11" i="39"/>
  <c r="U8" i="39"/>
  <c r="S8" i="39"/>
  <c r="Q8" i="39"/>
  <c r="O8" i="39" s="1"/>
  <c r="O9" i="39" s="1"/>
  <c r="J23" i="39" s="1"/>
  <c r="K7" i="39"/>
  <c r="J7" i="39"/>
  <c r="I7" i="39"/>
  <c r="H7" i="39"/>
  <c r="G7" i="39"/>
  <c r="F7" i="39"/>
  <c r="K26" i="38"/>
  <c r="H26" i="38"/>
  <c r="L24" i="38"/>
  <c r="K24" i="38"/>
  <c r="I24" i="38"/>
  <c r="H24" i="38"/>
  <c r="G24" i="38"/>
  <c r="F24" i="38"/>
  <c r="K23" i="38"/>
  <c r="I23" i="38"/>
  <c r="H23" i="38"/>
  <c r="F23" i="38"/>
  <c r="M21" i="38"/>
  <c r="Q21" i="38" s="1"/>
  <c r="K15" i="38"/>
  <c r="J15" i="38"/>
  <c r="I15" i="38"/>
  <c r="J11" i="38"/>
  <c r="I11" i="38"/>
  <c r="H11" i="38"/>
  <c r="H15" i="38" s="1"/>
  <c r="G11" i="38"/>
  <c r="G15" i="38" s="1"/>
  <c r="F11" i="38"/>
  <c r="F15" i="38" s="1"/>
  <c r="U8" i="38"/>
  <c r="S8" i="38"/>
  <c r="Q8" i="38"/>
  <c r="O8" i="38" s="1"/>
  <c r="O9" i="38" s="1"/>
  <c r="G23" i="38" s="1"/>
  <c r="K7" i="38"/>
  <c r="J7" i="38"/>
  <c r="I7" i="38"/>
  <c r="H7" i="38"/>
  <c r="G7" i="38"/>
  <c r="F7" i="38"/>
  <c r="K26" i="37"/>
  <c r="M26" i="37" s="1"/>
  <c r="H26" i="37"/>
  <c r="K24" i="37"/>
  <c r="I24" i="37"/>
  <c r="H24" i="37"/>
  <c r="F24" i="37"/>
  <c r="K23" i="37"/>
  <c r="I23" i="37"/>
  <c r="H23" i="37"/>
  <c r="F23" i="37"/>
  <c r="M21" i="37"/>
  <c r="Q21" i="37" s="1"/>
  <c r="K15" i="37"/>
  <c r="H15" i="37"/>
  <c r="G15" i="37"/>
  <c r="F15" i="37"/>
  <c r="J11" i="37"/>
  <c r="J15" i="37" s="1"/>
  <c r="I11" i="37"/>
  <c r="I15" i="37" s="1"/>
  <c r="H11" i="37"/>
  <c r="G11" i="37"/>
  <c r="F11" i="37"/>
  <c r="U8" i="37"/>
  <c r="S8" i="37"/>
  <c r="Q8" i="37"/>
  <c r="O8" i="37"/>
  <c r="O9" i="37" s="1"/>
  <c r="K7" i="37"/>
  <c r="J7" i="37"/>
  <c r="I7" i="37"/>
  <c r="H7" i="37"/>
  <c r="G7" i="37"/>
  <c r="F7" i="37"/>
  <c r="K26" i="36"/>
  <c r="H26" i="36"/>
  <c r="L24" i="36"/>
  <c r="K24" i="36"/>
  <c r="I24" i="36"/>
  <c r="H24" i="36"/>
  <c r="F24" i="36"/>
  <c r="K23" i="36"/>
  <c r="I23" i="36"/>
  <c r="H23" i="36"/>
  <c r="F23" i="36"/>
  <c r="L23" i="36" s="1"/>
  <c r="M21" i="36"/>
  <c r="Q21" i="36" s="1"/>
  <c r="K15" i="36"/>
  <c r="J15" i="36"/>
  <c r="I15" i="36"/>
  <c r="J11" i="36"/>
  <c r="I11" i="36"/>
  <c r="H11" i="36"/>
  <c r="H15" i="36" s="1"/>
  <c r="G11" i="36"/>
  <c r="G15" i="36" s="1"/>
  <c r="F11" i="36"/>
  <c r="F15" i="36" s="1"/>
  <c r="U8" i="36"/>
  <c r="S8" i="36"/>
  <c r="Q8" i="36"/>
  <c r="O8" i="36" s="1"/>
  <c r="O9" i="36" s="1"/>
  <c r="G23" i="36" s="1"/>
  <c r="K7" i="36"/>
  <c r="J7" i="36"/>
  <c r="I7" i="36"/>
  <c r="H7" i="36"/>
  <c r="G7" i="36"/>
  <c r="F7" i="36"/>
  <c r="K26" i="35"/>
  <c r="M26" i="35" s="1"/>
  <c r="H26" i="35"/>
  <c r="K24" i="35"/>
  <c r="I24" i="35"/>
  <c r="L24" i="35" s="1"/>
  <c r="H24" i="35"/>
  <c r="F24" i="35"/>
  <c r="K23" i="35"/>
  <c r="I23" i="35"/>
  <c r="H23" i="35"/>
  <c r="F23" i="35"/>
  <c r="L23" i="35" s="1"/>
  <c r="M21" i="35"/>
  <c r="Q21" i="35" s="1"/>
  <c r="K15" i="35"/>
  <c r="I15" i="35"/>
  <c r="H15" i="35"/>
  <c r="G15" i="35"/>
  <c r="J11" i="35"/>
  <c r="J15" i="35" s="1"/>
  <c r="I11" i="35"/>
  <c r="H11" i="35"/>
  <c r="G11" i="35"/>
  <c r="F11" i="35"/>
  <c r="F15" i="35" s="1"/>
  <c r="U8" i="35"/>
  <c r="S8" i="35"/>
  <c r="Q8" i="35"/>
  <c r="O8" i="35" s="1"/>
  <c r="O9" i="35" s="1"/>
  <c r="G23" i="35" s="1"/>
  <c r="K7" i="35"/>
  <c r="J7" i="35"/>
  <c r="I7" i="35"/>
  <c r="H7" i="35"/>
  <c r="G7" i="35"/>
  <c r="F7" i="35"/>
  <c r="K26" i="34"/>
  <c r="M26" i="34" s="1"/>
  <c r="H26" i="34"/>
  <c r="K24" i="34"/>
  <c r="I24" i="34"/>
  <c r="H24" i="34"/>
  <c r="F24" i="34"/>
  <c r="L23" i="34"/>
  <c r="K23" i="34"/>
  <c r="I23" i="34"/>
  <c r="H23" i="34"/>
  <c r="F23" i="34"/>
  <c r="M21" i="34"/>
  <c r="Q21" i="34" s="1"/>
  <c r="K15" i="34"/>
  <c r="G15" i="34"/>
  <c r="F15" i="34"/>
  <c r="J11" i="34"/>
  <c r="J15" i="34" s="1"/>
  <c r="I11" i="34"/>
  <c r="I15" i="34" s="1"/>
  <c r="H11" i="34"/>
  <c r="H15" i="34" s="1"/>
  <c r="G11" i="34"/>
  <c r="F11" i="34"/>
  <c r="U8" i="34"/>
  <c r="S8" i="34"/>
  <c r="Q8" i="34"/>
  <c r="O8" i="34" s="1"/>
  <c r="O9" i="34" s="1"/>
  <c r="G24" i="34" s="1"/>
  <c r="K7" i="34"/>
  <c r="J7" i="34"/>
  <c r="I7" i="34"/>
  <c r="H7" i="34"/>
  <c r="G7" i="34"/>
  <c r="F7" i="34"/>
  <c r="K26" i="33"/>
  <c r="H26" i="33"/>
  <c r="K24" i="33"/>
  <c r="I24" i="33"/>
  <c r="H24" i="33"/>
  <c r="F24" i="33"/>
  <c r="L24" i="33" s="1"/>
  <c r="K23" i="33"/>
  <c r="I23" i="33"/>
  <c r="H23" i="33"/>
  <c r="F23" i="33"/>
  <c r="L23" i="33" s="1"/>
  <c r="M21" i="33"/>
  <c r="Q21" i="33" s="1"/>
  <c r="K15" i="33"/>
  <c r="J11" i="33"/>
  <c r="J15" i="33" s="1"/>
  <c r="I11" i="33"/>
  <c r="I15" i="33" s="1"/>
  <c r="H11" i="33"/>
  <c r="H15" i="33" s="1"/>
  <c r="G11" i="33"/>
  <c r="G15" i="33" s="1"/>
  <c r="F11" i="33"/>
  <c r="F15" i="33" s="1"/>
  <c r="U8" i="33"/>
  <c r="S8" i="33"/>
  <c r="Q8" i="33"/>
  <c r="O8" i="33" s="1"/>
  <c r="O9" i="33" s="1"/>
  <c r="K7" i="33"/>
  <c r="J7" i="33"/>
  <c r="I7" i="33"/>
  <c r="H7" i="33"/>
  <c r="G7" i="33"/>
  <c r="F7" i="33"/>
  <c r="K26" i="32"/>
  <c r="H26" i="32"/>
  <c r="L24" i="32"/>
  <c r="K24" i="32"/>
  <c r="I24" i="32"/>
  <c r="H24" i="32"/>
  <c r="F24" i="32"/>
  <c r="K23" i="32"/>
  <c r="I23" i="32"/>
  <c r="H23" i="32"/>
  <c r="F23" i="32"/>
  <c r="L23" i="32" s="1"/>
  <c r="M21" i="32"/>
  <c r="Q21" i="32" s="1"/>
  <c r="K15" i="32"/>
  <c r="J15" i="32"/>
  <c r="I15" i="32"/>
  <c r="J11" i="32"/>
  <c r="I11" i="32"/>
  <c r="H11" i="32"/>
  <c r="H15" i="32" s="1"/>
  <c r="G11" i="32"/>
  <c r="G15" i="32" s="1"/>
  <c r="F11" i="32"/>
  <c r="F15" i="32" s="1"/>
  <c r="U8" i="32"/>
  <c r="S8" i="32"/>
  <c r="Q8" i="32"/>
  <c r="O8" i="32" s="1"/>
  <c r="O9" i="32" s="1"/>
  <c r="K7" i="32"/>
  <c r="J7" i="32"/>
  <c r="I7" i="32"/>
  <c r="H7" i="32"/>
  <c r="G7" i="32"/>
  <c r="F7" i="32"/>
  <c r="M26" i="31"/>
  <c r="K26" i="31"/>
  <c r="H26" i="31"/>
  <c r="K24" i="31"/>
  <c r="I24" i="31"/>
  <c r="H24" i="31"/>
  <c r="F24" i="31"/>
  <c r="L24" i="31" s="1"/>
  <c r="K23" i="31"/>
  <c r="I23" i="31"/>
  <c r="H23" i="31"/>
  <c r="F23" i="31"/>
  <c r="L23" i="31" s="1"/>
  <c r="M21" i="31"/>
  <c r="Q21" i="31" s="1"/>
  <c r="K15" i="31"/>
  <c r="I15" i="31"/>
  <c r="H15" i="31"/>
  <c r="G15" i="31"/>
  <c r="J11" i="31"/>
  <c r="J15" i="31" s="1"/>
  <c r="I11" i="31"/>
  <c r="H11" i="31"/>
  <c r="G11" i="31"/>
  <c r="F11" i="31"/>
  <c r="F15" i="31" s="1"/>
  <c r="U8" i="31"/>
  <c r="S8" i="31"/>
  <c r="Q8" i="31"/>
  <c r="O8" i="31" s="1"/>
  <c r="O9" i="31" s="1"/>
  <c r="K7" i="31"/>
  <c r="J7" i="31"/>
  <c r="I7" i="31"/>
  <c r="H7" i="31"/>
  <c r="G7" i="31"/>
  <c r="F7" i="31"/>
  <c r="K26" i="30"/>
  <c r="H26" i="30"/>
  <c r="K24" i="30"/>
  <c r="I24" i="30"/>
  <c r="L24" i="30" s="1"/>
  <c r="H24" i="30"/>
  <c r="F24" i="30"/>
  <c r="L23" i="30"/>
  <c r="K23" i="30"/>
  <c r="I23" i="30"/>
  <c r="H23" i="30"/>
  <c r="F23" i="30"/>
  <c r="Q21" i="30"/>
  <c r="M21" i="30"/>
  <c r="K15" i="30"/>
  <c r="G15" i="30"/>
  <c r="F15" i="30"/>
  <c r="J11" i="30"/>
  <c r="J15" i="30" s="1"/>
  <c r="I11" i="30"/>
  <c r="I15" i="30" s="1"/>
  <c r="H11" i="30"/>
  <c r="H15" i="30" s="1"/>
  <c r="G11" i="30"/>
  <c r="F11" i="30"/>
  <c r="U8" i="30"/>
  <c r="S8" i="30"/>
  <c r="Q8" i="30"/>
  <c r="O8" i="30" s="1"/>
  <c r="O9" i="30" s="1"/>
  <c r="K7" i="30"/>
  <c r="J7" i="30"/>
  <c r="I7" i="30"/>
  <c r="H7" i="30"/>
  <c r="G7" i="30"/>
  <c r="F7" i="30"/>
  <c r="K29" i="29"/>
  <c r="H29" i="29"/>
  <c r="K27" i="29"/>
  <c r="I27" i="29"/>
  <c r="H27" i="29"/>
  <c r="F27" i="29"/>
  <c r="K26" i="29"/>
  <c r="I26" i="29"/>
  <c r="H26" i="29"/>
  <c r="F26" i="29"/>
  <c r="Q23" i="29"/>
  <c r="M23" i="29"/>
  <c r="K17" i="29"/>
  <c r="J13" i="29"/>
  <c r="J17" i="29" s="1"/>
  <c r="I13" i="29"/>
  <c r="I17" i="29" s="1"/>
  <c r="H13" i="29"/>
  <c r="H17" i="29" s="1"/>
  <c r="G13" i="29"/>
  <c r="G17" i="29" s="1"/>
  <c r="F13" i="29"/>
  <c r="F17" i="29" s="1"/>
  <c r="U8" i="29"/>
  <c r="S8" i="29"/>
  <c r="Q8" i="29"/>
  <c r="O8" i="29" s="1"/>
  <c r="G27" i="29" s="1"/>
  <c r="K7" i="29"/>
  <c r="J7" i="29"/>
  <c r="I7" i="29"/>
  <c r="H7" i="29"/>
  <c r="G7" i="29"/>
  <c r="F7" i="29"/>
  <c r="K30" i="28"/>
  <c r="H30" i="28"/>
  <c r="K28" i="28"/>
  <c r="I28" i="28"/>
  <c r="H28" i="28"/>
  <c r="F28" i="28"/>
  <c r="K27" i="28"/>
  <c r="I27" i="28"/>
  <c r="L27" i="28" s="1"/>
  <c r="H27" i="28"/>
  <c r="F27" i="28"/>
  <c r="M24" i="28"/>
  <c r="Q24" i="28" s="1"/>
  <c r="K18" i="28"/>
  <c r="I18" i="28"/>
  <c r="J14" i="28"/>
  <c r="J18" i="28" s="1"/>
  <c r="I14" i="28"/>
  <c r="H14" i="28"/>
  <c r="H18" i="28" s="1"/>
  <c r="G14" i="28"/>
  <c r="G18" i="28" s="1"/>
  <c r="F14" i="28"/>
  <c r="F18" i="28" s="1"/>
  <c r="U8" i="28"/>
  <c r="S8" i="28"/>
  <c r="Q8" i="28"/>
  <c r="O8" i="28" s="1"/>
  <c r="O12" i="28" s="1"/>
  <c r="G27" i="28" s="1"/>
  <c r="K36" i="27"/>
  <c r="H36" i="27"/>
  <c r="K34" i="27"/>
  <c r="I34" i="27"/>
  <c r="H34" i="27"/>
  <c r="F34" i="27"/>
  <c r="K33" i="27"/>
  <c r="I33" i="27"/>
  <c r="H33" i="27"/>
  <c r="F33" i="27"/>
  <c r="M28" i="27"/>
  <c r="Q28" i="27" s="1"/>
  <c r="K22" i="27"/>
  <c r="J18" i="27"/>
  <c r="J22" i="27" s="1"/>
  <c r="I18" i="27"/>
  <c r="I22" i="27" s="1"/>
  <c r="H18" i="27"/>
  <c r="H22" i="27" s="1"/>
  <c r="G18" i="27"/>
  <c r="G22" i="27" s="1"/>
  <c r="F18" i="27"/>
  <c r="F22" i="27" s="1"/>
  <c r="U8" i="27"/>
  <c r="S8" i="27"/>
  <c r="Q8" i="27"/>
  <c r="O8" i="27" s="1"/>
  <c r="O16" i="27" s="1"/>
  <c r="K7" i="27"/>
  <c r="K41" i="26"/>
  <c r="H41" i="26"/>
  <c r="K39" i="26"/>
  <c r="I39" i="26"/>
  <c r="H39" i="26"/>
  <c r="F39" i="26"/>
  <c r="K38" i="26"/>
  <c r="I38" i="26"/>
  <c r="H38" i="26"/>
  <c r="F38" i="26"/>
  <c r="M36" i="26"/>
  <c r="Q36" i="26" s="1"/>
  <c r="M35" i="26"/>
  <c r="Q35" i="26" s="1"/>
  <c r="M31" i="26"/>
  <c r="Q31" i="26" s="1"/>
  <c r="K25" i="26"/>
  <c r="J21" i="26"/>
  <c r="I21" i="26"/>
  <c r="H21" i="26"/>
  <c r="G21" i="26"/>
  <c r="F21" i="26"/>
  <c r="U14" i="26"/>
  <c r="S14" i="26"/>
  <c r="Q14" i="26"/>
  <c r="O14" i="26" s="1"/>
  <c r="U13" i="26"/>
  <c r="S13" i="26"/>
  <c r="Q13" i="26"/>
  <c r="O13" i="26" s="1"/>
  <c r="U12" i="26"/>
  <c r="S12" i="26"/>
  <c r="Q12" i="26"/>
  <c r="O12" i="26" s="1"/>
  <c r="U8" i="26"/>
  <c r="S8" i="26"/>
  <c r="Q8" i="26"/>
  <c r="O8" i="26" s="1"/>
  <c r="K38" i="25"/>
  <c r="H38" i="25"/>
  <c r="K36" i="25"/>
  <c r="I36" i="25"/>
  <c r="H36" i="25"/>
  <c r="F36" i="25"/>
  <c r="K35" i="25"/>
  <c r="I35" i="25"/>
  <c r="H35" i="25"/>
  <c r="F35" i="25"/>
  <c r="M33" i="25"/>
  <c r="Q33" i="25" s="1"/>
  <c r="M29" i="25"/>
  <c r="Q29" i="25" s="1"/>
  <c r="K23" i="25"/>
  <c r="J19" i="25"/>
  <c r="I19" i="25"/>
  <c r="H19" i="25"/>
  <c r="G19" i="25"/>
  <c r="F19" i="25"/>
  <c r="U12" i="25"/>
  <c r="S12" i="25"/>
  <c r="Q12" i="25"/>
  <c r="O12" i="25" s="1"/>
  <c r="U8" i="25"/>
  <c r="S8" i="25"/>
  <c r="Q8" i="25"/>
  <c r="O8" i="25" s="1"/>
  <c r="K49" i="24"/>
  <c r="I49" i="24"/>
  <c r="H49" i="24"/>
  <c r="F49" i="24"/>
  <c r="K48" i="24"/>
  <c r="I48" i="24"/>
  <c r="H48" i="24"/>
  <c r="F48" i="24"/>
  <c r="M46" i="24"/>
  <c r="Q46" i="24" s="1"/>
  <c r="M45" i="24"/>
  <c r="Q45" i="24" s="1"/>
  <c r="M37" i="24"/>
  <c r="Q37" i="24" s="1"/>
  <c r="K31" i="24"/>
  <c r="J27" i="24"/>
  <c r="I27" i="24"/>
  <c r="H27" i="24"/>
  <c r="G27" i="24"/>
  <c r="F27" i="24"/>
  <c r="U19" i="24"/>
  <c r="S19" i="24"/>
  <c r="Q19" i="24"/>
  <c r="O19" i="24" s="1"/>
  <c r="U18" i="24"/>
  <c r="S18" i="24"/>
  <c r="Q18" i="24"/>
  <c r="O18" i="24" s="1"/>
  <c r="K43" i="23"/>
  <c r="I43" i="23"/>
  <c r="H43" i="23"/>
  <c r="F43" i="23"/>
  <c r="K42" i="23"/>
  <c r="I42" i="23"/>
  <c r="H42" i="23"/>
  <c r="F42" i="23"/>
  <c r="M40" i="23"/>
  <c r="Q40" i="23" s="1"/>
  <c r="M39" i="23"/>
  <c r="Q39" i="23" s="1"/>
  <c r="M33" i="23"/>
  <c r="Q33" i="23" s="1"/>
  <c r="K27" i="23"/>
  <c r="J23" i="23"/>
  <c r="I23" i="23"/>
  <c r="H23" i="23"/>
  <c r="G23" i="23"/>
  <c r="F23" i="23"/>
  <c r="U15" i="23"/>
  <c r="S15" i="23"/>
  <c r="Q15" i="23"/>
  <c r="O15" i="23" s="1"/>
  <c r="U14" i="23"/>
  <c r="S14" i="23"/>
  <c r="Q14" i="23"/>
  <c r="O14" i="23" s="1"/>
  <c r="K40" i="22"/>
  <c r="I40" i="22"/>
  <c r="H40" i="22"/>
  <c r="F40" i="22"/>
  <c r="K39" i="22"/>
  <c r="I39" i="22"/>
  <c r="H39" i="22"/>
  <c r="F39" i="22"/>
  <c r="M37" i="22"/>
  <c r="Q37" i="22" s="1"/>
  <c r="M31" i="22"/>
  <c r="Q31" i="22" s="1"/>
  <c r="K25" i="22"/>
  <c r="J21" i="22"/>
  <c r="I21" i="22"/>
  <c r="H21" i="22"/>
  <c r="G21" i="22"/>
  <c r="F21" i="22"/>
  <c r="U13" i="22"/>
  <c r="S13" i="22"/>
  <c r="Q13" i="22"/>
  <c r="O13" i="22" s="1"/>
  <c r="K44" i="21"/>
  <c r="I44" i="21"/>
  <c r="H44" i="21"/>
  <c r="F44" i="21"/>
  <c r="K43" i="21"/>
  <c r="I43" i="21"/>
  <c r="H43" i="21"/>
  <c r="F43" i="21"/>
  <c r="M41" i="21"/>
  <c r="Q41" i="21" s="1"/>
  <c r="M35" i="21"/>
  <c r="Q35" i="21" s="1"/>
  <c r="K29" i="21"/>
  <c r="J25" i="21"/>
  <c r="I25" i="21"/>
  <c r="H25" i="21"/>
  <c r="G25" i="21"/>
  <c r="F25" i="21"/>
  <c r="U16" i="21"/>
  <c r="S16" i="21"/>
  <c r="Q16" i="21"/>
  <c r="O16" i="21" s="1"/>
  <c r="U11" i="21"/>
  <c r="S11" i="21"/>
  <c r="Q11" i="21"/>
  <c r="K37" i="20"/>
  <c r="I37" i="20"/>
  <c r="H37" i="20"/>
  <c r="F37" i="20"/>
  <c r="K36" i="20"/>
  <c r="I36" i="20"/>
  <c r="H36" i="20"/>
  <c r="F36" i="20"/>
  <c r="M34" i="20"/>
  <c r="Q34" i="20" s="1"/>
  <c r="M33" i="20"/>
  <c r="Q33" i="20" s="1"/>
  <c r="M29" i="20"/>
  <c r="Q29" i="20" s="1"/>
  <c r="K23" i="20"/>
  <c r="J19" i="20"/>
  <c r="J23" i="20" s="1"/>
  <c r="I19" i="20"/>
  <c r="I23" i="20" s="1"/>
  <c r="H19" i="20"/>
  <c r="H23" i="20" s="1"/>
  <c r="G19" i="20"/>
  <c r="G23" i="20" s="1"/>
  <c r="F19" i="20"/>
  <c r="F23" i="20" s="1"/>
  <c r="U11" i="20"/>
  <c r="S11" i="20"/>
  <c r="Q11" i="20"/>
  <c r="O11" i="20" s="1"/>
  <c r="U10" i="20"/>
  <c r="S10" i="20"/>
  <c r="Q10" i="20"/>
  <c r="O10" i="20" s="1"/>
  <c r="K44" i="19"/>
  <c r="I44" i="19"/>
  <c r="H44" i="19"/>
  <c r="F44" i="19"/>
  <c r="K43" i="19"/>
  <c r="I43" i="19"/>
  <c r="H43" i="19"/>
  <c r="F43" i="19"/>
  <c r="M41" i="19"/>
  <c r="Q41" i="19" s="1"/>
  <c r="M35" i="19"/>
  <c r="Q35" i="19" s="1"/>
  <c r="K29" i="19"/>
  <c r="J25" i="19"/>
  <c r="J29" i="19" s="1"/>
  <c r="I25" i="19"/>
  <c r="I29" i="19" s="1"/>
  <c r="H25" i="19"/>
  <c r="H29" i="19" s="1"/>
  <c r="G25" i="19"/>
  <c r="G29" i="19" s="1"/>
  <c r="F25" i="19"/>
  <c r="F29" i="19" s="1"/>
  <c r="U14" i="19"/>
  <c r="S14" i="19"/>
  <c r="Q14" i="19"/>
  <c r="O14" i="19" s="1"/>
  <c r="U11" i="19"/>
  <c r="S11" i="19"/>
  <c r="Q11" i="19"/>
  <c r="O11" i="19" s="1"/>
  <c r="K54" i="18"/>
  <c r="H54" i="18"/>
  <c r="K52" i="18"/>
  <c r="I52" i="18"/>
  <c r="H52" i="18"/>
  <c r="F52" i="18"/>
  <c r="K51" i="18"/>
  <c r="I51" i="18"/>
  <c r="H51" i="18"/>
  <c r="F51" i="18"/>
  <c r="M49" i="18"/>
  <c r="Q49" i="18" s="1"/>
  <c r="M48" i="18"/>
  <c r="Q48" i="18" s="1"/>
  <c r="M47" i="18"/>
  <c r="Q47" i="18" s="1"/>
  <c r="M46" i="18"/>
  <c r="Q46" i="18" s="1"/>
  <c r="M44" i="18"/>
  <c r="Q44" i="18" s="1"/>
  <c r="M43" i="18"/>
  <c r="Q43" i="18" s="1"/>
  <c r="K37" i="18"/>
  <c r="J33" i="18"/>
  <c r="J37" i="18" s="1"/>
  <c r="I33" i="18"/>
  <c r="I37" i="18" s="1"/>
  <c r="H33" i="18"/>
  <c r="H37" i="18" s="1"/>
  <c r="G33" i="18"/>
  <c r="G37" i="18" s="1"/>
  <c r="F33" i="18"/>
  <c r="F37" i="18" s="1"/>
  <c r="U14" i="18"/>
  <c r="S14" i="18"/>
  <c r="Q14" i="18"/>
  <c r="O14" i="18" s="1"/>
  <c r="U13" i="18"/>
  <c r="S13" i="18"/>
  <c r="Q13" i="18"/>
  <c r="O13" i="18" s="1"/>
  <c r="U12" i="18"/>
  <c r="S12" i="18"/>
  <c r="Q12" i="18"/>
  <c r="O12" i="18" s="1"/>
  <c r="U11" i="18"/>
  <c r="S11" i="18"/>
  <c r="Q11" i="18"/>
  <c r="O11" i="18" s="1"/>
  <c r="U10" i="18"/>
  <c r="S10" i="18"/>
  <c r="Q10" i="18"/>
  <c r="O10" i="18" s="1"/>
  <c r="K7" i="18"/>
  <c r="J7" i="18"/>
  <c r="I7" i="18"/>
  <c r="H7" i="18"/>
  <c r="G7" i="18"/>
  <c r="K48" i="17"/>
  <c r="H48" i="17"/>
  <c r="K46" i="17"/>
  <c r="I46" i="17"/>
  <c r="H46" i="17"/>
  <c r="F46" i="17"/>
  <c r="K45" i="17"/>
  <c r="I45" i="17"/>
  <c r="H45" i="17"/>
  <c r="F45" i="17"/>
  <c r="M43" i="17"/>
  <c r="Q43" i="17" s="1"/>
  <c r="M42" i="17"/>
  <c r="Q42" i="17" s="1"/>
  <c r="M41" i="17"/>
  <c r="Q41" i="17" s="1"/>
  <c r="M40" i="17"/>
  <c r="Q40" i="17" s="1"/>
  <c r="M39" i="17"/>
  <c r="Q39" i="17" s="1"/>
  <c r="M38" i="17"/>
  <c r="Q38" i="17" s="1"/>
  <c r="M37" i="17"/>
  <c r="Q37" i="17" s="1"/>
  <c r="K31" i="17"/>
  <c r="J27" i="17"/>
  <c r="J31" i="17" s="1"/>
  <c r="I27" i="17"/>
  <c r="I31" i="17" s="1"/>
  <c r="H27" i="17"/>
  <c r="H31" i="17" s="1"/>
  <c r="G27" i="17"/>
  <c r="G31" i="17" s="1"/>
  <c r="F27" i="17"/>
  <c r="F31" i="17" s="1"/>
  <c r="U24" i="17"/>
  <c r="S24" i="17"/>
  <c r="Q24" i="17"/>
  <c r="O24" i="17" s="1"/>
  <c r="K23" i="17"/>
  <c r="K21" i="17" s="1"/>
  <c r="J23" i="17"/>
  <c r="I23" i="17"/>
  <c r="H23" i="17"/>
  <c r="G23" i="17"/>
  <c r="F23" i="17"/>
  <c r="U22" i="17"/>
  <c r="S22" i="17"/>
  <c r="Q22" i="17"/>
  <c r="O22" i="17" s="1"/>
  <c r="J21" i="17"/>
  <c r="I21" i="17"/>
  <c r="H21" i="17"/>
  <c r="G21" i="17"/>
  <c r="F21" i="17"/>
  <c r="U20" i="17"/>
  <c r="S20" i="17"/>
  <c r="Q20" i="17"/>
  <c r="O20" i="17" s="1"/>
  <c r="K19" i="17"/>
  <c r="J19" i="17"/>
  <c r="I19" i="17"/>
  <c r="H19" i="17"/>
  <c r="G19" i="17"/>
  <c r="F19" i="17"/>
  <c r="U18" i="17"/>
  <c r="S18" i="17"/>
  <c r="Q18" i="17"/>
  <c r="O18" i="17" s="1"/>
  <c r="K16" i="17"/>
  <c r="J16" i="17"/>
  <c r="I16" i="17"/>
  <c r="H16" i="17"/>
  <c r="G16" i="17"/>
  <c r="F16" i="17"/>
  <c r="U15" i="17"/>
  <c r="S15" i="17"/>
  <c r="Q15" i="17"/>
  <c r="O15" i="17" s="1"/>
  <c r="K14" i="17"/>
  <c r="J14" i="17"/>
  <c r="I14" i="17"/>
  <c r="H14" i="17"/>
  <c r="G14" i="17"/>
  <c r="F14" i="17"/>
  <c r="U13" i="17"/>
  <c r="S13" i="17"/>
  <c r="Q13" i="17"/>
  <c r="O13" i="17" s="1"/>
  <c r="U12" i="17"/>
  <c r="S12" i="17"/>
  <c r="Q12" i="17"/>
  <c r="O12" i="17" s="1"/>
  <c r="U11" i="17"/>
  <c r="S11" i="17"/>
  <c r="Q11" i="17"/>
  <c r="O11" i="17" s="1"/>
  <c r="U10" i="17"/>
  <c r="S10" i="17"/>
  <c r="Q10" i="17"/>
  <c r="O10" i="17" s="1"/>
  <c r="U9" i="17"/>
  <c r="S9" i="17"/>
  <c r="Q9" i="17"/>
  <c r="O9" i="17" s="1"/>
  <c r="U8" i="17"/>
  <c r="S8" i="17"/>
  <c r="Q8" i="17"/>
  <c r="O8" i="17" s="1"/>
  <c r="K7" i="17"/>
  <c r="J7" i="17"/>
  <c r="I7" i="17"/>
  <c r="H7" i="17"/>
  <c r="G7" i="17"/>
  <c r="K54" i="16"/>
  <c r="H54" i="16"/>
  <c r="K52" i="16"/>
  <c r="I52" i="16"/>
  <c r="H52" i="16"/>
  <c r="N52" i="16" s="1"/>
  <c r="F52" i="16"/>
  <c r="K51" i="16"/>
  <c r="I51" i="16"/>
  <c r="H51" i="16"/>
  <c r="N51" i="16" s="1"/>
  <c r="F51" i="16"/>
  <c r="M49" i="16"/>
  <c r="M48" i="16"/>
  <c r="M47" i="16"/>
  <c r="M46" i="16"/>
  <c r="M45" i="16"/>
  <c r="M44" i="16"/>
  <c r="M43" i="16"/>
  <c r="K37" i="16"/>
  <c r="J33" i="16"/>
  <c r="J37" i="16" s="1"/>
  <c r="I33" i="16"/>
  <c r="I37" i="16" s="1"/>
  <c r="H33" i="16"/>
  <c r="H37" i="16" s="1"/>
  <c r="G33" i="16"/>
  <c r="G37" i="16" s="1"/>
  <c r="F33" i="16"/>
  <c r="F37" i="16" s="1"/>
  <c r="U30" i="16"/>
  <c r="S30" i="16"/>
  <c r="Q30" i="16"/>
  <c r="O30" i="16" s="1"/>
  <c r="U29" i="16"/>
  <c r="S29" i="16"/>
  <c r="Q29" i="16"/>
  <c r="O29" i="16" s="1"/>
  <c r="K28" i="16"/>
  <c r="J28" i="16"/>
  <c r="I28" i="16"/>
  <c r="H28" i="16"/>
  <c r="G28" i="16"/>
  <c r="F28" i="16"/>
  <c r="U27" i="16"/>
  <c r="S27" i="16"/>
  <c r="Q27" i="16"/>
  <c r="O27" i="16" s="1"/>
  <c r="U26" i="16"/>
  <c r="S26" i="16"/>
  <c r="Q26" i="16"/>
  <c r="O26" i="16" s="1"/>
  <c r="K25" i="16"/>
  <c r="J25" i="16"/>
  <c r="I25" i="16"/>
  <c r="H25" i="16"/>
  <c r="G25" i="16"/>
  <c r="F25" i="16"/>
  <c r="U24" i="16"/>
  <c r="S24" i="16"/>
  <c r="Q24" i="16"/>
  <c r="O24" i="16" s="1"/>
  <c r="U21" i="16"/>
  <c r="S21" i="16"/>
  <c r="Q21" i="16"/>
  <c r="O21" i="16" s="1"/>
  <c r="K20" i="16"/>
  <c r="K18" i="16" s="1"/>
  <c r="J20" i="16"/>
  <c r="I20" i="16"/>
  <c r="H20" i="16"/>
  <c r="G20" i="16"/>
  <c r="F20" i="16"/>
  <c r="U19" i="16"/>
  <c r="S19" i="16"/>
  <c r="Q19" i="16"/>
  <c r="O19" i="16" s="1"/>
  <c r="J18" i="16"/>
  <c r="I18" i="16"/>
  <c r="H18" i="16"/>
  <c r="G18" i="16"/>
  <c r="F18" i="16"/>
  <c r="U17" i="16"/>
  <c r="S17" i="16"/>
  <c r="Q17" i="16"/>
  <c r="O17" i="16" s="1"/>
  <c r="U16" i="16"/>
  <c r="S16" i="16"/>
  <c r="Q16" i="16"/>
  <c r="O16" i="16" s="1"/>
  <c r="K15" i="16"/>
  <c r="J15" i="16"/>
  <c r="I15" i="16"/>
  <c r="H15" i="16"/>
  <c r="G15" i="16"/>
  <c r="F15" i="16"/>
  <c r="U14" i="16"/>
  <c r="S14" i="16"/>
  <c r="Q14" i="16"/>
  <c r="O14" i="16" s="1"/>
  <c r="U13" i="16"/>
  <c r="S13" i="16"/>
  <c r="Q13" i="16"/>
  <c r="O13" i="16" s="1"/>
  <c r="U12" i="16"/>
  <c r="S12" i="16"/>
  <c r="Q12" i="16"/>
  <c r="O12" i="16" s="1"/>
  <c r="U11" i="16"/>
  <c r="S11" i="16"/>
  <c r="Q11" i="16"/>
  <c r="O11" i="16" s="1"/>
  <c r="U10" i="16"/>
  <c r="S10" i="16"/>
  <c r="Q10" i="16"/>
  <c r="O10" i="16" s="1"/>
  <c r="U9" i="16"/>
  <c r="S9" i="16"/>
  <c r="Q9" i="16"/>
  <c r="O9" i="16" s="1"/>
  <c r="U8" i="16"/>
  <c r="S8" i="16"/>
  <c r="Q8" i="16"/>
  <c r="O8" i="16" s="1"/>
  <c r="K7" i="16"/>
  <c r="J7" i="16"/>
  <c r="I7" i="16"/>
  <c r="H7" i="16"/>
  <c r="G7" i="16"/>
  <c r="F7" i="16"/>
  <c r="L14" i="14"/>
  <c r="H14" i="14"/>
  <c r="G14" i="14"/>
  <c r="N13" i="14"/>
  <c r="M13" i="14"/>
  <c r="N12" i="14"/>
  <c r="M12" i="14"/>
  <c r="E12" i="14"/>
  <c r="N11" i="14"/>
  <c r="M11" i="14"/>
  <c r="N10" i="14"/>
  <c r="M10" i="14"/>
  <c r="N9" i="14"/>
  <c r="M9" i="14"/>
  <c r="N8" i="14"/>
  <c r="M8" i="14"/>
  <c r="N7" i="14"/>
  <c r="M7" i="14"/>
  <c r="N6" i="14"/>
  <c r="M6" i="14"/>
  <c r="K29" i="13"/>
  <c r="J29" i="13"/>
  <c r="I29" i="13"/>
  <c r="H29" i="13"/>
  <c r="G29" i="13"/>
  <c r="F29" i="13"/>
  <c r="E29" i="13"/>
  <c r="G2" i="13"/>
  <c r="H2" i="13" s="1"/>
  <c r="I2" i="13" s="1"/>
  <c r="J2" i="13" s="1"/>
  <c r="K2" i="13" s="1"/>
  <c r="F2" i="13"/>
  <c r="D16" i="12"/>
  <c r="E16" i="12" s="1"/>
  <c r="F16" i="12" s="1"/>
  <c r="G16" i="12" s="1"/>
  <c r="H16" i="12" s="1"/>
  <c r="I16" i="12" s="1"/>
  <c r="D3" i="12"/>
  <c r="E3" i="12" s="1"/>
  <c r="F3" i="12" s="1"/>
  <c r="G3" i="12" s="1"/>
  <c r="H3" i="12" s="1"/>
  <c r="I3" i="12" s="1"/>
  <c r="G40" i="11"/>
  <c r="G39" i="11"/>
  <c r="K38" i="11"/>
  <c r="K39" i="11" s="1"/>
  <c r="G38" i="11"/>
  <c r="K37" i="11"/>
  <c r="G37" i="11"/>
  <c r="G36" i="11"/>
  <c r="G35" i="11"/>
  <c r="G34" i="11"/>
  <c r="G33" i="11"/>
  <c r="G41" i="11" s="1"/>
  <c r="G42" i="11" s="1"/>
  <c r="G27" i="11"/>
  <c r="G26" i="11"/>
  <c r="G25" i="11"/>
  <c r="G24" i="11"/>
  <c r="G23" i="11"/>
  <c r="G22" i="11"/>
  <c r="G21" i="11"/>
  <c r="G20" i="11"/>
  <c r="G15" i="11"/>
  <c r="G14" i="11"/>
  <c r="G13" i="11"/>
  <c r="G12" i="11"/>
  <c r="G11" i="11"/>
  <c r="G10" i="11"/>
  <c r="G9" i="11"/>
  <c r="D5" i="11"/>
  <c r="F146" i="10"/>
  <c r="AD51" i="10"/>
  <c r="AC51" i="10"/>
  <c r="AB51" i="10"/>
  <c r="Z51" i="10"/>
  <c r="Y51" i="10"/>
  <c r="X51" i="10"/>
  <c r="W51" i="10"/>
  <c r="V51" i="10"/>
  <c r="U51" i="10"/>
  <c r="T51" i="10"/>
  <c r="S51" i="10"/>
  <c r="R51" i="10"/>
  <c r="Q51" i="10"/>
  <c r="AD50" i="10"/>
  <c r="Y50" i="10"/>
  <c r="X50" i="10"/>
  <c r="W50" i="10"/>
  <c r="V50" i="10"/>
  <c r="U50" i="10"/>
  <c r="T50" i="10"/>
  <c r="S50" i="10"/>
  <c r="R50" i="10"/>
  <c r="Q50" i="10"/>
  <c r="W49" i="10"/>
  <c r="V49" i="10"/>
  <c r="U49" i="10"/>
  <c r="T49" i="10"/>
  <c r="S49" i="10"/>
  <c r="R49" i="10"/>
  <c r="Q49" i="10"/>
  <c r="AD48" i="10"/>
  <c r="AC48" i="10"/>
  <c r="T48" i="10"/>
  <c r="S48" i="10"/>
  <c r="R48" i="10"/>
  <c r="Q48" i="10"/>
  <c r="AD47" i="10"/>
  <c r="AC47" i="10"/>
  <c r="AD46" i="10"/>
  <c r="AC46" i="10"/>
  <c r="AB46" i="10"/>
  <c r="AD45" i="10"/>
  <c r="AC45" i="10"/>
  <c r="AB45" i="10"/>
  <c r="AA45" i="10"/>
  <c r="Z45" i="10"/>
  <c r="AD44" i="10"/>
  <c r="AC44" i="10"/>
  <c r="AB44" i="10"/>
  <c r="AA44" i="10"/>
  <c r="Z44" i="10"/>
  <c r="AD43" i="10"/>
  <c r="AC43" i="10"/>
  <c r="AB43" i="10"/>
  <c r="AA43" i="10"/>
  <c r="Z43" i="10"/>
  <c r="AD42" i="10"/>
  <c r="AC42" i="10"/>
  <c r="AB42" i="10"/>
  <c r="AA42" i="10"/>
  <c r="Z42" i="10"/>
  <c r="AD41" i="10"/>
  <c r="AC41" i="10"/>
  <c r="AB41" i="10"/>
  <c r="AA41" i="10"/>
  <c r="Z41" i="10"/>
  <c r="AD27" i="10"/>
  <c r="AC27" i="10"/>
  <c r="AB27" i="10"/>
  <c r="Z27" i="10"/>
  <c r="Y27" i="10"/>
  <c r="X27" i="10"/>
  <c r="W27" i="10"/>
  <c r="V27" i="10"/>
  <c r="U27" i="10"/>
  <c r="T27" i="10"/>
  <c r="S27" i="10"/>
  <c r="R27" i="10"/>
  <c r="Q27" i="10"/>
  <c r="J27" i="10"/>
  <c r="N27" i="10" s="1"/>
  <c r="E27" i="10"/>
  <c r="AD22" i="10"/>
  <c r="X22" i="10"/>
  <c r="W22" i="10"/>
  <c r="V22" i="10"/>
  <c r="U22" i="10"/>
  <c r="T22" i="10"/>
  <c r="S22" i="10"/>
  <c r="R22" i="10"/>
  <c r="Q22" i="10"/>
  <c r="J22" i="10"/>
  <c r="E22" i="10"/>
  <c r="AD18" i="10"/>
  <c r="AC18" i="10"/>
  <c r="AB18" i="10"/>
  <c r="U18" i="10"/>
  <c r="T18" i="10"/>
  <c r="S18" i="10"/>
  <c r="R18" i="10"/>
  <c r="Q18" i="10"/>
  <c r="J18" i="10"/>
  <c r="N18" i="10" s="1"/>
  <c r="E18" i="10"/>
  <c r="AD14" i="10"/>
  <c r="AC14" i="10"/>
  <c r="AB14" i="10"/>
  <c r="AA14" i="10"/>
  <c r="Z14" i="10"/>
  <c r="S14" i="10"/>
  <c r="R14" i="10"/>
  <c r="Q14" i="10"/>
  <c r="J14" i="10"/>
  <c r="E14" i="10"/>
  <c r="AD12" i="10"/>
  <c r="AC12" i="10"/>
  <c r="AB12" i="10"/>
  <c r="AA12" i="10"/>
  <c r="Z12" i="10"/>
  <c r="Y12" i="10"/>
  <c r="X12" i="10"/>
  <c r="W12" i="10"/>
  <c r="V12" i="10"/>
  <c r="J12" i="10"/>
  <c r="N12" i="10" s="1"/>
  <c r="E12" i="10"/>
  <c r="AD13" i="10"/>
  <c r="AC13" i="10"/>
  <c r="AB13" i="10"/>
  <c r="AA13" i="10"/>
  <c r="Z13" i="10"/>
  <c r="Y13" i="10"/>
  <c r="X13" i="10"/>
  <c r="W13" i="10"/>
  <c r="V13" i="10"/>
  <c r="U13" i="10"/>
  <c r="T13" i="10"/>
  <c r="J13" i="10"/>
  <c r="E13" i="10"/>
  <c r="A13" i="10"/>
  <c r="AD11" i="10"/>
  <c r="AC11" i="10"/>
  <c r="AB11" i="10"/>
  <c r="AA11" i="10"/>
  <c r="Z11" i="10"/>
  <c r="Y11" i="10"/>
  <c r="X11" i="10"/>
  <c r="W11" i="10"/>
  <c r="V11" i="10"/>
  <c r="U11" i="10"/>
  <c r="T11" i="10"/>
  <c r="S11" i="10"/>
  <c r="R11" i="10"/>
  <c r="J11" i="10"/>
  <c r="N11" i="10" s="1"/>
  <c r="E11" i="10"/>
  <c r="A11" i="10"/>
  <c r="AD10" i="10"/>
  <c r="AC10" i="10"/>
  <c r="AB10" i="10"/>
  <c r="AA10" i="10"/>
  <c r="Z10" i="10"/>
  <c r="Y10" i="10"/>
  <c r="X10" i="10"/>
  <c r="W10" i="10"/>
  <c r="V10" i="10"/>
  <c r="U10" i="10"/>
  <c r="T10" i="10"/>
  <c r="J10" i="10"/>
  <c r="E10" i="10"/>
  <c r="A10" i="10"/>
  <c r="AD9" i="10"/>
  <c r="AC9" i="10"/>
  <c r="AB9" i="10"/>
  <c r="AA9" i="10"/>
  <c r="Z9" i="10"/>
  <c r="Y9" i="10"/>
  <c r="X9" i="10"/>
  <c r="W9" i="10"/>
  <c r="V9" i="10"/>
  <c r="U9" i="10"/>
  <c r="T9" i="10"/>
  <c r="J9" i="10"/>
  <c r="N9" i="10" s="1"/>
  <c r="E9" i="10"/>
  <c r="A9" i="10"/>
  <c r="AD8" i="10"/>
  <c r="AC8" i="10"/>
  <c r="AB8" i="10"/>
  <c r="AA8" i="10"/>
  <c r="Z8" i="10"/>
  <c r="Y8" i="10"/>
  <c r="X8" i="10"/>
  <c r="W8" i="10"/>
  <c r="V8" i="10"/>
  <c r="U8" i="10"/>
  <c r="J8" i="10"/>
  <c r="E8" i="10"/>
  <c r="A8" i="10"/>
  <c r="AD7" i="10"/>
  <c r="AC7" i="10"/>
  <c r="AB7" i="10"/>
  <c r="AA7" i="10"/>
  <c r="Z7" i="10"/>
  <c r="Y7" i="10"/>
  <c r="X7" i="10"/>
  <c r="W7" i="10"/>
  <c r="V7" i="10"/>
  <c r="U7" i="10"/>
  <c r="J7" i="10"/>
  <c r="N7" i="10" s="1"/>
  <c r="E7" i="10"/>
  <c r="A7" i="10"/>
  <c r="AD6" i="10"/>
  <c r="AC6" i="10"/>
  <c r="AB6" i="10"/>
  <c r="AA6" i="10"/>
  <c r="Z6" i="10"/>
  <c r="J6" i="10"/>
  <c r="N6" i="10" s="1"/>
  <c r="E6" i="10"/>
  <c r="A6" i="10"/>
  <c r="Q30" i="10"/>
  <c r="B3" i="10"/>
  <c r="C3" i="10" s="1"/>
  <c r="D3" i="10" s="1"/>
  <c r="E3" i="10" s="1"/>
  <c r="F3" i="10" s="1"/>
  <c r="G3" i="10" s="1"/>
  <c r="H3" i="10" s="1"/>
  <c r="I3" i="10" s="1"/>
  <c r="J3" i="10" s="1"/>
  <c r="K3" i="10" s="1"/>
  <c r="L3" i="10" s="1"/>
  <c r="M3" i="10" s="1"/>
  <c r="N3" i="10" s="1"/>
  <c r="O3" i="10" s="1"/>
  <c r="P3" i="10" s="1"/>
  <c r="E9" i="8"/>
  <c r="E5" i="8"/>
  <c r="E4" i="8"/>
  <c r="E4" i="7"/>
  <c r="E3" i="7"/>
  <c r="E17" i="6"/>
  <c r="D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17" i="6" s="1"/>
  <c r="JN17" i="5"/>
  <c r="JM17" i="5"/>
  <c r="JL17" i="5"/>
  <c r="JK17" i="5"/>
  <c r="JJ17" i="5"/>
  <c r="JI17" i="5"/>
  <c r="JH17" i="5"/>
  <c r="JG17" i="5"/>
  <c r="JF17" i="5"/>
  <c r="JE17" i="5"/>
  <c r="JD17" i="5"/>
  <c r="JC17" i="5"/>
  <c r="JB17" i="5"/>
  <c r="JA17" i="5"/>
  <c r="IZ17" i="5"/>
  <c r="IY17" i="5"/>
  <c r="IX17" i="5"/>
  <c r="IW17" i="5"/>
  <c r="IV17" i="5"/>
  <c r="IU17" i="5"/>
  <c r="IT17" i="5"/>
  <c r="IS17" i="5"/>
  <c r="IR17" i="5"/>
  <c r="IQ17" i="5"/>
  <c r="IP17" i="5"/>
  <c r="IO17" i="5"/>
  <c r="IN17" i="5"/>
  <c r="IM17" i="5"/>
  <c r="IL17" i="5"/>
  <c r="IK17" i="5"/>
  <c r="IJ17" i="5"/>
  <c r="II17" i="5"/>
  <c r="IH17" i="5"/>
  <c r="IG17" i="5"/>
  <c r="IF17" i="5"/>
  <c r="IE17" i="5"/>
  <c r="ID17" i="5"/>
  <c r="IC17" i="5"/>
  <c r="IB17" i="5"/>
  <c r="IA17" i="5"/>
  <c r="HZ17" i="5"/>
  <c r="HY17" i="5"/>
  <c r="HX17" i="5"/>
  <c r="HW17" i="5"/>
  <c r="HV17" i="5"/>
  <c r="HU17" i="5"/>
  <c r="HT17" i="5"/>
  <c r="HS17" i="5"/>
  <c r="HR17" i="5"/>
  <c r="HQ17" i="5"/>
  <c r="HP17" i="5"/>
  <c r="HO17" i="5"/>
  <c r="HN17" i="5"/>
  <c r="HM17" i="5"/>
  <c r="HL17" i="5"/>
  <c r="HK17" i="5"/>
  <c r="HJ17" i="5"/>
  <c r="HI17" i="5"/>
  <c r="HH17" i="5"/>
  <c r="HG17" i="5"/>
  <c r="HF17" i="5"/>
  <c r="HE17" i="5"/>
  <c r="HD17" i="5"/>
  <c r="HC17" i="5"/>
  <c r="HB17" i="5"/>
  <c r="HA17" i="5"/>
  <c r="GZ17" i="5"/>
  <c r="GY17" i="5"/>
  <c r="GX17" i="5"/>
  <c r="GW17" i="5"/>
  <c r="GV17" i="5"/>
  <c r="GU17" i="5"/>
  <c r="GT17" i="5"/>
  <c r="GS17" i="5"/>
  <c r="GR17" i="5"/>
  <c r="GQ17" i="5"/>
  <c r="GP17" i="5"/>
  <c r="GO17" i="5"/>
  <c r="GN17" i="5"/>
  <c r="GM17" i="5"/>
  <c r="GL17" i="5"/>
  <c r="GK17" i="5"/>
  <c r="GJ17" i="5"/>
  <c r="GI17" i="5"/>
  <c r="GH17" i="5"/>
  <c r="GG17" i="5"/>
  <c r="GF17" i="5"/>
  <c r="GE17" i="5"/>
  <c r="GD17" i="5"/>
  <c r="GC17" i="5"/>
  <c r="GB17" i="5"/>
  <c r="GA17" i="5"/>
  <c r="FZ17" i="5"/>
  <c r="FY17" i="5"/>
  <c r="FX17" i="5"/>
  <c r="FW17" i="5"/>
  <c r="FV17" i="5"/>
  <c r="FU17" i="5"/>
  <c r="FT17" i="5"/>
  <c r="FS17" i="5"/>
  <c r="FR17" i="5"/>
  <c r="FQ17" i="5"/>
  <c r="FP17" i="5"/>
  <c r="FO17" i="5"/>
  <c r="FN17" i="5"/>
  <c r="FM17" i="5"/>
  <c r="FL17" i="5"/>
  <c r="FK17" i="5"/>
  <c r="FJ17" i="5"/>
  <c r="FI17" i="5"/>
  <c r="FH17" i="5"/>
  <c r="FG17" i="5"/>
  <c r="FF17" i="5"/>
  <c r="FE17" i="5"/>
  <c r="FD17" i="5"/>
  <c r="FC17" i="5"/>
  <c r="FB17" i="5"/>
  <c r="FA17" i="5"/>
  <c r="EZ17" i="5"/>
  <c r="EY17" i="5"/>
  <c r="EX17" i="5"/>
  <c r="EW17" i="5"/>
  <c r="EV17" i="5"/>
  <c r="EU17" i="5"/>
  <c r="ET17" i="5"/>
  <c r="ES17" i="5"/>
  <c r="ER17" i="5"/>
  <c r="EQ17" i="5"/>
  <c r="EP17" i="5"/>
  <c r="EO17" i="5"/>
  <c r="EN17" i="5"/>
  <c r="EM17" i="5"/>
  <c r="EL17" i="5"/>
  <c r="EK17" i="5"/>
  <c r="EJ17" i="5"/>
  <c r="EI17" i="5"/>
  <c r="EH17" i="5"/>
  <c r="EG17" i="5"/>
  <c r="EF17" i="5"/>
  <c r="EE17" i="5"/>
  <c r="ED17" i="5"/>
  <c r="EC17" i="5"/>
  <c r="EB17" i="5"/>
  <c r="EA17" i="5"/>
  <c r="DZ17" i="5"/>
  <c r="DY17" i="5"/>
  <c r="DX17" i="5"/>
  <c r="DW17" i="5"/>
  <c r="DV17" i="5"/>
  <c r="DU17" i="5"/>
  <c r="DT17" i="5"/>
  <c r="DS17" i="5"/>
  <c r="DR17" i="5"/>
  <c r="DQ17" i="5"/>
  <c r="DP17" i="5"/>
  <c r="DO17" i="5"/>
  <c r="DN17" i="5"/>
  <c r="DM17" i="5"/>
  <c r="DL17" i="5"/>
  <c r="DK17" i="5"/>
  <c r="DJ17" i="5"/>
  <c r="DI17" i="5"/>
  <c r="DH17" i="5"/>
  <c r="DG17" i="5"/>
  <c r="DF17" i="5"/>
  <c r="DE17" i="5"/>
  <c r="DD17" i="5"/>
  <c r="DC17" i="5"/>
  <c r="DB17" i="5"/>
  <c r="DA17" i="5"/>
  <c r="CZ17" i="5"/>
  <c r="CY17" i="5"/>
  <c r="CX17" i="5"/>
  <c r="CW17" i="5"/>
  <c r="CV17" i="5"/>
  <c r="CU17" i="5"/>
  <c r="CT17" i="5"/>
  <c r="CS17" i="5"/>
  <c r="CR17" i="5"/>
  <c r="CQ17" i="5"/>
  <c r="CP17" i="5"/>
  <c r="CO17" i="5"/>
  <c r="CN17" i="5"/>
  <c r="CM17" i="5"/>
  <c r="CL17" i="5"/>
  <c r="CK17" i="5"/>
  <c r="CJ17" i="5"/>
  <c r="CI17" i="5"/>
  <c r="CH17" i="5"/>
  <c r="CG17" i="5"/>
  <c r="CF17" i="5"/>
  <c r="CE17" i="5"/>
  <c r="CD17" i="5"/>
  <c r="CC17" i="5"/>
  <c r="CB17" i="5"/>
  <c r="CA17" i="5"/>
  <c r="BZ17" i="5"/>
  <c r="BY17" i="5"/>
  <c r="BX17" i="5"/>
  <c r="BW17" i="5"/>
  <c r="BV17" i="5"/>
  <c r="BU17" i="5"/>
  <c r="BT17" i="5"/>
  <c r="BS17" i="5"/>
  <c r="BR17" i="5"/>
  <c r="BQ17" i="5"/>
  <c r="BP17" i="5"/>
  <c r="BO17" i="5"/>
  <c r="BN17" i="5"/>
  <c r="BM17" i="5"/>
  <c r="BL17" i="5"/>
  <c r="BK17" i="5"/>
  <c r="BJ17" i="5"/>
  <c r="BI17" i="5"/>
  <c r="BH17" i="5"/>
  <c r="BG17" i="5"/>
  <c r="BF17" i="5"/>
  <c r="BE17" i="5"/>
  <c r="BD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HL1" i="5"/>
  <c r="HM1" i="5" s="1"/>
  <c r="HN1" i="5" s="1"/>
  <c r="HO1" i="5" s="1"/>
  <c r="HP1" i="5" s="1"/>
  <c r="HQ1" i="5" s="1"/>
  <c r="HR1" i="5" s="1"/>
  <c r="HS1" i="5" s="1"/>
  <c r="HT1" i="5" s="1"/>
  <c r="HU1" i="5" s="1"/>
  <c r="HV1" i="5" s="1"/>
  <c r="HW1" i="5" s="1"/>
  <c r="HX1" i="5" s="1"/>
  <c r="HY1" i="5" s="1"/>
  <c r="HZ1" i="5" s="1"/>
  <c r="IA1" i="5" s="1"/>
  <c r="IB1" i="5" s="1"/>
  <c r="IC1" i="5" s="1"/>
  <c r="ID1" i="5" s="1"/>
  <c r="IE1" i="5" s="1"/>
  <c r="IF1" i="5" s="1"/>
  <c r="IG1" i="5" s="1"/>
  <c r="IH1" i="5" s="1"/>
  <c r="II1" i="5" s="1"/>
  <c r="IJ1" i="5" s="1"/>
  <c r="IK1" i="5" s="1"/>
  <c r="IL1" i="5" s="1"/>
  <c r="IM1" i="5" s="1"/>
  <c r="IN1" i="5" s="1"/>
  <c r="IO1" i="5" s="1"/>
  <c r="IP1" i="5" s="1"/>
  <c r="IQ1" i="5" s="1"/>
  <c r="IR1" i="5" s="1"/>
  <c r="IS1" i="5" s="1"/>
  <c r="IT1" i="5" s="1"/>
  <c r="IU1" i="5" s="1"/>
  <c r="IV1" i="5" s="1"/>
  <c r="IW1" i="5" s="1"/>
  <c r="IX1" i="5" s="1"/>
  <c r="IY1" i="5" s="1"/>
  <c r="IZ1" i="5" s="1"/>
  <c r="JA1" i="5" s="1"/>
  <c r="JB1" i="5" s="1"/>
  <c r="JC1" i="5" s="1"/>
  <c r="JD1" i="5" s="1"/>
  <c r="JE1" i="5" s="1"/>
  <c r="JF1" i="5" s="1"/>
  <c r="JG1" i="5" s="1"/>
  <c r="JH1" i="5" s="1"/>
  <c r="JI1" i="5" s="1"/>
  <c r="JJ1" i="5" s="1"/>
  <c r="JK1" i="5" s="1"/>
  <c r="JL1" i="5" s="1"/>
  <c r="JM1" i="5" s="1"/>
  <c r="JN1" i="5" s="1"/>
  <c r="C1" i="5"/>
  <c r="D1" i="5" s="1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1" i="5" s="1"/>
  <c r="AJ1" i="5" s="1"/>
  <c r="AK1" i="5" s="1"/>
  <c r="AL1" i="5" s="1"/>
  <c r="AM1" i="5" s="1"/>
  <c r="AN1" i="5" s="1"/>
  <c r="AO1" i="5" s="1"/>
  <c r="AP1" i="5" s="1"/>
  <c r="AQ1" i="5" s="1"/>
  <c r="AR1" i="5" s="1"/>
  <c r="AS1" i="5" s="1"/>
  <c r="AT1" i="5" s="1"/>
  <c r="AU1" i="5" s="1"/>
  <c r="AV1" i="5" s="1"/>
  <c r="AW1" i="5" s="1"/>
  <c r="AX1" i="5" s="1"/>
  <c r="AY1" i="5" s="1"/>
  <c r="AZ1" i="5" s="1"/>
  <c r="BA1" i="5" s="1"/>
  <c r="BB1" i="5" s="1"/>
  <c r="BC1" i="5" s="1"/>
  <c r="BD1" i="5" s="1"/>
  <c r="BE1" i="5" s="1"/>
  <c r="BF1" i="5" s="1"/>
  <c r="BG1" i="5" s="1"/>
  <c r="BH1" i="5" s="1"/>
  <c r="BI1" i="5" s="1"/>
  <c r="BJ1" i="5" s="1"/>
  <c r="BK1" i="5" s="1"/>
  <c r="BL1" i="5" s="1"/>
  <c r="BM1" i="5" s="1"/>
  <c r="BN1" i="5" s="1"/>
  <c r="BO1" i="5" s="1"/>
  <c r="BP1" i="5" s="1"/>
  <c r="BQ1" i="5" s="1"/>
  <c r="BR1" i="5" s="1"/>
  <c r="BS1" i="5" s="1"/>
  <c r="BT1" i="5" s="1"/>
  <c r="BU1" i="5" s="1"/>
  <c r="BV1" i="5" s="1"/>
  <c r="BW1" i="5" s="1"/>
  <c r="BX1" i="5" s="1"/>
  <c r="BY1" i="5" s="1"/>
  <c r="BZ1" i="5" s="1"/>
  <c r="CA1" i="5" s="1"/>
  <c r="CB1" i="5" s="1"/>
  <c r="CC1" i="5" s="1"/>
  <c r="CD1" i="5" s="1"/>
  <c r="CE1" i="5" s="1"/>
  <c r="CF1" i="5" s="1"/>
  <c r="CG1" i="5" s="1"/>
  <c r="CH1" i="5" s="1"/>
  <c r="CI1" i="5" s="1"/>
  <c r="CJ1" i="5" s="1"/>
  <c r="CK1" i="5" s="1"/>
  <c r="CL1" i="5" s="1"/>
  <c r="CM1" i="5" s="1"/>
  <c r="CN1" i="5" s="1"/>
  <c r="CO1" i="5" s="1"/>
  <c r="CP1" i="5" s="1"/>
  <c r="CQ1" i="5" s="1"/>
  <c r="CR1" i="5" s="1"/>
  <c r="CS1" i="5" s="1"/>
  <c r="CT1" i="5" s="1"/>
  <c r="CU1" i="5" s="1"/>
  <c r="CV1" i="5" s="1"/>
  <c r="CW1" i="5" s="1"/>
  <c r="CX1" i="5" s="1"/>
  <c r="CY1" i="5" s="1"/>
  <c r="CZ1" i="5" s="1"/>
  <c r="DA1" i="5" s="1"/>
  <c r="DB1" i="5" s="1"/>
  <c r="DC1" i="5" s="1"/>
  <c r="DD1" i="5" s="1"/>
  <c r="DE1" i="5" s="1"/>
  <c r="DF1" i="5" s="1"/>
  <c r="DG1" i="5" s="1"/>
  <c r="DH1" i="5" s="1"/>
  <c r="DI1" i="5" s="1"/>
  <c r="DJ1" i="5" s="1"/>
  <c r="DK1" i="5" s="1"/>
  <c r="DL1" i="5" s="1"/>
  <c r="DM1" i="5" s="1"/>
  <c r="DN1" i="5" s="1"/>
  <c r="DO1" i="5" s="1"/>
  <c r="DP1" i="5" s="1"/>
  <c r="DQ1" i="5" s="1"/>
  <c r="DR1" i="5" s="1"/>
  <c r="DS1" i="5" s="1"/>
  <c r="DT1" i="5" s="1"/>
  <c r="DU1" i="5" s="1"/>
  <c r="DV1" i="5" s="1"/>
  <c r="DW1" i="5" s="1"/>
  <c r="DX1" i="5" s="1"/>
  <c r="DY1" i="5" s="1"/>
  <c r="DZ1" i="5" s="1"/>
  <c r="EA1" i="5" s="1"/>
  <c r="EB1" i="5" s="1"/>
  <c r="EC1" i="5" s="1"/>
  <c r="ED1" i="5" s="1"/>
  <c r="EE1" i="5" s="1"/>
  <c r="EF1" i="5" s="1"/>
  <c r="EG1" i="5" s="1"/>
  <c r="EH1" i="5" s="1"/>
  <c r="EI1" i="5" s="1"/>
  <c r="EJ1" i="5" s="1"/>
  <c r="EK1" i="5" s="1"/>
  <c r="EL1" i="5" s="1"/>
  <c r="EM1" i="5" s="1"/>
  <c r="EN1" i="5" s="1"/>
  <c r="EO1" i="5" s="1"/>
  <c r="EP1" i="5" s="1"/>
  <c r="EQ1" i="5" s="1"/>
  <c r="ER1" i="5" s="1"/>
  <c r="ES1" i="5" s="1"/>
  <c r="ET1" i="5" s="1"/>
  <c r="EU1" i="5" s="1"/>
  <c r="EV1" i="5" s="1"/>
  <c r="EW1" i="5" s="1"/>
  <c r="EX1" i="5" s="1"/>
  <c r="EY1" i="5" s="1"/>
  <c r="EZ1" i="5" s="1"/>
  <c r="FA1" i="5" s="1"/>
  <c r="FB1" i="5" s="1"/>
  <c r="FC1" i="5" s="1"/>
  <c r="FD1" i="5" s="1"/>
  <c r="FE1" i="5" s="1"/>
  <c r="FF1" i="5" s="1"/>
  <c r="FG1" i="5" s="1"/>
  <c r="FH1" i="5" s="1"/>
  <c r="FI1" i="5" s="1"/>
  <c r="FJ1" i="5" s="1"/>
  <c r="FK1" i="5" s="1"/>
  <c r="FL1" i="5" s="1"/>
  <c r="FM1" i="5" s="1"/>
  <c r="FN1" i="5" s="1"/>
  <c r="FO1" i="5" s="1"/>
  <c r="FP1" i="5" s="1"/>
  <c r="FQ1" i="5" s="1"/>
  <c r="FR1" i="5" s="1"/>
  <c r="FS1" i="5" s="1"/>
  <c r="FT1" i="5" s="1"/>
  <c r="FU1" i="5" s="1"/>
  <c r="FV1" i="5" s="1"/>
  <c r="FW1" i="5" s="1"/>
  <c r="FX1" i="5" s="1"/>
  <c r="FY1" i="5" s="1"/>
  <c r="FZ1" i="5" s="1"/>
  <c r="GA1" i="5" s="1"/>
  <c r="GB1" i="5" s="1"/>
  <c r="GC1" i="5" s="1"/>
  <c r="GD1" i="5" s="1"/>
  <c r="GE1" i="5" s="1"/>
  <c r="GF1" i="5" s="1"/>
  <c r="GG1" i="5" s="1"/>
  <c r="GH1" i="5" s="1"/>
  <c r="GI1" i="5" s="1"/>
  <c r="GJ1" i="5" s="1"/>
  <c r="GK1" i="5" s="1"/>
  <c r="GL1" i="5" s="1"/>
  <c r="GM1" i="5" s="1"/>
  <c r="GN1" i="5" s="1"/>
  <c r="GO1" i="5" s="1"/>
  <c r="GP1" i="5" s="1"/>
  <c r="GQ1" i="5" s="1"/>
  <c r="GR1" i="5" s="1"/>
  <c r="GS1" i="5" s="1"/>
  <c r="GT1" i="5" s="1"/>
  <c r="GU1" i="5" s="1"/>
  <c r="GV1" i="5" s="1"/>
  <c r="GW1" i="5" s="1"/>
  <c r="GX1" i="5" s="1"/>
  <c r="GY1" i="5" s="1"/>
  <c r="GZ1" i="5" s="1"/>
  <c r="HA1" i="5" s="1"/>
  <c r="HB1" i="5" s="1"/>
  <c r="HC1" i="5" s="1"/>
  <c r="HD1" i="5" s="1"/>
  <c r="HE1" i="5" s="1"/>
  <c r="HF1" i="5" s="1"/>
  <c r="HG1" i="5" s="1"/>
  <c r="HH1" i="5" s="1"/>
  <c r="HI1" i="5" s="1"/>
  <c r="HJ1" i="5" s="1"/>
  <c r="HK1" i="5" s="1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V50" i="4"/>
  <c r="U50" i="4"/>
  <c r="T50" i="4"/>
  <c r="S50" i="4"/>
  <c r="R50" i="4"/>
  <c r="Q50" i="4"/>
  <c r="P50" i="4"/>
  <c r="O50" i="4"/>
  <c r="N50" i="4"/>
  <c r="L50" i="4"/>
  <c r="K50" i="4"/>
  <c r="J50" i="4"/>
  <c r="I50" i="4"/>
  <c r="H50" i="4"/>
  <c r="E50" i="4"/>
  <c r="D50" i="4"/>
  <c r="C50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K48" i="4"/>
  <c r="L48" i="4" s="1"/>
  <c r="M48" i="4" s="1"/>
  <c r="N48" i="4" s="1"/>
  <c r="O48" i="4" s="1"/>
  <c r="P48" i="4" s="1"/>
  <c r="Q48" i="4" s="1"/>
  <c r="R48" i="4" s="1"/>
  <c r="S48" i="4" s="1"/>
  <c r="T48" i="4" s="1"/>
  <c r="U48" i="4" s="1"/>
  <c r="V48" i="4" s="1"/>
  <c r="F48" i="4"/>
  <c r="G48" i="4" s="1"/>
  <c r="H48" i="4" s="1"/>
  <c r="I48" i="4" s="1"/>
  <c r="J48" i="4" s="1"/>
  <c r="C48" i="4"/>
  <c r="D48" i="4" s="1"/>
  <c r="E48" i="4" s="1"/>
  <c r="G46" i="4"/>
  <c r="F46" i="4"/>
  <c r="D46" i="4"/>
  <c r="V45" i="4"/>
  <c r="S45" i="4"/>
  <c r="O45" i="4"/>
  <c r="N45" i="4"/>
  <c r="K45" i="4"/>
  <c r="G45" i="4"/>
  <c r="C45" i="4"/>
  <c r="V44" i="4"/>
  <c r="T44" i="4"/>
  <c r="O44" i="4"/>
  <c r="N44" i="4"/>
  <c r="J44" i="4"/>
  <c r="G44" i="4"/>
  <c r="F44" i="4"/>
  <c r="V43" i="4"/>
  <c r="P43" i="4"/>
  <c r="O43" i="4"/>
  <c r="C43" i="4"/>
  <c r="E42" i="4"/>
  <c r="F42" i="4" s="1"/>
  <c r="G42" i="4" s="1"/>
  <c r="H42" i="4" s="1"/>
  <c r="I42" i="4" s="1"/>
  <c r="J42" i="4" s="1"/>
  <c r="K42" i="4" s="1"/>
  <c r="L42" i="4" s="1"/>
  <c r="M42" i="4" s="1"/>
  <c r="N42" i="4" s="1"/>
  <c r="O42" i="4" s="1"/>
  <c r="P42" i="4" s="1"/>
  <c r="Q42" i="4" s="1"/>
  <c r="R42" i="4" s="1"/>
  <c r="S42" i="4" s="1"/>
  <c r="T42" i="4" s="1"/>
  <c r="U42" i="4" s="1"/>
  <c r="V42" i="4" s="1"/>
  <c r="C42" i="4"/>
  <c r="D42" i="4" s="1"/>
  <c r="V37" i="4"/>
  <c r="V46" i="4" s="1"/>
  <c r="U37" i="4"/>
  <c r="T37" i="4"/>
  <c r="S37" i="4"/>
  <c r="R37" i="4"/>
  <c r="Q37" i="4"/>
  <c r="Q46" i="4" s="1"/>
  <c r="P37" i="4"/>
  <c r="O37" i="4"/>
  <c r="O46" i="4" s="1"/>
  <c r="N37" i="4"/>
  <c r="N46" i="4" s="1"/>
  <c r="M37" i="4"/>
  <c r="L37" i="4"/>
  <c r="K37" i="4"/>
  <c r="K46" i="4" s="1"/>
  <c r="J37" i="4"/>
  <c r="J46" i="4" s="1"/>
  <c r="I37" i="4"/>
  <c r="I46" i="4" s="1"/>
  <c r="H37" i="4"/>
  <c r="G37" i="4"/>
  <c r="F37" i="4"/>
  <c r="E37" i="4"/>
  <c r="D37" i="4"/>
  <c r="C37" i="4"/>
  <c r="V33" i="4"/>
  <c r="U33" i="4"/>
  <c r="T33" i="4"/>
  <c r="S33" i="4"/>
  <c r="R33" i="4"/>
  <c r="R44" i="4" s="1"/>
  <c r="Q33" i="4"/>
  <c r="Q44" i="4" s="1"/>
  <c r="P33" i="4"/>
  <c r="P44" i="4" s="1"/>
  <c r="O33" i="4"/>
  <c r="N33" i="4"/>
  <c r="M33" i="4"/>
  <c r="L33" i="4"/>
  <c r="L44" i="4" s="1"/>
  <c r="K33" i="4"/>
  <c r="K44" i="4" s="1"/>
  <c r="J33" i="4"/>
  <c r="I33" i="4"/>
  <c r="I44" i="4" s="1"/>
  <c r="H33" i="4"/>
  <c r="H44" i="4" s="1"/>
  <c r="G33" i="4"/>
  <c r="F33" i="4"/>
  <c r="E33" i="4"/>
  <c r="D33" i="4"/>
  <c r="C33" i="4"/>
  <c r="V29" i="4"/>
  <c r="V28" i="4" s="1"/>
  <c r="U29" i="4"/>
  <c r="T29" i="4"/>
  <c r="S29" i="4"/>
  <c r="R29" i="4"/>
  <c r="Q29" i="4"/>
  <c r="Q28" i="4" s="1"/>
  <c r="P29" i="4"/>
  <c r="P28" i="4" s="1"/>
  <c r="O29" i="4"/>
  <c r="N29" i="4"/>
  <c r="M29" i="4"/>
  <c r="L29" i="4"/>
  <c r="K29" i="4"/>
  <c r="K43" i="4" s="1"/>
  <c r="J29" i="4"/>
  <c r="J43" i="4" s="1"/>
  <c r="I29" i="4"/>
  <c r="I28" i="4" s="1"/>
  <c r="H29" i="4"/>
  <c r="H28" i="4" s="1"/>
  <c r="G29" i="4"/>
  <c r="F29" i="4"/>
  <c r="E29" i="4"/>
  <c r="D29" i="4"/>
  <c r="C29" i="4"/>
  <c r="U28" i="4"/>
  <c r="T28" i="4"/>
  <c r="S28" i="4"/>
  <c r="R28" i="4"/>
  <c r="O28" i="4"/>
  <c r="L28" i="4"/>
  <c r="K28" i="4"/>
  <c r="G28" i="4"/>
  <c r="F28" i="4"/>
  <c r="E28" i="4"/>
  <c r="D28" i="4"/>
  <c r="C28" i="4"/>
  <c r="G26" i="4"/>
  <c r="G24" i="4" s="1"/>
  <c r="F26" i="4"/>
  <c r="V24" i="4"/>
  <c r="U24" i="4"/>
  <c r="U46" i="4" s="1"/>
  <c r="T24" i="4"/>
  <c r="T46" i="4" s="1"/>
  <c r="S24" i="4"/>
  <c r="S11" i="4" s="1"/>
  <c r="R24" i="4"/>
  <c r="R46" i="4" s="1"/>
  <c r="Q24" i="4"/>
  <c r="P24" i="4"/>
  <c r="O24" i="4"/>
  <c r="N24" i="4"/>
  <c r="M24" i="4"/>
  <c r="M46" i="4" s="1"/>
  <c r="L24" i="4"/>
  <c r="L46" i="4" s="1"/>
  <c r="K24" i="4"/>
  <c r="J24" i="4"/>
  <c r="I24" i="4"/>
  <c r="H24" i="4"/>
  <c r="F24" i="4"/>
  <c r="E24" i="4"/>
  <c r="E46" i="4" s="1"/>
  <c r="D24" i="4"/>
  <c r="C24" i="4"/>
  <c r="G22" i="4"/>
  <c r="G20" i="4" s="1"/>
  <c r="G11" i="4" s="1"/>
  <c r="F22" i="4"/>
  <c r="F50" i="4" s="1"/>
  <c r="V20" i="4"/>
  <c r="U20" i="4"/>
  <c r="U45" i="4" s="1"/>
  <c r="T20" i="4"/>
  <c r="T45" i="4" s="1"/>
  <c r="S20" i="4"/>
  <c r="R20" i="4"/>
  <c r="R45" i="4" s="1"/>
  <c r="Q20" i="4"/>
  <c r="Q45" i="4" s="1"/>
  <c r="P20" i="4"/>
  <c r="P45" i="4" s="1"/>
  <c r="O20" i="4"/>
  <c r="N20" i="4"/>
  <c r="M20" i="4"/>
  <c r="M45" i="4" s="1"/>
  <c r="L20" i="4"/>
  <c r="L45" i="4" s="1"/>
  <c r="K20" i="4"/>
  <c r="J20" i="4"/>
  <c r="J45" i="4" s="1"/>
  <c r="I20" i="4"/>
  <c r="I45" i="4" s="1"/>
  <c r="H20" i="4"/>
  <c r="H45" i="4" s="1"/>
  <c r="E20" i="4"/>
  <c r="E45" i="4" s="1"/>
  <c r="D20" i="4"/>
  <c r="D45" i="4" s="1"/>
  <c r="C20" i="4"/>
  <c r="V16" i="4"/>
  <c r="U16" i="4"/>
  <c r="T16" i="4"/>
  <c r="S16" i="4"/>
  <c r="S44" i="4" s="1"/>
  <c r="R16" i="4"/>
  <c r="Q16" i="4"/>
  <c r="P16" i="4"/>
  <c r="O16" i="4"/>
  <c r="N16" i="4"/>
  <c r="M16" i="4"/>
  <c r="M11" i="4" s="1"/>
  <c r="L16" i="4"/>
  <c r="K16" i="4"/>
  <c r="J16" i="4"/>
  <c r="I16" i="4"/>
  <c r="H16" i="4"/>
  <c r="G16" i="4"/>
  <c r="F16" i="4"/>
  <c r="E16" i="4"/>
  <c r="E11" i="4" s="1"/>
  <c r="D16" i="4"/>
  <c r="D44" i="4" s="1"/>
  <c r="C16" i="4"/>
  <c r="C44" i="4" s="1"/>
  <c r="V12" i="4"/>
  <c r="U12" i="4"/>
  <c r="U43" i="4" s="1"/>
  <c r="T12" i="4"/>
  <c r="T43" i="4" s="1"/>
  <c r="S12" i="4"/>
  <c r="S43" i="4" s="1"/>
  <c r="R12" i="4"/>
  <c r="R43" i="4" s="1"/>
  <c r="Q12" i="4"/>
  <c r="P12" i="4"/>
  <c r="P11" i="4" s="1"/>
  <c r="O12" i="4"/>
  <c r="O11" i="4" s="1"/>
  <c r="N12" i="4"/>
  <c r="M12" i="4"/>
  <c r="M43" i="4" s="1"/>
  <c r="L12" i="4"/>
  <c r="L43" i="4" s="1"/>
  <c r="K12" i="4"/>
  <c r="J12" i="4"/>
  <c r="I12" i="4"/>
  <c r="H12" i="4"/>
  <c r="H11" i="4" s="1"/>
  <c r="G12" i="4"/>
  <c r="G43" i="4" s="1"/>
  <c r="F12" i="4"/>
  <c r="F43" i="4" s="1"/>
  <c r="E12" i="4"/>
  <c r="E43" i="4" s="1"/>
  <c r="D12" i="4"/>
  <c r="D43" i="4" s="1"/>
  <c r="C12" i="4"/>
  <c r="V11" i="4"/>
  <c r="U11" i="4"/>
  <c r="N11" i="4"/>
  <c r="K11" i="4"/>
  <c r="J11" i="4"/>
  <c r="D11" i="4"/>
  <c r="H10" i="4"/>
  <c r="I10" i="4" s="1"/>
  <c r="J10" i="4" s="1"/>
  <c r="K10" i="4" s="1"/>
  <c r="L10" i="4" s="1"/>
  <c r="M10" i="4" s="1"/>
  <c r="N10" i="4" s="1"/>
  <c r="O10" i="4" s="1"/>
  <c r="P10" i="4" s="1"/>
  <c r="Q10" i="4" s="1"/>
  <c r="R10" i="4" s="1"/>
  <c r="S10" i="4" s="1"/>
  <c r="T10" i="4" s="1"/>
  <c r="U10" i="4" s="1"/>
  <c r="V10" i="4" s="1"/>
  <c r="C10" i="4"/>
  <c r="D10" i="4" s="1"/>
  <c r="E10" i="4" s="1"/>
  <c r="F10" i="4" s="1"/>
  <c r="G10" i="4" s="1"/>
  <c r="C8" i="4"/>
  <c r="D3" i="4" s="1"/>
  <c r="D8" i="4" s="1"/>
  <c r="E3" i="4" s="1"/>
  <c r="E8" i="4" s="1"/>
  <c r="F3" i="4" s="1"/>
  <c r="F8" i="4" s="1"/>
  <c r="G3" i="4" s="1"/>
  <c r="G8" i="4" s="1"/>
  <c r="H3" i="4" s="1"/>
  <c r="H8" i="4" s="1"/>
  <c r="I3" i="4" s="1"/>
  <c r="I8" i="4" s="1"/>
  <c r="J3" i="4" s="1"/>
  <c r="J8" i="4" s="1"/>
  <c r="K3" i="4" s="1"/>
  <c r="K8" i="4" s="1"/>
  <c r="L3" i="4" s="1"/>
  <c r="L8" i="4" s="1"/>
  <c r="M3" i="4" s="1"/>
  <c r="M8" i="4" s="1"/>
  <c r="N3" i="4" s="1"/>
  <c r="N8" i="4" s="1"/>
  <c r="O3" i="4" s="1"/>
  <c r="O8" i="4" s="1"/>
  <c r="P3" i="4" s="1"/>
  <c r="P8" i="4" s="1"/>
  <c r="Q3" i="4" s="1"/>
  <c r="Q8" i="4" s="1"/>
  <c r="R3" i="4" s="1"/>
  <c r="R8" i="4" s="1"/>
  <c r="S3" i="4" s="1"/>
  <c r="S8" i="4" s="1"/>
  <c r="T3" i="4" s="1"/>
  <c r="T8" i="4" s="1"/>
  <c r="U3" i="4" s="1"/>
  <c r="U8" i="4" s="1"/>
  <c r="V3" i="4" s="1"/>
  <c r="V8" i="4" s="1"/>
  <c r="I2" i="4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D2" i="4"/>
  <c r="E2" i="4" s="1"/>
  <c r="F2" i="4" s="1"/>
  <c r="G2" i="4" s="1"/>
  <c r="H2" i="4" s="1"/>
  <c r="I24" i="3"/>
  <c r="D24" i="3"/>
  <c r="E20" i="3" s="1"/>
  <c r="E24" i="3" s="1"/>
  <c r="C24" i="3"/>
  <c r="D20" i="3" s="1"/>
  <c r="Y23" i="3"/>
  <c r="K20" i="3"/>
  <c r="K24" i="3" s="1"/>
  <c r="L20" i="3" s="1"/>
  <c r="L24" i="3" s="1"/>
  <c r="M20" i="3" s="1"/>
  <c r="M24" i="3" s="1"/>
  <c r="N20" i="3" s="1"/>
  <c r="N24" i="3" s="1"/>
  <c r="O20" i="3" s="1"/>
  <c r="O24" i="3" s="1"/>
  <c r="P20" i="3" s="1"/>
  <c r="P24" i="3" s="1"/>
  <c r="Q20" i="3" s="1"/>
  <c r="Q24" i="3" s="1"/>
  <c r="R20" i="3" s="1"/>
  <c r="R24" i="3" s="1"/>
  <c r="J20" i="3"/>
  <c r="J24" i="3" s="1"/>
  <c r="F20" i="3"/>
  <c r="F24" i="3" s="1"/>
  <c r="G20" i="3" s="1"/>
  <c r="G24" i="3" s="1"/>
  <c r="H20" i="3" s="1"/>
  <c r="H24" i="3" s="1"/>
  <c r="C20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AG11" i="3"/>
  <c r="AG15" i="3" s="1"/>
  <c r="AF11" i="3"/>
  <c r="AF8" i="3" s="1"/>
  <c r="AE11" i="3"/>
  <c r="AD11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AS7" i="3"/>
  <c r="R7" i="3"/>
  <c r="R15" i="3" s="1"/>
  <c r="Q7" i="3"/>
  <c r="Q15" i="3" s="1"/>
  <c r="P7" i="3"/>
  <c r="O7" i="3"/>
  <c r="O3" i="3" s="1"/>
  <c r="N7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Q3" i="3"/>
  <c r="N3" i="3"/>
  <c r="M3" i="3"/>
  <c r="L3" i="3"/>
  <c r="K3" i="3"/>
  <c r="J3" i="3"/>
  <c r="I3" i="3"/>
  <c r="H3" i="3"/>
  <c r="G3" i="3"/>
  <c r="F3" i="3"/>
  <c r="E3" i="3"/>
  <c r="D3" i="3"/>
  <c r="C3" i="3"/>
  <c r="AA2" i="3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AQ2" i="3" s="1"/>
  <c r="AR2" i="3" s="1"/>
  <c r="AS2" i="3" s="1"/>
  <c r="AT2" i="3" s="1"/>
  <c r="AU2" i="3" s="1"/>
  <c r="AV2" i="3" s="1"/>
  <c r="AW2" i="3" s="1"/>
  <c r="X2" i="3"/>
  <c r="Y2" i="3" s="1"/>
  <c r="Z2" i="3" s="1"/>
  <c r="L2" i="3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K2" i="3"/>
  <c r="J2" i="3"/>
  <c r="C3464" i="2"/>
  <c r="C3471" i="2" s="1"/>
  <c r="C3478" i="2" s="1"/>
  <c r="C3485" i="2" s="1"/>
  <c r="C3492" i="2" s="1"/>
  <c r="C3499" i="2" s="1"/>
  <c r="C3506" i="2" s="1"/>
  <c r="C3513" i="2" s="1"/>
  <c r="C3520" i="2" s="1"/>
  <c r="C3527" i="2" s="1"/>
  <c r="C3534" i="2" s="1"/>
  <c r="C3541" i="2" s="1"/>
  <c r="C3548" i="2" s="1"/>
  <c r="C3555" i="2" s="1"/>
  <c r="C3562" i="2" s="1"/>
  <c r="C3569" i="2" s="1"/>
  <c r="C3576" i="2" s="1"/>
  <c r="C3583" i="2" s="1"/>
  <c r="C3590" i="2" s="1"/>
  <c r="C3597" i="2" s="1"/>
  <c r="C3604" i="2" s="1"/>
  <c r="C3611" i="2" s="1"/>
  <c r="C3618" i="2" s="1"/>
  <c r="C3625" i="2" s="1"/>
  <c r="C3632" i="2" s="1"/>
  <c r="C3639" i="2" s="1"/>
  <c r="C3646" i="2" s="1"/>
  <c r="C3653" i="2" s="1"/>
  <c r="C3660" i="2" s="1"/>
  <c r="C3667" i="2" s="1"/>
  <c r="C3674" i="2" s="1"/>
  <c r="C3681" i="2" s="1"/>
  <c r="C3688" i="2" s="1"/>
  <c r="C3695" i="2" s="1"/>
  <c r="C3702" i="2" s="1"/>
  <c r="C3709" i="2" s="1"/>
  <c r="C3716" i="2" s="1"/>
  <c r="C3723" i="2" s="1"/>
  <c r="C3730" i="2" s="1"/>
  <c r="C3737" i="2" s="1"/>
  <c r="C3744" i="2" s="1"/>
  <c r="C3751" i="2" s="1"/>
  <c r="C3758" i="2" s="1"/>
  <c r="C3765" i="2" s="1"/>
  <c r="C3772" i="2" s="1"/>
  <c r="C3779" i="2" s="1"/>
  <c r="C3786" i="2" s="1"/>
  <c r="C3793" i="2" s="1"/>
  <c r="C3800" i="2" s="1"/>
  <c r="C3807" i="2" s="1"/>
  <c r="C3814" i="2" s="1"/>
  <c r="C3821" i="2" s="1"/>
  <c r="C3828" i="2" s="1"/>
  <c r="C3835" i="2" s="1"/>
  <c r="C3842" i="2" s="1"/>
  <c r="C3849" i="2" s="1"/>
  <c r="C3856" i="2" s="1"/>
  <c r="C3863" i="2" s="1"/>
  <c r="C3870" i="2" s="1"/>
  <c r="C3877" i="2" s="1"/>
  <c r="C3884" i="2" s="1"/>
  <c r="C3891" i="2" s="1"/>
  <c r="C3898" i="2" s="1"/>
  <c r="C3905" i="2" s="1"/>
  <c r="C3912" i="2" s="1"/>
  <c r="C3919" i="2" s="1"/>
  <c r="C3926" i="2" s="1"/>
  <c r="C3933" i="2" s="1"/>
  <c r="C3940" i="2" s="1"/>
  <c r="C3947" i="2" s="1"/>
  <c r="C3954" i="2" s="1"/>
  <c r="C3961" i="2" s="1"/>
  <c r="C3968" i="2" s="1"/>
  <c r="C3975" i="2" s="1"/>
  <c r="C3982" i="2" s="1"/>
  <c r="C3989" i="2" s="1"/>
  <c r="C3996" i="2" s="1"/>
  <c r="C4003" i="2" s="1"/>
  <c r="C4010" i="2" s="1"/>
  <c r="C4017" i="2" s="1"/>
  <c r="C4024" i="2" s="1"/>
  <c r="C4031" i="2" s="1"/>
  <c r="C4038" i="2" s="1"/>
  <c r="C4045" i="2" s="1"/>
  <c r="C4052" i="2" s="1"/>
  <c r="C4059" i="2" s="1"/>
  <c r="C4066" i="2" s="1"/>
  <c r="C4073" i="2" s="1"/>
  <c r="C4080" i="2" s="1"/>
  <c r="C4087" i="2" s="1"/>
  <c r="C4094" i="2" s="1"/>
  <c r="C4101" i="2" s="1"/>
  <c r="C4108" i="2" s="1"/>
  <c r="C4115" i="2" s="1"/>
  <c r="C4122" i="2" s="1"/>
  <c r="C4129" i="2" s="1"/>
  <c r="C4136" i="2" s="1"/>
  <c r="C4143" i="2" s="1"/>
  <c r="C4150" i="2" s="1"/>
  <c r="C4157" i="2" s="1"/>
  <c r="C4164" i="2" s="1"/>
  <c r="C4171" i="2" s="1"/>
  <c r="C4178" i="2" s="1"/>
  <c r="C4185" i="2" s="1"/>
  <c r="C4192" i="2" s="1"/>
  <c r="C4199" i="2" s="1"/>
  <c r="C4206" i="2" s="1"/>
  <c r="C4213" i="2" s="1"/>
  <c r="C4220" i="2" s="1"/>
  <c r="C4227" i="2" s="1"/>
  <c r="C4234" i="2" s="1"/>
  <c r="C4241" i="2" s="1"/>
  <c r="C4248" i="2" s="1"/>
  <c r="C4255" i="2" s="1"/>
  <c r="C4262" i="2" s="1"/>
  <c r="C4269" i="2" s="1"/>
  <c r="C4276" i="2" s="1"/>
  <c r="C4283" i="2" s="1"/>
  <c r="C4290" i="2" s="1"/>
  <c r="C4297" i="2" s="1"/>
  <c r="C4304" i="2" s="1"/>
  <c r="C4311" i="2" s="1"/>
  <c r="C4318" i="2" s="1"/>
  <c r="C4325" i="2" s="1"/>
  <c r="C4332" i="2" s="1"/>
  <c r="C4339" i="2" s="1"/>
  <c r="C4346" i="2" s="1"/>
  <c r="C4353" i="2" s="1"/>
  <c r="C4360" i="2" s="1"/>
  <c r="C4367" i="2" s="1"/>
  <c r="C4374" i="2" s="1"/>
  <c r="C4381" i="2" s="1"/>
  <c r="C4388" i="2" s="1"/>
  <c r="C4395" i="2" s="1"/>
  <c r="C4402" i="2" s="1"/>
  <c r="C4409" i="2" s="1"/>
  <c r="C4416" i="2" s="1"/>
  <c r="C4423" i="2" s="1"/>
  <c r="C4430" i="2" s="1"/>
  <c r="C4437" i="2" s="1"/>
  <c r="C4444" i="2" s="1"/>
  <c r="C4451" i="2" s="1"/>
  <c r="C4458" i="2" s="1"/>
  <c r="C4465" i="2" s="1"/>
  <c r="C4472" i="2" s="1"/>
  <c r="C4479" i="2" s="1"/>
  <c r="C4486" i="2" s="1"/>
  <c r="C4493" i="2" s="1"/>
  <c r="C4500" i="2" s="1"/>
  <c r="C4507" i="2" s="1"/>
  <c r="C4514" i="2" s="1"/>
  <c r="C4521" i="2" s="1"/>
  <c r="C4528" i="2" s="1"/>
  <c r="C4535" i="2" s="1"/>
  <c r="C4542" i="2" s="1"/>
  <c r="C4549" i="2" s="1"/>
  <c r="C4556" i="2" s="1"/>
  <c r="C4563" i="2" s="1"/>
  <c r="C4570" i="2" s="1"/>
  <c r="C4577" i="2" s="1"/>
  <c r="C4584" i="2" s="1"/>
  <c r="C4591" i="2" s="1"/>
  <c r="C4598" i="2" s="1"/>
  <c r="C4605" i="2" s="1"/>
  <c r="C4612" i="2" s="1"/>
  <c r="C4619" i="2" s="1"/>
  <c r="C4626" i="2" s="1"/>
  <c r="C4633" i="2" s="1"/>
  <c r="C4640" i="2" s="1"/>
  <c r="C4647" i="2" s="1"/>
  <c r="C4654" i="2" s="1"/>
  <c r="C4661" i="2" s="1"/>
  <c r="C4668" i="2" s="1"/>
  <c r="C4675" i="2" s="1"/>
  <c r="C4682" i="2" s="1"/>
  <c r="C4689" i="2" s="1"/>
  <c r="C4696" i="2" s="1"/>
  <c r="C4703" i="2" s="1"/>
  <c r="C4710" i="2" s="1"/>
  <c r="C4717" i="2" s="1"/>
  <c r="C4724" i="2" s="1"/>
  <c r="C4731" i="2" s="1"/>
  <c r="C4738" i="2" s="1"/>
  <c r="C4745" i="2" s="1"/>
  <c r="C4752" i="2" s="1"/>
  <c r="C3443" i="2"/>
  <c r="C3450" i="2" s="1"/>
  <c r="C3457" i="2" s="1"/>
  <c r="C3336" i="2"/>
  <c r="C3343" i="2" s="1"/>
  <c r="C3350" i="2" s="1"/>
  <c r="C3357" i="2" s="1"/>
  <c r="C3364" i="2" s="1"/>
  <c r="C3371" i="2" s="1"/>
  <c r="C3378" i="2" s="1"/>
  <c r="C3385" i="2" s="1"/>
  <c r="C3392" i="2" s="1"/>
  <c r="C3399" i="2" s="1"/>
  <c r="C3406" i="2" s="1"/>
  <c r="C3413" i="2" s="1"/>
  <c r="C3420" i="2" s="1"/>
  <c r="C3427" i="2" s="1"/>
  <c r="C3434" i="2" s="1"/>
  <c r="C3441" i="2" s="1"/>
  <c r="C3448" i="2" s="1"/>
  <c r="C3455" i="2" s="1"/>
  <c r="C3462" i="2" s="1"/>
  <c r="C3469" i="2" s="1"/>
  <c r="C3476" i="2" s="1"/>
  <c r="C3483" i="2" s="1"/>
  <c r="C3490" i="2" s="1"/>
  <c r="C3497" i="2" s="1"/>
  <c r="C3504" i="2" s="1"/>
  <c r="C3511" i="2" s="1"/>
  <c r="C3518" i="2" s="1"/>
  <c r="C3525" i="2" s="1"/>
  <c r="C3532" i="2" s="1"/>
  <c r="C3539" i="2" s="1"/>
  <c r="C3546" i="2" s="1"/>
  <c r="C3553" i="2" s="1"/>
  <c r="C3560" i="2" s="1"/>
  <c r="C3567" i="2" s="1"/>
  <c r="C3574" i="2" s="1"/>
  <c r="C3581" i="2" s="1"/>
  <c r="C3588" i="2" s="1"/>
  <c r="C3595" i="2" s="1"/>
  <c r="C3602" i="2" s="1"/>
  <c r="C3609" i="2" s="1"/>
  <c r="C3616" i="2" s="1"/>
  <c r="C3623" i="2" s="1"/>
  <c r="C3630" i="2" s="1"/>
  <c r="C3637" i="2" s="1"/>
  <c r="C3644" i="2" s="1"/>
  <c r="C3651" i="2" s="1"/>
  <c r="C3658" i="2" s="1"/>
  <c r="C3665" i="2" s="1"/>
  <c r="C3672" i="2" s="1"/>
  <c r="C3679" i="2" s="1"/>
  <c r="C3686" i="2" s="1"/>
  <c r="C3693" i="2" s="1"/>
  <c r="C3700" i="2" s="1"/>
  <c r="C3707" i="2" s="1"/>
  <c r="C3714" i="2" s="1"/>
  <c r="C3721" i="2" s="1"/>
  <c r="C3728" i="2" s="1"/>
  <c r="C3735" i="2" s="1"/>
  <c r="C3742" i="2" s="1"/>
  <c r="C3749" i="2" s="1"/>
  <c r="C3756" i="2" s="1"/>
  <c r="C3763" i="2" s="1"/>
  <c r="C3770" i="2" s="1"/>
  <c r="C3777" i="2" s="1"/>
  <c r="C3784" i="2" s="1"/>
  <c r="C3791" i="2" s="1"/>
  <c r="C3798" i="2" s="1"/>
  <c r="C3805" i="2" s="1"/>
  <c r="C3812" i="2" s="1"/>
  <c r="C3819" i="2" s="1"/>
  <c r="C3826" i="2" s="1"/>
  <c r="C3833" i="2" s="1"/>
  <c r="C3840" i="2" s="1"/>
  <c r="C3847" i="2" s="1"/>
  <c r="C3854" i="2" s="1"/>
  <c r="C3861" i="2" s="1"/>
  <c r="C3868" i="2" s="1"/>
  <c r="C3875" i="2" s="1"/>
  <c r="C3882" i="2" s="1"/>
  <c r="C3889" i="2" s="1"/>
  <c r="C3896" i="2" s="1"/>
  <c r="C3903" i="2" s="1"/>
  <c r="C3910" i="2" s="1"/>
  <c r="C3917" i="2" s="1"/>
  <c r="C3924" i="2" s="1"/>
  <c r="C3931" i="2" s="1"/>
  <c r="C3938" i="2" s="1"/>
  <c r="C3945" i="2" s="1"/>
  <c r="C3952" i="2" s="1"/>
  <c r="C3959" i="2" s="1"/>
  <c r="C3966" i="2" s="1"/>
  <c r="C3973" i="2" s="1"/>
  <c r="C3980" i="2" s="1"/>
  <c r="C3987" i="2" s="1"/>
  <c r="C3994" i="2" s="1"/>
  <c r="C4001" i="2" s="1"/>
  <c r="C4008" i="2" s="1"/>
  <c r="C4015" i="2" s="1"/>
  <c r="C4022" i="2" s="1"/>
  <c r="C4029" i="2" s="1"/>
  <c r="C4036" i="2" s="1"/>
  <c r="C4043" i="2" s="1"/>
  <c r="C4050" i="2" s="1"/>
  <c r="C4057" i="2" s="1"/>
  <c r="C4064" i="2" s="1"/>
  <c r="C4071" i="2" s="1"/>
  <c r="C4078" i="2" s="1"/>
  <c r="C4085" i="2" s="1"/>
  <c r="C4092" i="2" s="1"/>
  <c r="C4099" i="2" s="1"/>
  <c r="C4106" i="2" s="1"/>
  <c r="C4113" i="2" s="1"/>
  <c r="C4120" i="2" s="1"/>
  <c r="C4127" i="2" s="1"/>
  <c r="C4134" i="2" s="1"/>
  <c r="C4141" i="2" s="1"/>
  <c r="C4148" i="2" s="1"/>
  <c r="C4155" i="2" s="1"/>
  <c r="C4162" i="2" s="1"/>
  <c r="C4169" i="2" s="1"/>
  <c r="C4176" i="2" s="1"/>
  <c r="C4183" i="2" s="1"/>
  <c r="C4190" i="2" s="1"/>
  <c r="C4197" i="2" s="1"/>
  <c r="C4204" i="2" s="1"/>
  <c r="C4211" i="2" s="1"/>
  <c r="C4218" i="2" s="1"/>
  <c r="C4225" i="2" s="1"/>
  <c r="C4232" i="2" s="1"/>
  <c r="C4239" i="2" s="1"/>
  <c r="C4246" i="2" s="1"/>
  <c r="C4253" i="2" s="1"/>
  <c r="C4260" i="2" s="1"/>
  <c r="C4267" i="2" s="1"/>
  <c r="C4274" i="2" s="1"/>
  <c r="C4281" i="2" s="1"/>
  <c r="C4288" i="2" s="1"/>
  <c r="C4295" i="2" s="1"/>
  <c r="C4302" i="2" s="1"/>
  <c r="C4309" i="2" s="1"/>
  <c r="C4316" i="2" s="1"/>
  <c r="C4323" i="2" s="1"/>
  <c r="C4330" i="2" s="1"/>
  <c r="C4337" i="2" s="1"/>
  <c r="C4344" i="2" s="1"/>
  <c r="C4351" i="2" s="1"/>
  <c r="C4358" i="2" s="1"/>
  <c r="C4365" i="2" s="1"/>
  <c r="C4372" i="2" s="1"/>
  <c r="C4379" i="2" s="1"/>
  <c r="C4386" i="2" s="1"/>
  <c r="C4393" i="2" s="1"/>
  <c r="C4400" i="2" s="1"/>
  <c r="C4407" i="2" s="1"/>
  <c r="C4414" i="2" s="1"/>
  <c r="C4421" i="2" s="1"/>
  <c r="C4428" i="2" s="1"/>
  <c r="C4435" i="2" s="1"/>
  <c r="C4442" i="2" s="1"/>
  <c r="C4449" i="2" s="1"/>
  <c r="C4456" i="2" s="1"/>
  <c r="C4463" i="2" s="1"/>
  <c r="C4470" i="2" s="1"/>
  <c r="C4477" i="2" s="1"/>
  <c r="C4484" i="2" s="1"/>
  <c r="C4491" i="2" s="1"/>
  <c r="C4498" i="2" s="1"/>
  <c r="C4505" i="2" s="1"/>
  <c r="C4512" i="2" s="1"/>
  <c r="C4519" i="2" s="1"/>
  <c r="C4526" i="2" s="1"/>
  <c r="C4533" i="2" s="1"/>
  <c r="C4540" i="2" s="1"/>
  <c r="C4547" i="2" s="1"/>
  <c r="C4554" i="2" s="1"/>
  <c r="C4561" i="2" s="1"/>
  <c r="C4568" i="2" s="1"/>
  <c r="C4575" i="2" s="1"/>
  <c r="C4582" i="2" s="1"/>
  <c r="C4589" i="2" s="1"/>
  <c r="C4596" i="2" s="1"/>
  <c r="C4603" i="2" s="1"/>
  <c r="C4610" i="2" s="1"/>
  <c r="C4617" i="2" s="1"/>
  <c r="C4624" i="2" s="1"/>
  <c r="C4631" i="2" s="1"/>
  <c r="C4638" i="2" s="1"/>
  <c r="C4645" i="2" s="1"/>
  <c r="C4652" i="2" s="1"/>
  <c r="C4659" i="2" s="1"/>
  <c r="C4666" i="2" s="1"/>
  <c r="C4673" i="2" s="1"/>
  <c r="C4680" i="2" s="1"/>
  <c r="C4687" i="2" s="1"/>
  <c r="C4694" i="2" s="1"/>
  <c r="C4701" i="2" s="1"/>
  <c r="C4708" i="2" s="1"/>
  <c r="C4715" i="2" s="1"/>
  <c r="C4722" i="2" s="1"/>
  <c r="C4729" i="2" s="1"/>
  <c r="C4736" i="2" s="1"/>
  <c r="C4743" i="2" s="1"/>
  <c r="C4750" i="2" s="1"/>
  <c r="C3328" i="2"/>
  <c r="C3335" i="2" s="1"/>
  <c r="C3342" i="2" s="1"/>
  <c r="C3349" i="2" s="1"/>
  <c r="C3356" i="2" s="1"/>
  <c r="C3363" i="2" s="1"/>
  <c r="C3370" i="2" s="1"/>
  <c r="C3377" i="2" s="1"/>
  <c r="C3384" i="2" s="1"/>
  <c r="C3391" i="2" s="1"/>
  <c r="C3398" i="2" s="1"/>
  <c r="C3405" i="2" s="1"/>
  <c r="C3412" i="2" s="1"/>
  <c r="C3419" i="2" s="1"/>
  <c r="C3426" i="2" s="1"/>
  <c r="C3433" i="2" s="1"/>
  <c r="C3440" i="2" s="1"/>
  <c r="C3447" i="2" s="1"/>
  <c r="C3454" i="2" s="1"/>
  <c r="C3461" i="2" s="1"/>
  <c r="C3468" i="2" s="1"/>
  <c r="C3475" i="2" s="1"/>
  <c r="C3482" i="2" s="1"/>
  <c r="C3489" i="2" s="1"/>
  <c r="C3496" i="2" s="1"/>
  <c r="C3503" i="2" s="1"/>
  <c r="C3510" i="2" s="1"/>
  <c r="C3517" i="2" s="1"/>
  <c r="C3524" i="2" s="1"/>
  <c r="C3531" i="2" s="1"/>
  <c r="C3538" i="2" s="1"/>
  <c r="C3545" i="2" s="1"/>
  <c r="C3552" i="2" s="1"/>
  <c r="C3559" i="2" s="1"/>
  <c r="C3566" i="2" s="1"/>
  <c r="C3573" i="2" s="1"/>
  <c r="C3580" i="2" s="1"/>
  <c r="C3587" i="2" s="1"/>
  <c r="C3594" i="2" s="1"/>
  <c r="C3601" i="2" s="1"/>
  <c r="C3608" i="2" s="1"/>
  <c r="C3615" i="2" s="1"/>
  <c r="C3622" i="2" s="1"/>
  <c r="C3629" i="2" s="1"/>
  <c r="C3636" i="2" s="1"/>
  <c r="C3643" i="2" s="1"/>
  <c r="C3650" i="2" s="1"/>
  <c r="C3657" i="2" s="1"/>
  <c r="C3664" i="2" s="1"/>
  <c r="C3671" i="2" s="1"/>
  <c r="C3678" i="2" s="1"/>
  <c r="C3685" i="2" s="1"/>
  <c r="C3692" i="2" s="1"/>
  <c r="C3699" i="2" s="1"/>
  <c r="C3706" i="2" s="1"/>
  <c r="C3713" i="2" s="1"/>
  <c r="C3720" i="2" s="1"/>
  <c r="C3727" i="2" s="1"/>
  <c r="C3734" i="2" s="1"/>
  <c r="C3741" i="2" s="1"/>
  <c r="C3748" i="2" s="1"/>
  <c r="C3755" i="2" s="1"/>
  <c r="C3762" i="2" s="1"/>
  <c r="C3769" i="2" s="1"/>
  <c r="C3776" i="2" s="1"/>
  <c r="C3783" i="2" s="1"/>
  <c r="C3790" i="2" s="1"/>
  <c r="C3797" i="2" s="1"/>
  <c r="C3804" i="2" s="1"/>
  <c r="C3811" i="2" s="1"/>
  <c r="C3818" i="2" s="1"/>
  <c r="C3825" i="2" s="1"/>
  <c r="C3832" i="2" s="1"/>
  <c r="C3839" i="2" s="1"/>
  <c r="C3846" i="2" s="1"/>
  <c r="C3853" i="2" s="1"/>
  <c r="C3860" i="2" s="1"/>
  <c r="C3867" i="2" s="1"/>
  <c r="C3874" i="2" s="1"/>
  <c r="C3881" i="2" s="1"/>
  <c r="C3888" i="2" s="1"/>
  <c r="C3895" i="2" s="1"/>
  <c r="C3902" i="2" s="1"/>
  <c r="C3909" i="2" s="1"/>
  <c r="C3916" i="2" s="1"/>
  <c r="C3923" i="2" s="1"/>
  <c r="C3930" i="2" s="1"/>
  <c r="C3937" i="2" s="1"/>
  <c r="C3944" i="2" s="1"/>
  <c r="C3951" i="2" s="1"/>
  <c r="C3958" i="2" s="1"/>
  <c r="C3965" i="2" s="1"/>
  <c r="C3972" i="2" s="1"/>
  <c r="C3979" i="2" s="1"/>
  <c r="C3986" i="2" s="1"/>
  <c r="C3993" i="2" s="1"/>
  <c r="C4000" i="2" s="1"/>
  <c r="C4007" i="2" s="1"/>
  <c r="C4014" i="2" s="1"/>
  <c r="C4021" i="2" s="1"/>
  <c r="C4028" i="2" s="1"/>
  <c r="C4035" i="2" s="1"/>
  <c r="C4042" i="2" s="1"/>
  <c r="C4049" i="2" s="1"/>
  <c r="C4056" i="2" s="1"/>
  <c r="C4063" i="2" s="1"/>
  <c r="C4070" i="2" s="1"/>
  <c r="C4077" i="2" s="1"/>
  <c r="C4084" i="2" s="1"/>
  <c r="C4091" i="2" s="1"/>
  <c r="C4098" i="2" s="1"/>
  <c r="C4105" i="2" s="1"/>
  <c r="C4112" i="2" s="1"/>
  <c r="C4119" i="2" s="1"/>
  <c r="C4126" i="2" s="1"/>
  <c r="C4133" i="2" s="1"/>
  <c r="C4140" i="2" s="1"/>
  <c r="C4147" i="2" s="1"/>
  <c r="C4154" i="2" s="1"/>
  <c r="C4161" i="2" s="1"/>
  <c r="C4168" i="2" s="1"/>
  <c r="C4175" i="2" s="1"/>
  <c r="C4182" i="2" s="1"/>
  <c r="C4189" i="2" s="1"/>
  <c r="C4196" i="2" s="1"/>
  <c r="C4203" i="2" s="1"/>
  <c r="C4210" i="2" s="1"/>
  <c r="C4217" i="2" s="1"/>
  <c r="C4224" i="2" s="1"/>
  <c r="C4231" i="2" s="1"/>
  <c r="C4238" i="2" s="1"/>
  <c r="C4245" i="2" s="1"/>
  <c r="C4252" i="2" s="1"/>
  <c r="C4259" i="2" s="1"/>
  <c r="C4266" i="2" s="1"/>
  <c r="C4273" i="2" s="1"/>
  <c r="C4280" i="2" s="1"/>
  <c r="C4287" i="2" s="1"/>
  <c r="C4294" i="2" s="1"/>
  <c r="C4301" i="2" s="1"/>
  <c r="C4308" i="2" s="1"/>
  <c r="C4315" i="2" s="1"/>
  <c r="C4322" i="2" s="1"/>
  <c r="C4329" i="2" s="1"/>
  <c r="C4336" i="2" s="1"/>
  <c r="C4343" i="2" s="1"/>
  <c r="C4350" i="2" s="1"/>
  <c r="C4357" i="2" s="1"/>
  <c r="C4364" i="2" s="1"/>
  <c r="C4371" i="2" s="1"/>
  <c r="C4378" i="2" s="1"/>
  <c r="C4385" i="2" s="1"/>
  <c r="C4392" i="2" s="1"/>
  <c r="C4399" i="2" s="1"/>
  <c r="C4406" i="2" s="1"/>
  <c r="C4413" i="2" s="1"/>
  <c r="C4420" i="2" s="1"/>
  <c r="C4427" i="2" s="1"/>
  <c r="C4434" i="2" s="1"/>
  <c r="C4441" i="2" s="1"/>
  <c r="C4448" i="2" s="1"/>
  <c r="C4455" i="2" s="1"/>
  <c r="C4462" i="2" s="1"/>
  <c r="C4469" i="2" s="1"/>
  <c r="C4476" i="2" s="1"/>
  <c r="C4483" i="2" s="1"/>
  <c r="C4490" i="2" s="1"/>
  <c r="C4497" i="2" s="1"/>
  <c r="C4504" i="2" s="1"/>
  <c r="C4511" i="2" s="1"/>
  <c r="C4518" i="2" s="1"/>
  <c r="C4525" i="2" s="1"/>
  <c r="C4532" i="2" s="1"/>
  <c r="C4539" i="2" s="1"/>
  <c r="C4546" i="2" s="1"/>
  <c r="C4553" i="2" s="1"/>
  <c r="C4560" i="2" s="1"/>
  <c r="C4567" i="2" s="1"/>
  <c r="C4574" i="2" s="1"/>
  <c r="C4581" i="2" s="1"/>
  <c r="C4588" i="2" s="1"/>
  <c r="C4595" i="2" s="1"/>
  <c r="C4602" i="2" s="1"/>
  <c r="C4609" i="2" s="1"/>
  <c r="C4616" i="2" s="1"/>
  <c r="C4623" i="2" s="1"/>
  <c r="C4630" i="2" s="1"/>
  <c r="C4637" i="2" s="1"/>
  <c r="C4644" i="2" s="1"/>
  <c r="C4651" i="2" s="1"/>
  <c r="C4658" i="2" s="1"/>
  <c r="C4665" i="2" s="1"/>
  <c r="C4672" i="2" s="1"/>
  <c r="C4679" i="2" s="1"/>
  <c r="C4686" i="2" s="1"/>
  <c r="C4693" i="2" s="1"/>
  <c r="C4700" i="2" s="1"/>
  <c r="C4707" i="2" s="1"/>
  <c r="C4714" i="2" s="1"/>
  <c r="C4721" i="2" s="1"/>
  <c r="C4728" i="2" s="1"/>
  <c r="C4735" i="2" s="1"/>
  <c r="C4742" i="2" s="1"/>
  <c r="C4749" i="2" s="1"/>
  <c r="C3323" i="2"/>
  <c r="C3330" i="2" s="1"/>
  <c r="C3337" i="2" s="1"/>
  <c r="C3344" i="2" s="1"/>
  <c r="C3351" i="2" s="1"/>
  <c r="C3358" i="2" s="1"/>
  <c r="C3365" i="2" s="1"/>
  <c r="C3372" i="2" s="1"/>
  <c r="C3379" i="2" s="1"/>
  <c r="C3386" i="2" s="1"/>
  <c r="C3393" i="2" s="1"/>
  <c r="C3400" i="2" s="1"/>
  <c r="C3407" i="2" s="1"/>
  <c r="C3414" i="2" s="1"/>
  <c r="C3421" i="2" s="1"/>
  <c r="C3428" i="2" s="1"/>
  <c r="C3435" i="2" s="1"/>
  <c r="C3442" i="2" s="1"/>
  <c r="C3449" i="2" s="1"/>
  <c r="C3456" i="2" s="1"/>
  <c r="C3463" i="2" s="1"/>
  <c r="C3470" i="2" s="1"/>
  <c r="C3477" i="2" s="1"/>
  <c r="C3484" i="2" s="1"/>
  <c r="C3491" i="2" s="1"/>
  <c r="C3498" i="2" s="1"/>
  <c r="C3505" i="2" s="1"/>
  <c r="C3512" i="2" s="1"/>
  <c r="C3519" i="2" s="1"/>
  <c r="C3526" i="2" s="1"/>
  <c r="C3533" i="2" s="1"/>
  <c r="C3540" i="2" s="1"/>
  <c r="C3547" i="2" s="1"/>
  <c r="C3554" i="2" s="1"/>
  <c r="C3561" i="2" s="1"/>
  <c r="C3568" i="2" s="1"/>
  <c r="C3575" i="2" s="1"/>
  <c r="C3582" i="2" s="1"/>
  <c r="C3589" i="2" s="1"/>
  <c r="C3596" i="2" s="1"/>
  <c r="C3603" i="2" s="1"/>
  <c r="C3610" i="2" s="1"/>
  <c r="C3617" i="2" s="1"/>
  <c r="C3624" i="2" s="1"/>
  <c r="C3631" i="2" s="1"/>
  <c r="C3638" i="2" s="1"/>
  <c r="C3645" i="2" s="1"/>
  <c r="C3652" i="2" s="1"/>
  <c r="C3659" i="2" s="1"/>
  <c r="C3666" i="2" s="1"/>
  <c r="C3673" i="2" s="1"/>
  <c r="C3680" i="2" s="1"/>
  <c r="C3687" i="2" s="1"/>
  <c r="C3694" i="2" s="1"/>
  <c r="C3701" i="2" s="1"/>
  <c r="C3708" i="2" s="1"/>
  <c r="C3715" i="2" s="1"/>
  <c r="C3722" i="2" s="1"/>
  <c r="C3729" i="2" s="1"/>
  <c r="C3736" i="2" s="1"/>
  <c r="C3743" i="2" s="1"/>
  <c r="C3750" i="2" s="1"/>
  <c r="C3757" i="2" s="1"/>
  <c r="C3764" i="2" s="1"/>
  <c r="C3771" i="2" s="1"/>
  <c r="C3778" i="2" s="1"/>
  <c r="C3785" i="2" s="1"/>
  <c r="C3792" i="2" s="1"/>
  <c r="C3799" i="2" s="1"/>
  <c r="C3806" i="2" s="1"/>
  <c r="C3813" i="2" s="1"/>
  <c r="C3820" i="2" s="1"/>
  <c r="C3827" i="2" s="1"/>
  <c r="C3834" i="2" s="1"/>
  <c r="C3841" i="2" s="1"/>
  <c r="C3848" i="2" s="1"/>
  <c r="C3855" i="2" s="1"/>
  <c r="C3862" i="2" s="1"/>
  <c r="C3869" i="2" s="1"/>
  <c r="C3876" i="2" s="1"/>
  <c r="C3883" i="2" s="1"/>
  <c r="C3890" i="2" s="1"/>
  <c r="C3897" i="2" s="1"/>
  <c r="C3904" i="2" s="1"/>
  <c r="C3911" i="2" s="1"/>
  <c r="C3918" i="2" s="1"/>
  <c r="C3925" i="2" s="1"/>
  <c r="C3932" i="2" s="1"/>
  <c r="C3939" i="2" s="1"/>
  <c r="C3946" i="2" s="1"/>
  <c r="C3953" i="2" s="1"/>
  <c r="C3960" i="2" s="1"/>
  <c r="C3967" i="2" s="1"/>
  <c r="C3974" i="2" s="1"/>
  <c r="C3981" i="2" s="1"/>
  <c r="C3988" i="2" s="1"/>
  <c r="C3995" i="2" s="1"/>
  <c r="C4002" i="2" s="1"/>
  <c r="C4009" i="2" s="1"/>
  <c r="C4016" i="2" s="1"/>
  <c r="C4023" i="2" s="1"/>
  <c r="C4030" i="2" s="1"/>
  <c r="C4037" i="2" s="1"/>
  <c r="C4044" i="2" s="1"/>
  <c r="C4051" i="2" s="1"/>
  <c r="C4058" i="2" s="1"/>
  <c r="C4065" i="2" s="1"/>
  <c r="C4072" i="2" s="1"/>
  <c r="C4079" i="2" s="1"/>
  <c r="C4086" i="2" s="1"/>
  <c r="C4093" i="2" s="1"/>
  <c r="C4100" i="2" s="1"/>
  <c r="C4107" i="2" s="1"/>
  <c r="C4114" i="2" s="1"/>
  <c r="C4121" i="2" s="1"/>
  <c r="C4128" i="2" s="1"/>
  <c r="C4135" i="2" s="1"/>
  <c r="C4142" i="2" s="1"/>
  <c r="C4149" i="2" s="1"/>
  <c r="C4156" i="2" s="1"/>
  <c r="C4163" i="2" s="1"/>
  <c r="C4170" i="2" s="1"/>
  <c r="C4177" i="2" s="1"/>
  <c r="C4184" i="2" s="1"/>
  <c r="C4191" i="2" s="1"/>
  <c r="C4198" i="2" s="1"/>
  <c r="C4205" i="2" s="1"/>
  <c r="C4212" i="2" s="1"/>
  <c r="C4219" i="2" s="1"/>
  <c r="C4226" i="2" s="1"/>
  <c r="C4233" i="2" s="1"/>
  <c r="C4240" i="2" s="1"/>
  <c r="C4247" i="2" s="1"/>
  <c r="C4254" i="2" s="1"/>
  <c r="C4261" i="2" s="1"/>
  <c r="C4268" i="2" s="1"/>
  <c r="C4275" i="2" s="1"/>
  <c r="C4282" i="2" s="1"/>
  <c r="C4289" i="2" s="1"/>
  <c r="C4296" i="2" s="1"/>
  <c r="C4303" i="2" s="1"/>
  <c r="C4310" i="2" s="1"/>
  <c r="C4317" i="2" s="1"/>
  <c r="C4324" i="2" s="1"/>
  <c r="C4331" i="2" s="1"/>
  <c r="C4338" i="2" s="1"/>
  <c r="C4345" i="2" s="1"/>
  <c r="C4352" i="2" s="1"/>
  <c r="C4359" i="2" s="1"/>
  <c r="C4366" i="2" s="1"/>
  <c r="C4373" i="2" s="1"/>
  <c r="C4380" i="2" s="1"/>
  <c r="C4387" i="2" s="1"/>
  <c r="C4394" i="2" s="1"/>
  <c r="C4401" i="2" s="1"/>
  <c r="C4408" i="2" s="1"/>
  <c r="C4415" i="2" s="1"/>
  <c r="C4422" i="2" s="1"/>
  <c r="C4429" i="2" s="1"/>
  <c r="C4436" i="2" s="1"/>
  <c r="C4443" i="2" s="1"/>
  <c r="C4450" i="2" s="1"/>
  <c r="C4457" i="2" s="1"/>
  <c r="C4464" i="2" s="1"/>
  <c r="C4471" i="2" s="1"/>
  <c r="C4478" i="2" s="1"/>
  <c r="C4485" i="2" s="1"/>
  <c r="C4492" i="2" s="1"/>
  <c r="C4499" i="2" s="1"/>
  <c r="C4506" i="2" s="1"/>
  <c r="C4513" i="2" s="1"/>
  <c r="C4520" i="2" s="1"/>
  <c r="C4527" i="2" s="1"/>
  <c r="C4534" i="2" s="1"/>
  <c r="C4541" i="2" s="1"/>
  <c r="C4548" i="2" s="1"/>
  <c r="C4555" i="2" s="1"/>
  <c r="C4562" i="2" s="1"/>
  <c r="C4569" i="2" s="1"/>
  <c r="C4576" i="2" s="1"/>
  <c r="C4583" i="2" s="1"/>
  <c r="C4590" i="2" s="1"/>
  <c r="C4597" i="2" s="1"/>
  <c r="C4604" i="2" s="1"/>
  <c r="C4611" i="2" s="1"/>
  <c r="C4618" i="2" s="1"/>
  <c r="C4625" i="2" s="1"/>
  <c r="C4632" i="2" s="1"/>
  <c r="C4639" i="2" s="1"/>
  <c r="C4646" i="2" s="1"/>
  <c r="C4653" i="2" s="1"/>
  <c r="C4660" i="2" s="1"/>
  <c r="C4667" i="2" s="1"/>
  <c r="C4674" i="2" s="1"/>
  <c r="C4681" i="2" s="1"/>
  <c r="C4688" i="2" s="1"/>
  <c r="C4695" i="2" s="1"/>
  <c r="C4702" i="2" s="1"/>
  <c r="C4709" i="2" s="1"/>
  <c r="C4716" i="2" s="1"/>
  <c r="C4723" i="2" s="1"/>
  <c r="C4730" i="2" s="1"/>
  <c r="C4737" i="2" s="1"/>
  <c r="C4744" i="2" s="1"/>
  <c r="C4751" i="2" s="1"/>
  <c r="C3320" i="2"/>
  <c r="C3327" i="2" s="1"/>
  <c r="C3334" i="2" s="1"/>
  <c r="C3341" i="2" s="1"/>
  <c r="C3348" i="2" s="1"/>
  <c r="C3355" i="2" s="1"/>
  <c r="C3362" i="2" s="1"/>
  <c r="C3369" i="2" s="1"/>
  <c r="C3376" i="2" s="1"/>
  <c r="C3383" i="2" s="1"/>
  <c r="C3390" i="2" s="1"/>
  <c r="C3397" i="2" s="1"/>
  <c r="C3404" i="2" s="1"/>
  <c r="C3411" i="2" s="1"/>
  <c r="C3418" i="2" s="1"/>
  <c r="C3425" i="2" s="1"/>
  <c r="C3432" i="2" s="1"/>
  <c r="C3439" i="2" s="1"/>
  <c r="C3446" i="2" s="1"/>
  <c r="C3453" i="2" s="1"/>
  <c r="C3460" i="2" s="1"/>
  <c r="C3467" i="2" s="1"/>
  <c r="C3474" i="2" s="1"/>
  <c r="C3481" i="2" s="1"/>
  <c r="C3488" i="2" s="1"/>
  <c r="C3495" i="2" s="1"/>
  <c r="C3502" i="2" s="1"/>
  <c r="C3509" i="2" s="1"/>
  <c r="C3516" i="2" s="1"/>
  <c r="C3523" i="2" s="1"/>
  <c r="C3530" i="2" s="1"/>
  <c r="C3537" i="2" s="1"/>
  <c r="C3544" i="2" s="1"/>
  <c r="C3551" i="2" s="1"/>
  <c r="C3558" i="2" s="1"/>
  <c r="C3565" i="2" s="1"/>
  <c r="C3572" i="2" s="1"/>
  <c r="C3579" i="2" s="1"/>
  <c r="C3586" i="2" s="1"/>
  <c r="C3593" i="2" s="1"/>
  <c r="C3600" i="2" s="1"/>
  <c r="C3607" i="2" s="1"/>
  <c r="C3614" i="2" s="1"/>
  <c r="C3621" i="2" s="1"/>
  <c r="C3628" i="2" s="1"/>
  <c r="C3635" i="2" s="1"/>
  <c r="C3642" i="2" s="1"/>
  <c r="C3649" i="2" s="1"/>
  <c r="C3656" i="2" s="1"/>
  <c r="C3663" i="2" s="1"/>
  <c r="C3670" i="2" s="1"/>
  <c r="C3677" i="2" s="1"/>
  <c r="C3684" i="2" s="1"/>
  <c r="C3691" i="2" s="1"/>
  <c r="C3698" i="2" s="1"/>
  <c r="C3705" i="2" s="1"/>
  <c r="C3712" i="2" s="1"/>
  <c r="C3719" i="2" s="1"/>
  <c r="C3726" i="2" s="1"/>
  <c r="C3733" i="2" s="1"/>
  <c r="C3740" i="2" s="1"/>
  <c r="C3747" i="2" s="1"/>
  <c r="C3754" i="2" s="1"/>
  <c r="C3761" i="2" s="1"/>
  <c r="C3768" i="2" s="1"/>
  <c r="C3775" i="2" s="1"/>
  <c r="C3782" i="2" s="1"/>
  <c r="C3789" i="2" s="1"/>
  <c r="C3796" i="2" s="1"/>
  <c r="C3803" i="2" s="1"/>
  <c r="C3810" i="2" s="1"/>
  <c r="C3817" i="2" s="1"/>
  <c r="C3824" i="2" s="1"/>
  <c r="C3831" i="2" s="1"/>
  <c r="C3838" i="2" s="1"/>
  <c r="C3845" i="2" s="1"/>
  <c r="C3852" i="2" s="1"/>
  <c r="C3859" i="2" s="1"/>
  <c r="C3866" i="2" s="1"/>
  <c r="C3873" i="2" s="1"/>
  <c r="C3880" i="2" s="1"/>
  <c r="C3887" i="2" s="1"/>
  <c r="C3894" i="2" s="1"/>
  <c r="C3901" i="2" s="1"/>
  <c r="C3908" i="2" s="1"/>
  <c r="C3915" i="2" s="1"/>
  <c r="C3922" i="2" s="1"/>
  <c r="C3929" i="2" s="1"/>
  <c r="C3936" i="2" s="1"/>
  <c r="C3943" i="2" s="1"/>
  <c r="C3950" i="2" s="1"/>
  <c r="C3957" i="2" s="1"/>
  <c r="C3964" i="2" s="1"/>
  <c r="C3971" i="2" s="1"/>
  <c r="C3978" i="2" s="1"/>
  <c r="C3985" i="2" s="1"/>
  <c r="C3992" i="2" s="1"/>
  <c r="C3999" i="2" s="1"/>
  <c r="C4006" i="2" s="1"/>
  <c r="C4013" i="2" s="1"/>
  <c r="C4020" i="2" s="1"/>
  <c r="C4027" i="2" s="1"/>
  <c r="C4034" i="2" s="1"/>
  <c r="C4041" i="2" s="1"/>
  <c r="C4048" i="2" s="1"/>
  <c r="C4055" i="2" s="1"/>
  <c r="C4062" i="2" s="1"/>
  <c r="C4069" i="2" s="1"/>
  <c r="C4076" i="2" s="1"/>
  <c r="C4083" i="2" s="1"/>
  <c r="C4090" i="2" s="1"/>
  <c r="C4097" i="2" s="1"/>
  <c r="C4104" i="2" s="1"/>
  <c r="C4111" i="2" s="1"/>
  <c r="C4118" i="2" s="1"/>
  <c r="C4125" i="2" s="1"/>
  <c r="C4132" i="2" s="1"/>
  <c r="C4139" i="2" s="1"/>
  <c r="C4146" i="2" s="1"/>
  <c r="C4153" i="2" s="1"/>
  <c r="C4160" i="2" s="1"/>
  <c r="C4167" i="2" s="1"/>
  <c r="C4174" i="2" s="1"/>
  <c r="C4181" i="2" s="1"/>
  <c r="C4188" i="2" s="1"/>
  <c r="C4195" i="2" s="1"/>
  <c r="C4202" i="2" s="1"/>
  <c r="C4209" i="2" s="1"/>
  <c r="C4216" i="2" s="1"/>
  <c r="C4223" i="2" s="1"/>
  <c r="C4230" i="2" s="1"/>
  <c r="C4237" i="2" s="1"/>
  <c r="C4244" i="2" s="1"/>
  <c r="C4251" i="2" s="1"/>
  <c r="C4258" i="2" s="1"/>
  <c r="C4265" i="2" s="1"/>
  <c r="C4272" i="2" s="1"/>
  <c r="C4279" i="2" s="1"/>
  <c r="C4286" i="2" s="1"/>
  <c r="C4293" i="2" s="1"/>
  <c r="C4300" i="2" s="1"/>
  <c r="C4307" i="2" s="1"/>
  <c r="C4314" i="2" s="1"/>
  <c r="C4321" i="2" s="1"/>
  <c r="C4328" i="2" s="1"/>
  <c r="C4335" i="2" s="1"/>
  <c r="C4342" i="2" s="1"/>
  <c r="C4349" i="2" s="1"/>
  <c r="C4356" i="2" s="1"/>
  <c r="C4363" i="2" s="1"/>
  <c r="C4370" i="2" s="1"/>
  <c r="C4377" i="2" s="1"/>
  <c r="C4384" i="2" s="1"/>
  <c r="C4391" i="2" s="1"/>
  <c r="C4398" i="2" s="1"/>
  <c r="C4405" i="2" s="1"/>
  <c r="C4412" i="2" s="1"/>
  <c r="C4419" i="2" s="1"/>
  <c r="C4426" i="2" s="1"/>
  <c r="C4433" i="2" s="1"/>
  <c r="C4440" i="2" s="1"/>
  <c r="C4447" i="2" s="1"/>
  <c r="C4454" i="2" s="1"/>
  <c r="C4461" i="2" s="1"/>
  <c r="C4468" i="2" s="1"/>
  <c r="C4475" i="2" s="1"/>
  <c r="C4482" i="2" s="1"/>
  <c r="C4489" i="2" s="1"/>
  <c r="C4496" i="2" s="1"/>
  <c r="C4503" i="2" s="1"/>
  <c r="C4510" i="2" s="1"/>
  <c r="C4517" i="2" s="1"/>
  <c r="C4524" i="2" s="1"/>
  <c r="C4531" i="2" s="1"/>
  <c r="C4538" i="2" s="1"/>
  <c r="C4545" i="2" s="1"/>
  <c r="C4552" i="2" s="1"/>
  <c r="C4559" i="2" s="1"/>
  <c r="C4566" i="2" s="1"/>
  <c r="C4573" i="2" s="1"/>
  <c r="C4580" i="2" s="1"/>
  <c r="C4587" i="2" s="1"/>
  <c r="C4594" i="2" s="1"/>
  <c r="C4601" i="2" s="1"/>
  <c r="C4608" i="2" s="1"/>
  <c r="C4615" i="2" s="1"/>
  <c r="C4622" i="2" s="1"/>
  <c r="C4629" i="2" s="1"/>
  <c r="C4636" i="2" s="1"/>
  <c r="C4643" i="2" s="1"/>
  <c r="C4650" i="2" s="1"/>
  <c r="C4657" i="2" s="1"/>
  <c r="C4664" i="2" s="1"/>
  <c r="C4671" i="2" s="1"/>
  <c r="C4678" i="2" s="1"/>
  <c r="C4685" i="2" s="1"/>
  <c r="C4692" i="2" s="1"/>
  <c r="C4699" i="2" s="1"/>
  <c r="C4706" i="2" s="1"/>
  <c r="C4713" i="2" s="1"/>
  <c r="C4720" i="2" s="1"/>
  <c r="C4727" i="2" s="1"/>
  <c r="C4734" i="2" s="1"/>
  <c r="C4741" i="2" s="1"/>
  <c r="C4748" i="2" s="1"/>
  <c r="C3319" i="2"/>
  <c r="C3326" i="2" s="1"/>
  <c r="C3333" i="2" s="1"/>
  <c r="C3340" i="2" s="1"/>
  <c r="C3347" i="2" s="1"/>
  <c r="C3354" i="2" s="1"/>
  <c r="C3361" i="2" s="1"/>
  <c r="C3368" i="2" s="1"/>
  <c r="C3375" i="2" s="1"/>
  <c r="C3382" i="2" s="1"/>
  <c r="C3389" i="2" s="1"/>
  <c r="C3396" i="2" s="1"/>
  <c r="C3403" i="2" s="1"/>
  <c r="C3410" i="2" s="1"/>
  <c r="C3417" i="2" s="1"/>
  <c r="C3424" i="2" s="1"/>
  <c r="C3431" i="2" s="1"/>
  <c r="C3438" i="2" s="1"/>
  <c r="C3445" i="2" s="1"/>
  <c r="C3452" i="2" s="1"/>
  <c r="C3459" i="2" s="1"/>
  <c r="C3466" i="2" s="1"/>
  <c r="C3473" i="2" s="1"/>
  <c r="C3480" i="2" s="1"/>
  <c r="C3487" i="2" s="1"/>
  <c r="C3494" i="2" s="1"/>
  <c r="C3501" i="2" s="1"/>
  <c r="C3508" i="2" s="1"/>
  <c r="C3515" i="2" s="1"/>
  <c r="C3522" i="2" s="1"/>
  <c r="C3529" i="2" s="1"/>
  <c r="C3536" i="2" s="1"/>
  <c r="C3543" i="2" s="1"/>
  <c r="C3550" i="2" s="1"/>
  <c r="C3557" i="2" s="1"/>
  <c r="C3564" i="2" s="1"/>
  <c r="C3571" i="2" s="1"/>
  <c r="C3578" i="2" s="1"/>
  <c r="C3585" i="2" s="1"/>
  <c r="C3592" i="2" s="1"/>
  <c r="C3599" i="2" s="1"/>
  <c r="C3606" i="2" s="1"/>
  <c r="C3613" i="2" s="1"/>
  <c r="C3620" i="2" s="1"/>
  <c r="C3627" i="2" s="1"/>
  <c r="C3634" i="2" s="1"/>
  <c r="C3641" i="2" s="1"/>
  <c r="C3648" i="2" s="1"/>
  <c r="C3655" i="2" s="1"/>
  <c r="C3662" i="2" s="1"/>
  <c r="C3669" i="2" s="1"/>
  <c r="C3676" i="2" s="1"/>
  <c r="C3683" i="2" s="1"/>
  <c r="C3690" i="2" s="1"/>
  <c r="C3697" i="2" s="1"/>
  <c r="C3704" i="2" s="1"/>
  <c r="C3711" i="2" s="1"/>
  <c r="C3718" i="2" s="1"/>
  <c r="C3725" i="2" s="1"/>
  <c r="C3732" i="2" s="1"/>
  <c r="C3739" i="2" s="1"/>
  <c r="C3746" i="2" s="1"/>
  <c r="C3753" i="2" s="1"/>
  <c r="C3760" i="2" s="1"/>
  <c r="C3767" i="2" s="1"/>
  <c r="C3774" i="2" s="1"/>
  <c r="C3781" i="2" s="1"/>
  <c r="C3788" i="2" s="1"/>
  <c r="C3795" i="2" s="1"/>
  <c r="C3802" i="2" s="1"/>
  <c r="C3809" i="2" s="1"/>
  <c r="C3816" i="2" s="1"/>
  <c r="C3823" i="2" s="1"/>
  <c r="C3830" i="2" s="1"/>
  <c r="C3837" i="2" s="1"/>
  <c r="C3844" i="2" s="1"/>
  <c r="C3851" i="2" s="1"/>
  <c r="C3858" i="2" s="1"/>
  <c r="C3865" i="2" s="1"/>
  <c r="C3872" i="2" s="1"/>
  <c r="C3879" i="2" s="1"/>
  <c r="C3886" i="2" s="1"/>
  <c r="C3893" i="2" s="1"/>
  <c r="C3900" i="2" s="1"/>
  <c r="C3907" i="2" s="1"/>
  <c r="C3914" i="2" s="1"/>
  <c r="C3921" i="2" s="1"/>
  <c r="C3928" i="2" s="1"/>
  <c r="C3935" i="2" s="1"/>
  <c r="C3942" i="2" s="1"/>
  <c r="C3949" i="2" s="1"/>
  <c r="C3956" i="2" s="1"/>
  <c r="C3963" i="2" s="1"/>
  <c r="C3970" i="2" s="1"/>
  <c r="C3977" i="2" s="1"/>
  <c r="C3984" i="2" s="1"/>
  <c r="C3991" i="2" s="1"/>
  <c r="C3998" i="2" s="1"/>
  <c r="C4005" i="2" s="1"/>
  <c r="C4012" i="2" s="1"/>
  <c r="C4019" i="2" s="1"/>
  <c r="C4026" i="2" s="1"/>
  <c r="C4033" i="2" s="1"/>
  <c r="C4040" i="2" s="1"/>
  <c r="C4047" i="2" s="1"/>
  <c r="C4054" i="2" s="1"/>
  <c r="C4061" i="2" s="1"/>
  <c r="C4068" i="2" s="1"/>
  <c r="C4075" i="2" s="1"/>
  <c r="C4082" i="2" s="1"/>
  <c r="C4089" i="2" s="1"/>
  <c r="C4096" i="2" s="1"/>
  <c r="C4103" i="2" s="1"/>
  <c r="C4110" i="2" s="1"/>
  <c r="C4117" i="2" s="1"/>
  <c r="C4124" i="2" s="1"/>
  <c r="C4131" i="2" s="1"/>
  <c r="C4138" i="2" s="1"/>
  <c r="C4145" i="2" s="1"/>
  <c r="C4152" i="2" s="1"/>
  <c r="C4159" i="2" s="1"/>
  <c r="C4166" i="2" s="1"/>
  <c r="C4173" i="2" s="1"/>
  <c r="C4180" i="2" s="1"/>
  <c r="C4187" i="2" s="1"/>
  <c r="C4194" i="2" s="1"/>
  <c r="C4201" i="2" s="1"/>
  <c r="C4208" i="2" s="1"/>
  <c r="C4215" i="2" s="1"/>
  <c r="C4222" i="2" s="1"/>
  <c r="C4229" i="2" s="1"/>
  <c r="C4236" i="2" s="1"/>
  <c r="C4243" i="2" s="1"/>
  <c r="C4250" i="2" s="1"/>
  <c r="C4257" i="2" s="1"/>
  <c r="C4264" i="2" s="1"/>
  <c r="C4271" i="2" s="1"/>
  <c r="C4278" i="2" s="1"/>
  <c r="C4285" i="2" s="1"/>
  <c r="C4292" i="2" s="1"/>
  <c r="C4299" i="2" s="1"/>
  <c r="C4306" i="2" s="1"/>
  <c r="C4313" i="2" s="1"/>
  <c r="C4320" i="2" s="1"/>
  <c r="C4327" i="2" s="1"/>
  <c r="C4334" i="2" s="1"/>
  <c r="C4341" i="2" s="1"/>
  <c r="C4348" i="2" s="1"/>
  <c r="C4355" i="2" s="1"/>
  <c r="C4362" i="2" s="1"/>
  <c r="C4369" i="2" s="1"/>
  <c r="C4376" i="2" s="1"/>
  <c r="C4383" i="2" s="1"/>
  <c r="C4390" i="2" s="1"/>
  <c r="C4397" i="2" s="1"/>
  <c r="C4404" i="2" s="1"/>
  <c r="C4411" i="2" s="1"/>
  <c r="C4418" i="2" s="1"/>
  <c r="C4425" i="2" s="1"/>
  <c r="C4432" i="2" s="1"/>
  <c r="C4439" i="2" s="1"/>
  <c r="C4446" i="2" s="1"/>
  <c r="C4453" i="2" s="1"/>
  <c r="C4460" i="2" s="1"/>
  <c r="C4467" i="2" s="1"/>
  <c r="C4474" i="2" s="1"/>
  <c r="C4481" i="2" s="1"/>
  <c r="C4488" i="2" s="1"/>
  <c r="C4495" i="2" s="1"/>
  <c r="C4502" i="2" s="1"/>
  <c r="C4509" i="2" s="1"/>
  <c r="C4516" i="2" s="1"/>
  <c r="C4523" i="2" s="1"/>
  <c r="C4530" i="2" s="1"/>
  <c r="C4537" i="2" s="1"/>
  <c r="C4544" i="2" s="1"/>
  <c r="C4551" i="2" s="1"/>
  <c r="C4558" i="2" s="1"/>
  <c r="C4565" i="2" s="1"/>
  <c r="C4572" i="2" s="1"/>
  <c r="C4579" i="2" s="1"/>
  <c r="C4586" i="2" s="1"/>
  <c r="C4593" i="2" s="1"/>
  <c r="C4600" i="2" s="1"/>
  <c r="C4607" i="2" s="1"/>
  <c r="C4614" i="2" s="1"/>
  <c r="C4621" i="2" s="1"/>
  <c r="C4628" i="2" s="1"/>
  <c r="C4635" i="2" s="1"/>
  <c r="C4642" i="2" s="1"/>
  <c r="C4649" i="2" s="1"/>
  <c r="C4656" i="2" s="1"/>
  <c r="C4663" i="2" s="1"/>
  <c r="C4670" i="2" s="1"/>
  <c r="C4677" i="2" s="1"/>
  <c r="C4684" i="2" s="1"/>
  <c r="C4691" i="2" s="1"/>
  <c r="C4698" i="2" s="1"/>
  <c r="C4705" i="2" s="1"/>
  <c r="C4712" i="2" s="1"/>
  <c r="C4719" i="2" s="1"/>
  <c r="C4726" i="2" s="1"/>
  <c r="C4733" i="2" s="1"/>
  <c r="C4740" i="2" s="1"/>
  <c r="C4747" i="2" s="1"/>
  <c r="C4754" i="2" s="1"/>
  <c r="C3315" i="2"/>
  <c r="C3322" i="2" s="1"/>
  <c r="C3329" i="2" s="1"/>
  <c r="C3313" i="2"/>
  <c r="C3312" i="2"/>
  <c r="C3310" i="2"/>
  <c r="C3317" i="2" s="1"/>
  <c r="C3324" i="2" s="1"/>
  <c r="C3331" i="2" s="1"/>
  <c r="C3338" i="2" s="1"/>
  <c r="C3345" i="2" s="1"/>
  <c r="C3352" i="2" s="1"/>
  <c r="C3359" i="2" s="1"/>
  <c r="C3366" i="2" s="1"/>
  <c r="C3373" i="2" s="1"/>
  <c r="C3380" i="2" s="1"/>
  <c r="C3387" i="2" s="1"/>
  <c r="C3394" i="2" s="1"/>
  <c r="C3401" i="2" s="1"/>
  <c r="C3408" i="2" s="1"/>
  <c r="C3415" i="2" s="1"/>
  <c r="C3422" i="2" s="1"/>
  <c r="C3429" i="2" s="1"/>
  <c r="C3436" i="2" s="1"/>
  <c r="C3309" i="2"/>
  <c r="C3316" i="2" s="1"/>
  <c r="C3308" i="2"/>
  <c r="C3307" i="2"/>
  <c r="C3314" i="2" s="1"/>
  <c r="C3321" i="2" s="1"/>
  <c r="C3306" i="2"/>
  <c r="C3305" i="2"/>
  <c r="C3304" i="2"/>
  <c r="C3311" i="2" s="1"/>
  <c r="C3318" i="2" s="1"/>
  <c r="C3325" i="2" s="1"/>
  <c r="C3332" i="2" s="1"/>
  <c r="C3339" i="2" s="1"/>
  <c r="C3346" i="2" s="1"/>
  <c r="C3353" i="2" s="1"/>
  <c r="C3360" i="2" s="1"/>
  <c r="C3367" i="2" s="1"/>
  <c r="C3374" i="2" s="1"/>
  <c r="C3381" i="2" s="1"/>
  <c r="C3388" i="2" s="1"/>
  <c r="C3395" i="2" s="1"/>
  <c r="C3402" i="2" s="1"/>
  <c r="C3409" i="2" s="1"/>
  <c r="C3416" i="2" s="1"/>
  <c r="C3423" i="2" s="1"/>
  <c r="C3430" i="2" s="1"/>
  <c r="C3437" i="2" s="1"/>
  <c r="C3444" i="2" s="1"/>
  <c r="C3451" i="2" s="1"/>
  <c r="C3458" i="2" s="1"/>
  <c r="C3465" i="2" s="1"/>
  <c r="C3472" i="2" s="1"/>
  <c r="C3479" i="2" s="1"/>
  <c r="C3486" i="2" s="1"/>
  <c r="C3493" i="2" s="1"/>
  <c r="C3500" i="2" s="1"/>
  <c r="C3507" i="2" s="1"/>
  <c r="C3514" i="2" s="1"/>
  <c r="C3521" i="2" s="1"/>
  <c r="C3528" i="2" s="1"/>
  <c r="C3535" i="2" s="1"/>
  <c r="C3542" i="2" s="1"/>
  <c r="C3549" i="2" s="1"/>
  <c r="C3556" i="2" s="1"/>
  <c r="C3563" i="2" s="1"/>
  <c r="C3570" i="2" s="1"/>
  <c r="C3577" i="2" s="1"/>
  <c r="C3584" i="2" s="1"/>
  <c r="C3591" i="2" s="1"/>
  <c r="C3598" i="2" s="1"/>
  <c r="C3605" i="2" s="1"/>
  <c r="C3612" i="2" s="1"/>
  <c r="C3619" i="2" s="1"/>
  <c r="C3626" i="2" s="1"/>
  <c r="C3633" i="2" s="1"/>
  <c r="C3640" i="2" s="1"/>
  <c r="C3647" i="2" s="1"/>
  <c r="C3654" i="2" s="1"/>
  <c r="C3661" i="2" s="1"/>
  <c r="C3668" i="2" s="1"/>
  <c r="C3675" i="2" s="1"/>
  <c r="C3682" i="2" s="1"/>
  <c r="C3689" i="2" s="1"/>
  <c r="C3696" i="2" s="1"/>
  <c r="C3703" i="2" s="1"/>
  <c r="C3710" i="2" s="1"/>
  <c r="C3717" i="2" s="1"/>
  <c r="C3724" i="2" s="1"/>
  <c r="C3731" i="2" s="1"/>
  <c r="C3738" i="2" s="1"/>
  <c r="C3745" i="2" s="1"/>
  <c r="C3752" i="2" s="1"/>
  <c r="C3759" i="2" s="1"/>
  <c r="C3766" i="2" s="1"/>
  <c r="C3773" i="2" s="1"/>
  <c r="C3780" i="2" s="1"/>
  <c r="C3787" i="2" s="1"/>
  <c r="C3794" i="2" s="1"/>
  <c r="C3801" i="2" s="1"/>
  <c r="C3808" i="2" s="1"/>
  <c r="C3815" i="2" s="1"/>
  <c r="C3822" i="2" s="1"/>
  <c r="C3829" i="2" s="1"/>
  <c r="C3836" i="2" s="1"/>
  <c r="C3843" i="2" s="1"/>
  <c r="C3850" i="2" s="1"/>
  <c r="C3857" i="2" s="1"/>
  <c r="C3864" i="2" s="1"/>
  <c r="C3871" i="2" s="1"/>
  <c r="C3878" i="2" s="1"/>
  <c r="C3885" i="2" s="1"/>
  <c r="C3892" i="2" s="1"/>
  <c r="C3899" i="2" s="1"/>
  <c r="C3906" i="2" s="1"/>
  <c r="C3913" i="2" s="1"/>
  <c r="C3920" i="2" s="1"/>
  <c r="C3927" i="2" s="1"/>
  <c r="C3934" i="2" s="1"/>
  <c r="C3941" i="2" s="1"/>
  <c r="C3948" i="2" s="1"/>
  <c r="C3955" i="2" s="1"/>
  <c r="C3962" i="2" s="1"/>
  <c r="C3969" i="2" s="1"/>
  <c r="C3976" i="2" s="1"/>
  <c r="C3983" i="2" s="1"/>
  <c r="C3990" i="2" s="1"/>
  <c r="C3997" i="2" s="1"/>
  <c r="C4004" i="2" s="1"/>
  <c r="C4011" i="2" s="1"/>
  <c r="C4018" i="2" s="1"/>
  <c r="C4025" i="2" s="1"/>
  <c r="C4032" i="2" s="1"/>
  <c r="C4039" i="2" s="1"/>
  <c r="C4046" i="2" s="1"/>
  <c r="C4053" i="2" s="1"/>
  <c r="C4060" i="2" s="1"/>
  <c r="C4067" i="2" s="1"/>
  <c r="C4074" i="2" s="1"/>
  <c r="C4081" i="2" s="1"/>
  <c r="C4088" i="2" s="1"/>
  <c r="C4095" i="2" s="1"/>
  <c r="C4102" i="2" s="1"/>
  <c r="C4109" i="2" s="1"/>
  <c r="C4116" i="2" s="1"/>
  <c r="C4123" i="2" s="1"/>
  <c r="C4130" i="2" s="1"/>
  <c r="C4137" i="2" s="1"/>
  <c r="C4144" i="2" s="1"/>
  <c r="C4151" i="2" s="1"/>
  <c r="C4158" i="2" s="1"/>
  <c r="C4165" i="2" s="1"/>
  <c r="C4172" i="2" s="1"/>
  <c r="C4179" i="2" s="1"/>
  <c r="C4186" i="2" s="1"/>
  <c r="C4193" i="2" s="1"/>
  <c r="C4200" i="2" s="1"/>
  <c r="C4207" i="2" s="1"/>
  <c r="C4214" i="2" s="1"/>
  <c r="C4221" i="2" s="1"/>
  <c r="C4228" i="2" s="1"/>
  <c r="C4235" i="2" s="1"/>
  <c r="C4242" i="2" s="1"/>
  <c r="C4249" i="2" s="1"/>
  <c r="C4256" i="2" s="1"/>
  <c r="C4263" i="2" s="1"/>
  <c r="C4270" i="2" s="1"/>
  <c r="C4277" i="2" s="1"/>
  <c r="C4284" i="2" s="1"/>
  <c r="C4291" i="2" s="1"/>
  <c r="C4298" i="2" s="1"/>
  <c r="C4305" i="2" s="1"/>
  <c r="C4312" i="2" s="1"/>
  <c r="C4319" i="2" s="1"/>
  <c r="C4326" i="2" s="1"/>
  <c r="C4333" i="2" s="1"/>
  <c r="C4340" i="2" s="1"/>
  <c r="C4347" i="2" s="1"/>
  <c r="C4354" i="2" s="1"/>
  <c r="C4361" i="2" s="1"/>
  <c r="C4368" i="2" s="1"/>
  <c r="C4375" i="2" s="1"/>
  <c r="C4382" i="2" s="1"/>
  <c r="C4389" i="2" s="1"/>
  <c r="C4396" i="2" s="1"/>
  <c r="C4403" i="2" s="1"/>
  <c r="C4410" i="2" s="1"/>
  <c r="C4417" i="2" s="1"/>
  <c r="C4424" i="2" s="1"/>
  <c r="C4431" i="2" s="1"/>
  <c r="C4438" i="2" s="1"/>
  <c r="C4445" i="2" s="1"/>
  <c r="C4452" i="2" s="1"/>
  <c r="C4459" i="2" s="1"/>
  <c r="C4466" i="2" s="1"/>
  <c r="C4473" i="2" s="1"/>
  <c r="C4480" i="2" s="1"/>
  <c r="C4487" i="2" s="1"/>
  <c r="C4494" i="2" s="1"/>
  <c r="C4501" i="2" s="1"/>
  <c r="C4508" i="2" s="1"/>
  <c r="C4515" i="2" s="1"/>
  <c r="C4522" i="2" s="1"/>
  <c r="C4529" i="2" s="1"/>
  <c r="C4536" i="2" s="1"/>
  <c r="C4543" i="2" s="1"/>
  <c r="C4550" i="2" s="1"/>
  <c r="C4557" i="2" s="1"/>
  <c r="C4564" i="2" s="1"/>
  <c r="C4571" i="2" s="1"/>
  <c r="C4578" i="2" s="1"/>
  <c r="C4585" i="2" s="1"/>
  <c r="C4592" i="2" s="1"/>
  <c r="C4599" i="2" s="1"/>
  <c r="C4606" i="2" s="1"/>
  <c r="C4613" i="2" s="1"/>
  <c r="C4620" i="2" s="1"/>
  <c r="C4627" i="2" s="1"/>
  <c r="C4634" i="2" s="1"/>
  <c r="C4641" i="2" s="1"/>
  <c r="C4648" i="2" s="1"/>
  <c r="C4655" i="2" s="1"/>
  <c r="C4662" i="2" s="1"/>
  <c r="C4669" i="2" s="1"/>
  <c r="C4676" i="2" s="1"/>
  <c r="C4683" i="2" s="1"/>
  <c r="C4690" i="2" s="1"/>
  <c r="C4697" i="2" s="1"/>
  <c r="C4704" i="2" s="1"/>
  <c r="C4711" i="2" s="1"/>
  <c r="C4718" i="2" s="1"/>
  <c r="C4725" i="2" s="1"/>
  <c r="C4732" i="2" s="1"/>
  <c r="C4739" i="2" s="1"/>
  <c r="C4746" i="2" s="1"/>
  <c r="C4753" i="2" s="1"/>
  <c r="C3303" i="2"/>
  <c r="C2929" i="2"/>
  <c r="C2930" i="2" s="1"/>
  <c r="C2931" i="2" s="1"/>
  <c r="C2928" i="2"/>
  <c r="C2252" i="2"/>
  <c r="B2252" i="2"/>
  <c r="A2252" i="2"/>
  <c r="D2251" i="2"/>
  <c r="C2251" i="2"/>
  <c r="B2251" i="2"/>
  <c r="D2250" i="2"/>
  <c r="C2250" i="2"/>
  <c r="B2250" i="2"/>
  <c r="D2249" i="2"/>
  <c r="C2249" i="2"/>
  <c r="B2249" i="2"/>
  <c r="D2248" i="2"/>
  <c r="C2248" i="2"/>
  <c r="B2248" i="2"/>
  <c r="D2247" i="2"/>
  <c r="C2247" i="2"/>
  <c r="B2247" i="2"/>
  <c r="D2246" i="2"/>
  <c r="C2246" i="2"/>
  <c r="B2246" i="2"/>
  <c r="D2245" i="2"/>
  <c r="C2245" i="2"/>
  <c r="B2245" i="2"/>
  <c r="D2244" i="2"/>
  <c r="C2244" i="2"/>
  <c r="B2244" i="2"/>
  <c r="D2243" i="2"/>
  <c r="C2243" i="2"/>
  <c r="B2243" i="2"/>
  <c r="D2242" i="2"/>
  <c r="C2242" i="2"/>
  <c r="B2242" i="2"/>
  <c r="D2241" i="2"/>
  <c r="C2241" i="2"/>
  <c r="B2241" i="2"/>
  <c r="D2240" i="2"/>
  <c r="C2240" i="2"/>
  <c r="B2240" i="2"/>
  <c r="D2239" i="2"/>
  <c r="C2239" i="2"/>
  <c r="B2239" i="2"/>
  <c r="D2238" i="2"/>
  <c r="C2238" i="2"/>
  <c r="B2238" i="2"/>
  <c r="D2237" i="2"/>
  <c r="C2237" i="2"/>
  <c r="B2237" i="2"/>
  <c r="D2236" i="2"/>
  <c r="C2236" i="2"/>
  <c r="B2236" i="2"/>
  <c r="D2235" i="2"/>
  <c r="C2235" i="2"/>
  <c r="B2235" i="2"/>
  <c r="D2234" i="2"/>
  <c r="C2234" i="2"/>
  <c r="B2234" i="2"/>
  <c r="D2233" i="2"/>
  <c r="C2233" i="2"/>
  <c r="B2233" i="2"/>
  <c r="D2232" i="2"/>
  <c r="C2232" i="2"/>
  <c r="B2232" i="2"/>
  <c r="D2231" i="2"/>
  <c r="C2231" i="2"/>
  <c r="B2231" i="2"/>
  <c r="D2230" i="2"/>
  <c r="C2230" i="2"/>
  <c r="B2230" i="2"/>
  <c r="D2229" i="2"/>
  <c r="C2229" i="2"/>
  <c r="B2229" i="2"/>
  <c r="D2228" i="2"/>
  <c r="C2228" i="2"/>
  <c r="B2228" i="2"/>
  <c r="D2227" i="2"/>
  <c r="C2227" i="2"/>
  <c r="B2227" i="2"/>
  <c r="D2226" i="2"/>
  <c r="C2226" i="2"/>
  <c r="B2226" i="2"/>
  <c r="D2225" i="2"/>
  <c r="C2225" i="2"/>
  <c r="B2225" i="2"/>
  <c r="D2224" i="2"/>
  <c r="C2224" i="2"/>
  <c r="B2224" i="2"/>
  <c r="D2223" i="2"/>
  <c r="C2223" i="2"/>
  <c r="B2223" i="2"/>
  <c r="D2222" i="2"/>
  <c r="C2222" i="2"/>
  <c r="B2222" i="2"/>
  <c r="D2221" i="2"/>
  <c r="C2221" i="2"/>
  <c r="B2221" i="2"/>
  <c r="D2220" i="2"/>
  <c r="C2220" i="2"/>
  <c r="B2220" i="2"/>
  <c r="D2219" i="2"/>
  <c r="C2219" i="2"/>
  <c r="B2219" i="2"/>
  <c r="D2218" i="2"/>
  <c r="C2218" i="2"/>
  <c r="B2218" i="2"/>
  <c r="D2217" i="2"/>
  <c r="C2217" i="2"/>
  <c r="B2217" i="2"/>
  <c r="D2216" i="2"/>
  <c r="C2216" i="2"/>
  <c r="B2216" i="2"/>
  <c r="D2215" i="2"/>
  <c r="C2215" i="2"/>
  <c r="B2215" i="2"/>
  <c r="D2214" i="2"/>
  <c r="C2214" i="2"/>
  <c r="B2214" i="2"/>
  <c r="D2213" i="2"/>
  <c r="C2213" i="2"/>
  <c r="B2213" i="2"/>
  <c r="D2212" i="2"/>
  <c r="C2212" i="2"/>
  <c r="B2212" i="2"/>
  <c r="D2211" i="2"/>
  <c r="C2211" i="2"/>
  <c r="B2211" i="2"/>
  <c r="D2210" i="2"/>
  <c r="C2210" i="2"/>
  <c r="B2210" i="2"/>
  <c r="D2209" i="2"/>
  <c r="C2209" i="2"/>
  <c r="B2209" i="2"/>
  <c r="D2208" i="2"/>
  <c r="C2208" i="2"/>
  <c r="B2208" i="2"/>
  <c r="D2207" i="2"/>
  <c r="C2207" i="2"/>
  <c r="B2207" i="2"/>
  <c r="D2206" i="2"/>
  <c r="C2206" i="2"/>
  <c r="B2206" i="2"/>
  <c r="D2205" i="2"/>
  <c r="C2205" i="2"/>
  <c r="B2205" i="2"/>
  <c r="D2204" i="2"/>
  <c r="C2204" i="2"/>
  <c r="B2204" i="2"/>
  <c r="D2203" i="2"/>
  <c r="C2203" i="2"/>
  <c r="B2203" i="2"/>
  <c r="D2202" i="2"/>
  <c r="C2202" i="2"/>
  <c r="B2202" i="2"/>
  <c r="D2201" i="2"/>
  <c r="C2201" i="2"/>
  <c r="B2201" i="2"/>
  <c r="D2200" i="2"/>
  <c r="C2200" i="2"/>
  <c r="B2200" i="2"/>
  <c r="D2199" i="2"/>
  <c r="C2199" i="2"/>
  <c r="B2199" i="2"/>
  <c r="D2198" i="2"/>
  <c r="C2198" i="2"/>
  <c r="B2198" i="2"/>
  <c r="E2198" i="2" s="1"/>
  <c r="D2197" i="2"/>
  <c r="C2197" i="2"/>
  <c r="B2197" i="2"/>
  <c r="D2196" i="2"/>
  <c r="C2196" i="2"/>
  <c r="B2196" i="2"/>
  <c r="D2195" i="2"/>
  <c r="C2195" i="2"/>
  <c r="B2195" i="2"/>
  <c r="D2194" i="2"/>
  <c r="C2194" i="2"/>
  <c r="B2194" i="2"/>
  <c r="D2193" i="2"/>
  <c r="C2193" i="2"/>
  <c r="B2193" i="2"/>
  <c r="D2192" i="2"/>
  <c r="C2192" i="2"/>
  <c r="B2192" i="2"/>
  <c r="D2191" i="2"/>
  <c r="C2191" i="2"/>
  <c r="B2191" i="2"/>
  <c r="D2190" i="2"/>
  <c r="C2190" i="2"/>
  <c r="B2190" i="2"/>
  <c r="D2189" i="2"/>
  <c r="C2189" i="2"/>
  <c r="B2189" i="2"/>
  <c r="D2188" i="2"/>
  <c r="C2188" i="2"/>
  <c r="B2188" i="2"/>
  <c r="D2187" i="2"/>
  <c r="C2187" i="2"/>
  <c r="B2187" i="2"/>
  <c r="D2186" i="2"/>
  <c r="C2186" i="2"/>
  <c r="B2186" i="2"/>
  <c r="D2185" i="2"/>
  <c r="C2185" i="2"/>
  <c r="B2185" i="2"/>
  <c r="D2184" i="2"/>
  <c r="C2184" i="2"/>
  <c r="B2184" i="2"/>
  <c r="D2183" i="2"/>
  <c r="C2183" i="2"/>
  <c r="B2183" i="2"/>
  <c r="D2182" i="2"/>
  <c r="C2182" i="2"/>
  <c r="B2182" i="2"/>
  <c r="D2181" i="2"/>
  <c r="C2181" i="2"/>
  <c r="B2181" i="2"/>
  <c r="D2180" i="2"/>
  <c r="C2180" i="2"/>
  <c r="B2180" i="2"/>
  <c r="D2179" i="2"/>
  <c r="C2179" i="2"/>
  <c r="B2179" i="2"/>
  <c r="D2178" i="2"/>
  <c r="C2178" i="2"/>
  <c r="B2178" i="2"/>
  <c r="D2177" i="2"/>
  <c r="C2177" i="2"/>
  <c r="B2177" i="2"/>
  <c r="D2176" i="2"/>
  <c r="C2176" i="2"/>
  <c r="B2176" i="2"/>
  <c r="D2175" i="2"/>
  <c r="C2175" i="2"/>
  <c r="B2175" i="2"/>
  <c r="D2174" i="2"/>
  <c r="C2174" i="2"/>
  <c r="B2174" i="2"/>
  <c r="D2173" i="2"/>
  <c r="C2173" i="2"/>
  <c r="B2173" i="2"/>
  <c r="D2172" i="2"/>
  <c r="C2172" i="2"/>
  <c r="B2172" i="2"/>
  <c r="D2171" i="2"/>
  <c r="C2171" i="2"/>
  <c r="B2171" i="2"/>
  <c r="D2170" i="2"/>
  <c r="C2170" i="2"/>
  <c r="B2170" i="2"/>
  <c r="D2169" i="2"/>
  <c r="C2169" i="2"/>
  <c r="B2169" i="2"/>
  <c r="D2168" i="2"/>
  <c r="C2168" i="2"/>
  <c r="B2168" i="2"/>
  <c r="D2167" i="2"/>
  <c r="C2167" i="2"/>
  <c r="B2167" i="2"/>
  <c r="D2166" i="2"/>
  <c r="C2166" i="2"/>
  <c r="B2166" i="2"/>
  <c r="D2165" i="2"/>
  <c r="C2165" i="2"/>
  <c r="B2165" i="2"/>
  <c r="D2164" i="2"/>
  <c r="C2164" i="2"/>
  <c r="B2164" i="2"/>
  <c r="D2163" i="2"/>
  <c r="C2163" i="2"/>
  <c r="B2163" i="2"/>
  <c r="D2162" i="2"/>
  <c r="C2162" i="2"/>
  <c r="B2162" i="2"/>
  <c r="D2161" i="2"/>
  <c r="C2161" i="2"/>
  <c r="B2161" i="2"/>
  <c r="D2160" i="2"/>
  <c r="C2160" i="2"/>
  <c r="B2160" i="2"/>
  <c r="D2159" i="2"/>
  <c r="C2159" i="2"/>
  <c r="B2159" i="2"/>
  <c r="D2158" i="2"/>
  <c r="C2158" i="2"/>
  <c r="B2158" i="2"/>
  <c r="D2157" i="2"/>
  <c r="C2157" i="2"/>
  <c r="B2157" i="2"/>
  <c r="D2156" i="2"/>
  <c r="C2156" i="2"/>
  <c r="B2156" i="2"/>
  <c r="D2155" i="2"/>
  <c r="C2155" i="2"/>
  <c r="B2155" i="2"/>
  <c r="D2154" i="2"/>
  <c r="C2154" i="2"/>
  <c r="B2154" i="2"/>
  <c r="D2153" i="2"/>
  <c r="C2153" i="2"/>
  <c r="B2153" i="2"/>
  <c r="D2152" i="2"/>
  <c r="C2152" i="2"/>
  <c r="B2152" i="2"/>
  <c r="D2151" i="2"/>
  <c r="C2151" i="2"/>
  <c r="B2151" i="2"/>
  <c r="D2150" i="2"/>
  <c r="C2150" i="2"/>
  <c r="B2150" i="2"/>
  <c r="D2149" i="2"/>
  <c r="C2149" i="2"/>
  <c r="B2149" i="2"/>
  <c r="D2148" i="2"/>
  <c r="C2148" i="2"/>
  <c r="B2148" i="2"/>
  <c r="D2147" i="2"/>
  <c r="C2147" i="2"/>
  <c r="B2147" i="2"/>
  <c r="D2146" i="2"/>
  <c r="C2146" i="2"/>
  <c r="B2146" i="2"/>
  <c r="D2145" i="2"/>
  <c r="C2145" i="2"/>
  <c r="B2145" i="2"/>
  <c r="D2144" i="2"/>
  <c r="C2144" i="2"/>
  <c r="B2144" i="2"/>
  <c r="D2143" i="2"/>
  <c r="C2143" i="2"/>
  <c r="B2143" i="2"/>
  <c r="D2142" i="2"/>
  <c r="C2142" i="2"/>
  <c r="B2142" i="2"/>
  <c r="D2141" i="2"/>
  <c r="C2141" i="2"/>
  <c r="B2141" i="2"/>
  <c r="D2140" i="2"/>
  <c r="C2140" i="2"/>
  <c r="B2140" i="2"/>
  <c r="D2139" i="2"/>
  <c r="C2139" i="2"/>
  <c r="B2139" i="2"/>
  <c r="D2138" i="2"/>
  <c r="C2138" i="2"/>
  <c r="B2138" i="2"/>
  <c r="D2137" i="2"/>
  <c r="C2137" i="2"/>
  <c r="B2137" i="2"/>
  <c r="D2136" i="2"/>
  <c r="C2136" i="2"/>
  <c r="B2136" i="2"/>
  <c r="D2135" i="2"/>
  <c r="C2135" i="2"/>
  <c r="B2135" i="2"/>
  <c r="D2134" i="2"/>
  <c r="C2134" i="2"/>
  <c r="B2134" i="2"/>
  <c r="D2133" i="2"/>
  <c r="C2133" i="2"/>
  <c r="B2133" i="2"/>
  <c r="D2132" i="2"/>
  <c r="C2132" i="2"/>
  <c r="B2132" i="2"/>
  <c r="D2131" i="2"/>
  <c r="C2131" i="2"/>
  <c r="B2131" i="2"/>
  <c r="D2130" i="2"/>
  <c r="C2130" i="2"/>
  <c r="B2130" i="2"/>
  <c r="D2129" i="2"/>
  <c r="C2129" i="2"/>
  <c r="B2129" i="2"/>
  <c r="D2128" i="2"/>
  <c r="C2128" i="2"/>
  <c r="B2128" i="2"/>
  <c r="D2127" i="2"/>
  <c r="C2127" i="2"/>
  <c r="B2127" i="2"/>
  <c r="D2126" i="2"/>
  <c r="C2126" i="2"/>
  <c r="B2126" i="2"/>
  <c r="D2125" i="2"/>
  <c r="C2125" i="2"/>
  <c r="B2125" i="2"/>
  <c r="D2124" i="2"/>
  <c r="C2124" i="2"/>
  <c r="B2124" i="2"/>
  <c r="D2123" i="2"/>
  <c r="C2123" i="2"/>
  <c r="B2123" i="2"/>
  <c r="D2122" i="2"/>
  <c r="C2122" i="2"/>
  <c r="B2122" i="2"/>
  <c r="D2121" i="2"/>
  <c r="C2121" i="2"/>
  <c r="B2121" i="2"/>
  <c r="D2120" i="2"/>
  <c r="C2120" i="2"/>
  <c r="B2120" i="2"/>
  <c r="D2119" i="2"/>
  <c r="C2119" i="2"/>
  <c r="B2119" i="2"/>
  <c r="D2118" i="2"/>
  <c r="C2118" i="2"/>
  <c r="B2118" i="2"/>
  <c r="D2117" i="2"/>
  <c r="C2117" i="2"/>
  <c r="B2117" i="2"/>
  <c r="D2116" i="2"/>
  <c r="C2116" i="2"/>
  <c r="B2116" i="2"/>
  <c r="D2115" i="2"/>
  <c r="C2115" i="2"/>
  <c r="B2115" i="2"/>
  <c r="D2114" i="2"/>
  <c r="C2114" i="2"/>
  <c r="B2114" i="2"/>
  <c r="D2113" i="2"/>
  <c r="C2113" i="2"/>
  <c r="B2113" i="2"/>
  <c r="D2112" i="2"/>
  <c r="C2112" i="2"/>
  <c r="B2112" i="2"/>
  <c r="D2111" i="2"/>
  <c r="C2111" i="2"/>
  <c r="B2111" i="2"/>
  <c r="D2110" i="2"/>
  <c r="C2110" i="2"/>
  <c r="B2110" i="2"/>
  <c r="D2109" i="2"/>
  <c r="C2109" i="2"/>
  <c r="B2109" i="2"/>
  <c r="D2108" i="2"/>
  <c r="C2108" i="2"/>
  <c r="B2108" i="2"/>
  <c r="D2107" i="2"/>
  <c r="C2107" i="2"/>
  <c r="B2107" i="2"/>
  <c r="D2106" i="2"/>
  <c r="C2106" i="2"/>
  <c r="B2106" i="2"/>
  <c r="D2105" i="2"/>
  <c r="C2105" i="2"/>
  <c r="B2105" i="2"/>
  <c r="D2104" i="2"/>
  <c r="C2104" i="2"/>
  <c r="B2104" i="2"/>
  <c r="D2103" i="2"/>
  <c r="C2103" i="2"/>
  <c r="B2103" i="2"/>
  <c r="D2102" i="2"/>
  <c r="C2102" i="2"/>
  <c r="B2102" i="2"/>
  <c r="D2101" i="2"/>
  <c r="C2101" i="2"/>
  <c r="B2101" i="2"/>
  <c r="D2100" i="2"/>
  <c r="C2100" i="2"/>
  <c r="B2100" i="2"/>
  <c r="D2099" i="2"/>
  <c r="C2099" i="2"/>
  <c r="B2099" i="2"/>
  <c r="D2098" i="2"/>
  <c r="C2098" i="2"/>
  <c r="B2098" i="2"/>
  <c r="D2097" i="2"/>
  <c r="C2097" i="2"/>
  <c r="B2097" i="2"/>
  <c r="D2096" i="2"/>
  <c r="C2096" i="2"/>
  <c r="B2096" i="2"/>
  <c r="D2095" i="2"/>
  <c r="C2095" i="2"/>
  <c r="B2095" i="2"/>
  <c r="D2094" i="2"/>
  <c r="C2094" i="2"/>
  <c r="B2094" i="2"/>
  <c r="D2093" i="2"/>
  <c r="C2093" i="2"/>
  <c r="B2093" i="2"/>
  <c r="D2092" i="2"/>
  <c r="C2092" i="2"/>
  <c r="B2092" i="2"/>
  <c r="D2091" i="2"/>
  <c r="C2091" i="2"/>
  <c r="B2091" i="2"/>
  <c r="D2090" i="2"/>
  <c r="C2090" i="2"/>
  <c r="B2090" i="2"/>
  <c r="D2089" i="2"/>
  <c r="C2089" i="2"/>
  <c r="B2089" i="2"/>
  <c r="D2088" i="2"/>
  <c r="C2088" i="2"/>
  <c r="B2088" i="2"/>
  <c r="D2087" i="2"/>
  <c r="C2087" i="2"/>
  <c r="B2087" i="2"/>
  <c r="D2086" i="2"/>
  <c r="C2086" i="2"/>
  <c r="B2086" i="2"/>
  <c r="D2085" i="2"/>
  <c r="C2085" i="2"/>
  <c r="B2085" i="2"/>
  <c r="D2084" i="2"/>
  <c r="C2084" i="2"/>
  <c r="B2084" i="2"/>
  <c r="D2083" i="2"/>
  <c r="C2083" i="2"/>
  <c r="B2083" i="2"/>
  <c r="D2082" i="2"/>
  <c r="C2082" i="2"/>
  <c r="B2082" i="2"/>
  <c r="D2081" i="2"/>
  <c r="C2081" i="2"/>
  <c r="B2081" i="2"/>
  <c r="D2080" i="2"/>
  <c r="C2080" i="2"/>
  <c r="B2080" i="2"/>
  <c r="D2079" i="2"/>
  <c r="C2079" i="2"/>
  <c r="B2079" i="2"/>
  <c r="D2078" i="2"/>
  <c r="C2078" i="2"/>
  <c r="B2078" i="2"/>
  <c r="D2077" i="2"/>
  <c r="C2077" i="2"/>
  <c r="B2077" i="2"/>
  <c r="D2076" i="2"/>
  <c r="C2076" i="2"/>
  <c r="B2076" i="2"/>
  <c r="D2075" i="2"/>
  <c r="C2075" i="2"/>
  <c r="B2075" i="2"/>
  <c r="D2074" i="2"/>
  <c r="C2074" i="2"/>
  <c r="B2074" i="2"/>
  <c r="D2073" i="2"/>
  <c r="C2073" i="2"/>
  <c r="B2073" i="2"/>
  <c r="D2072" i="2"/>
  <c r="C2072" i="2"/>
  <c r="B2072" i="2"/>
  <c r="D2071" i="2"/>
  <c r="C2071" i="2"/>
  <c r="B2071" i="2"/>
  <c r="D2070" i="2"/>
  <c r="C2070" i="2"/>
  <c r="B2070" i="2"/>
  <c r="D2069" i="2"/>
  <c r="C2069" i="2"/>
  <c r="B2069" i="2"/>
  <c r="D2068" i="2"/>
  <c r="C2068" i="2"/>
  <c r="B2068" i="2"/>
  <c r="D2067" i="2"/>
  <c r="C2067" i="2"/>
  <c r="B2067" i="2"/>
  <c r="D2066" i="2"/>
  <c r="C2066" i="2"/>
  <c r="B2066" i="2"/>
  <c r="D2065" i="2"/>
  <c r="C2065" i="2"/>
  <c r="B2065" i="2"/>
  <c r="D2064" i="2"/>
  <c r="C2064" i="2"/>
  <c r="B2064" i="2"/>
  <c r="D2063" i="2"/>
  <c r="C2063" i="2"/>
  <c r="B2063" i="2"/>
  <c r="D2062" i="2"/>
  <c r="C2062" i="2"/>
  <c r="B2062" i="2"/>
  <c r="D2061" i="2"/>
  <c r="C2061" i="2"/>
  <c r="B2061" i="2"/>
  <c r="D2060" i="2"/>
  <c r="C2060" i="2"/>
  <c r="B2060" i="2"/>
  <c r="D2059" i="2"/>
  <c r="C2059" i="2"/>
  <c r="B2059" i="2"/>
  <c r="D2058" i="2"/>
  <c r="C2058" i="2"/>
  <c r="B2058" i="2"/>
  <c r="D2057" i="2"/>
  <c r="C2057" i="2"/>
  <c r="B2057" i="2"/>
  <c r="D2056" i="2"/>
  <c r="C2056" i="2"/>
  <c r="B2056" i="2"/>
  <c r="D2055" i="2"/>
  <c r="C2055" i="2"/>
  <c r="B2055" i="2"/>
  <c r="D2054" i="2"/>
  <c r="C2054" i="2"/>
  <c r="B2054" i="2"/>
  <c r="D2053" i="2"/>
  <c r="C2053" i="2"/>
  <c r="B2053" i="2"/>
  <c r="D2052" i="2"/>
  <c r="C2052" i="2"/>
  <c r="B2052" i="2"/>
  <c r="D2051" i="2"/>
  <c r="C2051" i="2"/>
  <c r="B2051" i="2"/>
  <c r="D2050" i="2"/>
  <c r="C2050" i="2"/>
  <c r="B2050" i="2"/>
  <c r="D2049" i="2"/>
  <c r="C2049" i="2"/>
  <c r="B2049" i="2"/>
  <c r="D2048" i="2"/>
  <c r="C2048" i="2"/>
  <c r="B2048" i="2"/>
  <c r="D2047" i="2"/>
  <c r="C2047" i="2"/>
  <c r="B2047" i="2"/>
  <c r="D2046" i="2"/>
  <c r="C2046" i="2"/>
  <c r="B2046" i="2"/>
  <c r="D2045" i="2"/>
  <c r="C2045" i="2"/>
  <c r="B2045" i="2"/>
  <c r="D2044" i="2"/>
  <c r="C2044" i="2"/>
  <c r="B2044" i="2"/>
  <c r="D2043" i="2"/>
  <c r="C2043" i="2"/>
  <c r="B2043" i="2"/>
  <c r="D2042" i="2"/>
  <c r="C2042" i="2"/>
  <c r="B2042" i="2"/>
  <c r="D2041" i="2"/>
  <c r="C2041" i="2"/>
  <c r="B2041" i="2"/>
  <c r="D2040" i="2"/>
  <c r="C2040" i="2"/>
  <c r="B2040" i="2"/>
  <c r="D2039" i="2"/>
  <c r="C2039" i="2"/>
  <c r="B2039" i="2"/>
  <c r="D2038" i="2"/>
  <c r="C2038" i="2"/>
  <c r="B2038" i="2"/>
  <c r="D2037" i="2"/>
  <c r="C2037" i="2"/>
  <c r="B2037" i="2"/>
  <c r="D2036" i="2"/>
  <c r="C2036" i="2"/>
  <c r="B2036" i="2"/>
  <c r="D2035" i="2"/>
  <c r="C2035" i="2"/>
  <c r="B2035" i="2"/>
  <c r="D2034" i="2"/>
  <c r="C2034" i="2"/>
  <c r="B2034" i="2"/>
  <c r="D2033" i="2"/>
  <c r="C2033" i="2"/>
  <c r="B2033" i="2"/>
  <c r="D2032" i="2"/>
  <c r="C2032" i="2"/>
  <c r="B2032" i="2"/>
  <c r="D2031" i="2"/>
  <c r="C2031" i="2"/>
  <c r="B2031" i="2"/>
  <c r="D2030" i="2"/>
  <c r="C2030" i="2"/>
  <c r="B2030" i="2"/>
  <c r="D2029" i="2"/>
  <c r="C2029" i="2"/>
  <c r="B2029" i="2"/>
  <c r="D2028" i="2"/>
  <c r="C2028" i="2"/>
  <c r="B2028" i="2"/>
  <c r="D2027" i="2"/>
  <c r="C2027" i="2"/>
  <c r="B2027" i="2"/>
  <c r="D2026" i="2"/>
  <c r="C2026" i="2"/>
  <c r="B2026" i="2"/>
  <c r="D2025" i="2"/>
  <c r="C2025" i="2"/>
  <c r="B2025" i="2"/>
  <c r="D2024" i="2"/>
  <c r="C2024" i="2"/>
  <c r="B2024" i="2"/>
  <c r="D2023" i="2"/>
  <c r="C2023" i="2"/>
  <c r="B2023" i="2"/>
  <c r="D2022" i="2"/>
  <c r="C2022" i="2"/>
  <c r="B2022" i="2"/>
  <c r="D2021" i="2"/>
  <c r="C2021" i="2"/>
  <c r="B2021" i="2"/>
  <c r="D2020" i="2"/>
  <c r="C2020" i="2"/>
  <c r="B2020" i="2"/>
  <c r="D2019" i="2"/>
  <c r="C2019" i="2"/>
  <c r="B2019" i="2"/>
  <c r="D2018" i="2"/>
  <c r="C2018" i="2"/>
  <c r="B2018" i="2"/>
  <c r="D2017" i="2"/>
  <c r="C2017" i="2"/>
  <c r="B2017" i="2"/>
  <c r="D2016" i="2"/>
  <c r="C2016" i="2"/>
  <c r="B2016" i="2"/>
  <c r="D2015" i="2"/>
  <c r="C2015" i="2"/>
  <c r="B2015" i="2"/>
  <c r="D2014" i="2"/>
  <c r="C2014" i="2"/>
  <c r="B2014" i="2"/>
  <c r="D2013" i="2"/>
  <c r="C2013" i="2"/>
  <c r="B2013" i="2"/>
  <c r="D2012" i="2"/>
  <c r="C2012" i="2"/>
  <c r="B2012" i="2"/>
  <c r="D2011" i="2"/>
  <c r="C2011" i="2"/>
  <c r="B2011" i="2"/>
  <c r="D2010" i="2"/>
  <c r="C2010" i="2"/>
  <c r="B2010" i="2"/>
  <c r="D2009" i="2"/>
  <c r="C2009" i="2"/>
  <c r="B2009" i="2"/>
  <c r="D2008" i="2"/>
  <c r="C2008" i="2"/>
  <c r="B2008" i="2"/>
  <c r="D2007" i="2"/>
  <c r="C2007" i="2"/>
  <c r="B2007" i="2"/>
  <c r="D2006" i="2"/>
  <c r="C2006" i="2"/>
  <c r="B2006" i="2"/>
  <c r="D2005" i="2"/>
  <c r="C2005" i="2"/>
  <c r="B2005" i="2"/>
  <c r="D2004" i="2"/>
  <c r="C2004" i="2"/>
  <c r="B2004" i="2"/>
  <c r="D2003" i="2"/>
  <c r="C2003" i="2"/>
  <c r="B2003" i="2"/>
  <c r="D2002" i="2"/>
  <c r="C2002" i="2"/>
  <c r="B2002" i="2"/>
  <c r="D2001" i="2"/>
  <c r="C2001" i="2"/>
  <c r="B2001" i="2"/>
  <c r="D2000" i="2"/>
  <c r="C2000" i="2"/>
  <c r="B2000" i="2"/>
  <c r="D1999" i="2"/>
  <c r="C1999" i="2"/>
  <c r="B1999" i="2"/>
  <c r="D1998" i="2"/>
  <c r="C1998" i="2"/>
  <c r="B1998" i="2"/>
  <c r="D1997" i="2"/>
  <c r="C1997" i="2"/>
  <c r="B1997" i="2"/>
  <c r="D1996" i="2"/>
  <c r="C1996" i="2"/>
  <c r="B1996" i="2"/>
  <c r="D1995" i="2"/>
  <c r="C1995" i="2"/>
  <c r="B1995" i="2"/>
  <c r="D1994" i="2"/>
  <c r="C1994" i="2"/>
  <c r="B1994" i="2"/>
  <c r="D1993" i="2"/>
  <c r="C1993" i="2"/>
  <c r="B1993" i="2"/>
  <c r="D1992" i="2"/>
  <c r="C1992" i="2"/>
  <c r="B1992" i="2"/>
  <c r="D1991" i="2"/>
  <c r="C1991" i="2"/>
  <c r="B1991" i="2"/>
  <c r="D1990" i="2"/>
  <c r="C1990" i="2"/>
  <c r="B1990" i="2"/>
  <c r="D1989" i="2"/>
  <c r="C1989" i="2"/>
  <c r="B1989" i="2"/>
  <c r="D1988" i="2"/>
  <c r="C1988" i="2"/>
  <c r="B1988" i="2"/>
  <c r="D1987" i="2"/>
  <c r="C1987" i="2"/>
  <c r="B1987" i="2"/>
  <c r="D1986" i="2"/>
  <c r="C1986" i="2"/>
  <c r="B1986" i="2"/>
  <c r="D1985" i="2"/>
  <c r="C1985" i="2"/>
  <c r="B1985" i="2"/>
  <c r="D1984" i="2"/>
  <c r="C1984" i="2"/>
  <c r="B1984" i="2"/>
  <c r="D1983" i="2"/>
  <c r="C1983" i="2"/>
  <c r="B1983" i="2"/>
  <c r="D1982" i="2"/>
  <c r="C1982" i="2"/>
  <c r="B1982" i="2"/>
  <c r="D1981" i="2"/>
  <c r="C1981" i="2"/>
  <c r="B1981" i="2"/>
  <c r="D1980" i="2"/>
  <c r="C1980" i="2"/>
  <c r="B1980" i="2"/>
  <c r="D1979" i="2"/>
  <c r="C1979" i="2"/>
  <c r="B1979" i="2"/>
  <c r="D1978" i="2"/>
  <c r="C1978" i="2"/>
  <c r="B1978" i="2"/>
  <c r="D1977" i="2"/>
  <c r="C1977" i="2"/>
  <c r="B1977" i="2"/>
  <c r="D1976" i="2"/>
  <c r="C1976" i="2"/>
  <c r="B1976" i="2"/>
  <c r="D1975" i="2"/>
  <c r="C1975" i="2"/>
  <c r="B1975" i="2"/>
  <c r="D1974" i="2"/>
  <c r="C1974" i="2"/>
  <c r="B1974" i="2"/>
  <c r="D1973" i="2"/>
  <c r="C1973" i="2"/>
  <c r="B1973" i="2"/>
  <c r="D1972" i="2"/>
  <c r="C1972" i="2"/>
  <c r="B1972" i="2"/>
  <c r="D1971" i="2"/>
  <c r="C1971" i="2"/>
  <c r="B1971" i="2"/>
  <c r="D1970" i="2"/>
  <c r="C1970" i="2"/>
  <c r="B1970" i="2"/>
  <c r="D1969" i="2"/>
  <c r="C1969" i="2"/>
  <c r="B1969" i="2"/>
  <c r="D1968" i="2"/>
  <c r="C1968" i="2"/>
  <c r="B1968" i="2"/>
  <c r="D1967" i="2"/>
  <c r="C1967" i="2"/>
  <c r="B1967" i="2"/>
  <c r="D1966" i="2"/>
  <c r="C1966" i="2"/>
  <c r="B1966" i="2"/>
  <c r="D1965" i="2"/>
  <c r="C1965" i="2"/>
  <c r="B1965" i="2"/>
  <c r="D1964" i="2"/>
  <c r="C1964" i="2"/>
  <c r="B1964" i="2"/>
  <c r="D1963" i="2"/>
  <c r="C1963" i="2"/>
  <c r="B1963" i="2"/>
  <c r="D1962" i="2"/>
  <c r="C1962" i="2"/>
  <c r="B1962" i="2"/>
  <c r="D1961" i="2"/>
  <c r="C1961" i="2"/>
  <c r="B1961" i="2"/>
  <c r="D1960" i="2"/>
  <c r="C1960" i="2"/>
  <c r="B1960" i="2"/>
  <c r="D1959" i="2"/>
  <c r="C1959" i="2"/>
  <c r="B1959" i="2"/>
  <c r="D1958" i="2"/>
  <c r="C1958" i="2"/>
  <c r="B1958" i="2"/>
  <c r="D1957" i="2"/>
  <c r="C1957" i="2"/>
  <c r="B1957" i="2"/>
  <c r="D1956" i="2"/>
  <c r="C1956" i="2"/>
  <c r="B1956" i="2"/>
  <c r="D1955" i="2"/>
  <c r="C1955" i="2"/>
  <c r="B1955" i="2"/>
  <c r="D1954" i="2"/>
  <c r="C1954" i="2"/>
  <c r="B1954" i="2"/>
  <c r="D1953" i="2"/>
  <c r="C1953" i="2"/>
  <c r="B1953" i="2"/>
  <c r="D1952" i="2"/>
  <c r="C1952" i="2"/>
  <c r="B1952" i="2"/>
  <c r="D1951" i="2"/>
  <c r="C1951" i="2"/>
  <c r="B1951" i="2"/>
  <c r="D1950" i="2"/>
  <c r="C1950" i="2"/>
  <c r="B1950" i="2"/>
  <c r="D1949" i="2"/>
  <c r="C1949" i="2"/>
  <c r="B1949" i="2"/>
  <c r="D1948" i="2"/>
  <c r="C1948" i="2"/>
  <c r="B1948" i="2"/>
  <c r="D1947" i="2"/>
  <c r="C1947" i="2"/>
  <c r="B1947" i="2"/>
  <c r="D1946" i="2"/>
  <c r="C1946" i="2"/>
  <c r="B1946" i="2"/>
  <c r="D1945" i="2"/>
  <c r="C1945" i="2"/>
  <c r="B1945" i="2"/>
  <c r="D1944" i="2"/>
  <c r="C1944" i="2"/>
  <c r="B1944" i="2"/>
  <c r="D1943" i="2"/>
  <c r="C1943" i="2"/>
  <c r="B1943" i="2"/>
  <c r="D1942" i="2"/>
  <c r="C1942" i="2"/>
  <c r="B1942" i="2"/>
  <c r="D1941" i="2"/>
  <c r="C1941" i="2"/>
  <c r="B1941" i="2"/>
  <c r="D1940" i="2"/>
  <c r="C1940" i="2"/>
  <c r="B1940" i="2"/>
  <c r="D1939" i="2"/>
  <c r="C1939" i="2"/>
  <c r="B1939" i="2"/>
  <c r="D1938" i="2"/>
  <c r="C1938" i="2"/>
  <c r="B1938" i="2"/>
  <c r="D1937" i="2"/>
  <c r="C1937" i="2"/>
  <c r="B1937" i="2"/>
  <c r="D1936" i="2"/>
  <c r="C1936" i="2"/>
  <c r="B1936" i="2"/>
  <c r="D1935" i="2"/>
  <c r="C1935" i="2"/>
  <c r="B1935" i="2"/>
  <c r="D1934" i="2"/>
  <c r="C1934" i="2"/>
  <c r="B1934" i="2"/>
  <c r="D1933" i="2"/>
  <c r="C1933" i="2"/>
  <c r="B1933" i="2"/>
  <c r="D1932" i="2"/>
  <c r="C1932" i="2"/>
  <c r="B1932" i="2"/>
  <c r="D1931" i="2"/>
  <c r="C1931" i="2"/>
  <c r="B1931" i="2"/>
  <c r="D1930" i="2"/>
  <c r="C1930" i="2"/>
  <c r="B1930" i="2"/>
  <c r="D1929" i="2"/>
  <c r="C1929" i="2"/>
  <c r="B1929" i="2"/>
  <c r="D1928" i="2"/>
  <c r="C1928" i="2"/>
  <c r="B1928" i="2"/>
  <c r="D1927" i="2"/>
  <c r="C1927" i="2"/>
  <c r="B1927" i="2"/>
  <c r="D1926" i="2"/>
  <c r="C1926" i="2"/>
  <c r="B1926" i="2"/>
  <c r="D1925" i="2"/>
  <c r="C1925" i="2"/>
  <c r="B1925" i="2"/>
  <c r="D1924" i="2"/>
  <c r="C1924" i="2"/>
  <c r="B1924" i="2"/>
  <c r="D1923" i="2"/>
  <c r="C1923" i="2"/>
  <c r="B1923" i="2"/>
  <c r="D1922" i="2"/>
  <c r="C1922" i="2"/>
  <c r="B1922" i="2"/>
  <c r="D1921" i="2"/>
  <c r="C1921" i="2"/>
  <c r="B1921" i="2"/>
  <c r="D1920" i="2"/>
  <c r="C1920" i="2"/>
  <c r="B1920" i="2"/>
  <c r="D1919" i="2"/>
  <c r="C1919" i="2"/>
  <c r="B1919" i="2"/>
  <c r="D1918" i="2"/>
  <c r="C1918" i="2"/>
  <c r="B1918" i="2"/>
  <c r="D1917" i="2"/>
  <c r="C1917" i="2"/>
  <c r="B1917" i="2"/>
  <c r="D1916" i="2"/>
  <c r="C1916" i="2"/>
  <c r="B1916" i="2"/>
  <c r="D1915" i="2"/>
  <c r="C1915" i="2"/>
  <c r="B1915" i="2"/>
  <c r="D1914" i="2"/>
  <c r="C1914" i="2"/>
  <c r="B1914" i="2"/>
  <c r="D1913" i="2"/>
  <c r="C1913" i="2"/>
  <c r="B1913" i="2"/>
  <c r="D1912" i="2"/>
  <c r="C1912" i="2"/>
  <c r="B1912" i="2"/>
  <c r="D1911" i="2"/>
  <c r="C1911" i="2"/>
  <c r="B1911" i="2"/>
  <c r="D1910" i="2"/>
  <c r="C1910" i="2"/>
  <c r="B1910" i="2"/>
  <c r="D1909" i="2"/>
  <c r="C1909" i="2"/>
  <c r="B1909" i="2"/>
  <c r="D1908" i="2"/>
  <c r="C1908" i="2"/>
  <c r="B1908" i="2"/>
  <c r="D1907" i="2"/>
  <c r="C1907" i="2"/>
  <c r="B1907" i="2"/>
  <c r="D1906" i="2"/>
  <c r="C1906" i="2"/>
  <c r="B1906" i="2"/>
  <c r="D1905" i="2"/>
  <c r="C1905" i="2"/>
  <c r="B1905" i="2"/>
  <c r="D1904" i="2"/>
  <c r="C1904" i="2"/>
  <c r="B1904" i="2"/>
  <c r="D1903" i="2"/>
  <c r="C1903" i="2"/>
  <c r="B1903" i="2"/>
  <c r="D1902" i="2"/>
  <c r="C1902" i="2"/>
  <c r="B1902" i="2"/>
  <c r="D1901" i="2"/>
  <c r="C1901" i="2"/>
  <c r="B1901" i="2"/>
  <c r="D1900" i="2"/>
  <c r="C1900" i="2"/>
  <c r="B1900" i="2"/>
  <c r="D1899" i="2"/>
  <c r="C1899" i="2"/>
  <c r="B1899" i="2"/>
  <c r="D1898" i="2"/>
  <c r="C1898" i="2"/>
  <c r="B1898" i="2"/>
  <c r="D1897" i="2"/>
  <c r="C1897" i="2"/>
  <c r="B1897" i="2"/>
  <c r="D1896" i="2"/>
  <c r="C1896" i="2"/>
  <c r="B1896" i="2"/>
  <c r="D1895" i="2"/>
  <c r="C1895" i="2"/>
  <c r="B1895" i="2"/>
  <c r="D1894" i="2"/>
  <c r="C1894" i="2"/>
  <c r="B1894" i="2"/>
  <c r="D1893" i="2"/>
  <c r="C1893" i="2"/>
  <c r="B1893" i="2"/>
  <c r="D1892" i="2"/>
  <c r="C1892" i="2"/>
  <c r="B1892" i="2"/>
  <c r="D1891" i="2"/>
  <c r="C1891" i="2"/>
  <c r="B1891" i="2"/>
  <c r="D1890" i="2"/>
  <c r="C1890" i="2"/>
  <c r="B1890" i="2"/>
  <c r="D1889" i="2"/>
  <c r="C1889" i="2"/>
  <c r="B1889" i="2"/>
  <c r="D1888" i="2"/>
  <c r="C1888" i="2"/>
  <c r="B1888" i="2"/>
  <c r="D1887" i="2"/>
  <c r="C1887" i="2"/>
  <c r="B1887" i="2"/>
  <c r="D1886" i="2"/>
  <c r="C1886" i="2"/>
  <c r="B1886" i="2"/>
  <c r="D1885" i="2"/>
  <c r="C1885" i="2"/>
  <c r="B1885" i="2"/>
  <c r="D1884" i="2"/>
  <c r="C1884" i="2"/>
  <c r="B1884" i="2"/>
  <c r="D1883" i="2"/>
  <c r="C1883" i="2"/>
  <c r="B1883" i="2"/>
  <c r="D1882" i="2"/>
  <c r="C1882" i="2"/>
  <c r="B1882" i="2"/>
  <c r="D1881" i="2"/>
  <c r="C1881" i="2"/>
  <c r="B1881" i="2"/>
  <c r="D1880" i="2"/>
  <c r="C1880" i="2"/>
  <c r="B1880" i="2"/>
  <c r="D1879" i="2"/>
  <c r="C1879" i="2"/>
  <c r="B1879" i="2"/>
  <c r="D1878" i="2"/>
  <c r="C1878" i="2"/>
  <c r="B1878" i="2"/>
  <c r="D1877" i="2"/>
  <c r="C1877" i="2"/>
  <c r="B1877" i="2"/>
  <c r="D1876" i="2"/>
  <c r="C1876" i="2"/>
  <c r="B1876" i="2"/>
  <c r="D1875" i="2"/>
  <c r="C1875" i="2"/>
  <c r="B1875" i="2"/>
  <c r="D1874" i="2"/>
  <c r="C1874" i="2"/>
  <c r="B1874" i="2"/>
  <c r="D1873" i="2"/>
  <c r="C1873" i="2"/>
  <c r="B1873" i="2"/>
  <c r="D1872" i="2"/>
  <c r="C1872" i="2"/>
  <c r="B1872" i="2"/>
  <c r="D1871" i="2"/>
  <c r="C1871" i="2"/>
  <c r="B1871" i="2"/>
  <c r="D1870" i="2"/>
  <c r="C1870" i="2"/>
  <c r="B1870" i="2"/>
  <c r="D1869" i="2"/>
  <c r="C1869" i="2"/>
  <c r="B1869" i="2"/>
  <c r="D1868" i="2"/>
  <c r="C1868" i="2"/>
  <c r="B1868" i="2"/>
  <c r="D1867" i="2"/>
  <c r="C1867" i="2"/>
  <c r="B1867" i="2"/>
  <c r="D1866" i="2"/>
  <c r="C1866" i="2"/>
  <c r="B1866" i="2"/>
  <c r="D1865" i="2"/>
  <c r="C1865" i="2"/>
  <c r="B1865" i="2"/>
  <c r="D1864" i="2"/>
  <c r="C1864" i="2"/>
  <c r="B1864" i="2"/>
  <c r="D1863" i="2"/>
  <c r="C1863" i="2"/>
  <c r="B1863" i="2"/>
  <c r="D1862" i="2"/>
  <c r="C1862" i="2"/>
  <c r="B1862" i="2"/>
  <c r="D1861" i="2"/>
  <c r="C1861" i="2"/>
  <c r="B1861" i="2"/>
  <c r="D1860" i="2"/>
  <c r="C1860" i="2"/>
  <c r="B1860" i="2"/>
  <c r="D1859" i="2"/>
  <c r="C1859" i="2"/>
  <c r="B1859" i="2"/>
  <c r="D1858" i="2"/>
  <c r="C1858" i="2"/>
  <c r="B1858" i="2"/>
  <c r="D1857" i="2"/>
  <c r="C1857" i="2"/>
  <c r="B1857" i="2"/>
  <c r="D1856" i="2"/>
  <c r="C1856" i="2"/>
  <c r="B1856" i="2"/>
  <c r="D1855" i="2"/>
  <c r="C1855" i="2"/>
  <c r="B1855" i="2"/>
  <c r="D1854" i="2"/>
  <c r="C1854" i="2"/>
  <c r="B1854" i="2"/>
  <c r="D1853" i="2"/>
  <c r="C1853" i="2"/>
  <c r="B1853" i="2"/>
  <c r="D1852" i="2"/>
  <c r="C1852" i="2"/>
  <c r="B1852" i="2"/>
  <c r="D1851" i="2"/>
  <c r="C1851" i="2"/>
  <c r="B1851" i="2"/>
  <c r="D1850" i="2"/>
  <c r="C1850" i="2"/>
  <c r="B1850" i="2"/>
  <c r="D1849" i="2"/>
  <c r="C1849" i="2"/>
  <c r="B1849" i="2"/>
  <c r="D1848" i="2"/>
  <c r="C1848" i="2"/>
  <c r="B1848" i="2"/>
  <c r="D1847" i="2"/>
  <c r="C1847" i="2"/>
  <c r="B1847" i="2"/>
  <c r="D1846" i="2"/>
  <c r="C1846" i="2"/>
  <c r="B1846" i="2"/>
  <c r="D1845" i="2"/>
  <c r="C1845" i="2"/>
  <c r="B1845" i="2"/>
  <c r="D1844" i="2"/>
  <c r="C1844" i="2"/>
  <c r="B1844" i="2"/>
  <c r="D1843" i="2"/>
  <c r="C1843" i="2"/>
  <c r="B1843" i="2"/>
  <c r="D1842" i="2"/>
  <c r="C1842" i="2"/>
  <c r="B1842" i="2"/>
  <c r="D1841" i="2"/>
  <c r="C1841" i="2"/>
  <c r="B1841" i="2"/>
  <c r="D1840" i="2"/>
  <c r="C1840" i="2"/>
  <c r="B1840" i="2"/>
  <c r="D1839" i="2"/>
  <c r="C1839" i="2"/>
  <c r="B1839" i="2"/>
  <c r="E1838" i="2"/>
  <c r="E1839" i="2" s="1"/>
  <c r="E1840" i="2" s="1"/>
  <c r="E1841" i="2" s="1"/>
  <c r="E1842" i="2" s="1"/>
  <c r="E1843" i="2" s="1"/>
  <c r="E1844" i="2" s="1"/>
  <c r="E1845" i="2" s="1"/>
  <c r="E1846" i="2" s="1"/>
  <c r="E1847" i="2" s="1"/>
  <c r="E1848" i="2" s="1"/>
  <c r="E1849" i="2" s="1"/>
  <c r="E1850" i="2" s="1"/>
  <c r="E1851" i="2" s="1"/>
  <c r="E1852" i="2" s="1"/>
  <c r="E1853" i="2" s="1"/>
  <c r="E1854" i="2" s="1"/>
  <c r="E1855" i="2" s="1"/>
  <c r="E1856" i="2" s="1"/>
  <c r="E1857" i="2" s="1"/>
  <c r="E1858" i="2" s="1"/>
  <c r="E1859" i="2" s="1"/>
  <c r="E1860" i="2" s="1"/>
  <c r="E1861" i="2" s="1"/>
  <c r="E1862" i="2" s="1"/>
  <c r="E1863" i="2" s="1"/>
  <c r="E1864" i="2" s="1"/>
  <c r="E1865" i="2" s="1"/>
  <c r="E1866" i="2" s="1"/>
  <c r="E1867" i="2" s="1"/>
  <c r="E1868" i="2" s="1"/>
  <c r="E1869" i="2" s="1"/>
  <c r="E1870" i="2" s="1"/>
  <c r="E1871" i="2" s="1"/>
  <c r="E1872" i="2" s="1"/>
  <c r="E1873" i="2" s="1"/>
  <c r="E1874" i="2" s="1"/>
  <c r="E1875" i="2" s="1"/>
  <c r="E1876" i="2" s="1"/>
  <c r="E1877" i="2" s="1"/>
  <c r="E1878" i="2" s="1"/>
  <c r="E1879" i="2" s="1"/>
  <c r="E1880" i="2" s="1"/>
  <c r="E1881" i="2" s="1"/>
  <c r="E1882" i="2" s="1"/>
  <c r="E1883" i="2" s="1"/>
  <c r="E1884" i="2" s="1"/>
  <c r="E1885" i="2" s="1"/>
  <c r="E1886" i="2" s="1"/>
  <c r="E1887" i="2" s="1"/>
  <c r="E1888" i="2" s="1"/>
  <c r="E1889" i="2" s="1"/>
  <c r="E1890" i="2" s="1"/>
  <c r="E1891" i="2" s="1"/>
  <c r="E1892" i="2" s="1"/>
  <c r="E1893" i="2" s="1"/>
  <c r="E1894" i="2" s="1"/>
  <c r="E1895" i="2" s="1"/>
  <c r="E1896" i="2" s="1"/>
  <c r="E1897" i="2" s="1"/>
  <c r="E1898" i="2" s="1"/>
  <c r="E1899" i="2" s="1"/>
  <c r="E1900" i="2" s="1"/>
  <c r="E1901" i="2" s="1"/>
  <c r="E1902" i="2" s="1"/>
  <c r="E1903" i="2" s="1"/>
  <c r="E1904" i="2" s="1"/>
  <c r="E1905" i="2" s="1"/>
  <c r="E1906" i="2" s="1"/>
  <c r="E1907" i="2" s="1"/>
  <c r="E1908" i="2" s="1"/>
  <c r="E1909" i="2" s="1"/>
  <c r="E1910" i="2" s="1"/>
  <c r="E1911" i="2" s="1"/>
  <c r="E1912" i="2" s="1"/>
  <c r="E1913" i="2" s="1"/>
  <c r="E1914" i="2" s="1"/>
  <c r="E1915" i="2" s="1"/>
  <c r="E1916" i="2" s="1"/>
  <c r="E1917" i="2" s="1"/>
  <c r="E1918" i="2" s="1"/>
  <c r="E1919" i="2" s="1"/>
  <c r="E1920" i="2" s="1"/>
  <c r="E1921" i="2" s="1"/>
  <c r="E1922" i="2" s="1"/>
  <c r="E1923" i="2" s="1"/>
  <c r="E1924" i="2" s="1"/>
  <c r="E1925" i="2" s="1"/>
  <c r="E1926" i="2" s="1"/>
  <c r="E1927" i="2" s="1"/>
  <c r="E1928" i="2" s="1"/>
  <c r="E1929" i="2" s="1"/>
  <c r="E1930" i="2" s="1"/>
  <c r="E1931" i="2" s="1"/>
  <c r="E1932" i="2" s="1"/>
  <c r="E1933" i="2" s="1"/>
  <c r="E1934" i="2" s="1"/>
  <c r="E1935" i="2" s="1"/>
  <c r="E1936" i="2" s="1"/>
  <c r="E1937" i="2" s="1"/>
  <c r="E1938" i="2" s="1"/>
  <c r="E1939" i="2" s="1"/>
  <c r="E1940" i="2" s="1"/>
  <c r="E1941" i="2" s="1"/>
  <c r="E1942" i="2" s="1"/>
  <c r="E1943" i="2" s="1"/>
  <c r="E1944" i="2" s="1"/>
  <c r="E1945" i="2" s="1"/>
  <c r="E1946" i="2" s="1"/>
  <c r="E1947" i="2" s="1"/>
  <c r="E1948" i="2" s="1"/>
  <c r="E1949" i="2" s="1"/>
  <c r="E1950" i="2" s="1"/>
  <c r="E1951" i="2" s="1"/>
  <c r="E1952" i="2" s="1"/>
  <c r="E1953" i="2" s="1"/>
  <c r="E1954" i="2" s="1"/>
  <c r="E1955" i="2" s="1"/>
  <c r="E1956" i="2" s="1"/>
  <c r="E1957" i="2" s="1"/>
  <c r="E1958" i="2" s="1"/>
  <c r="E1959" i="2" s="1"/>
  <c r="E1960" i="2" s="1"/>
  <c r="E1961" i="2" s="1"/>
  <c r="E1962" i="2" s="1"/>
  <c r="E1963" i="2" s="1"/>
  <c r="E1964" i="2" s="1"/>
  <c r="E1965" i="2" s="1"/>
  <c r="E1966" i="2" s="1"/>
  <c r="E1967" i="2" s="1"/>
  <c r="E1968" i="2" s="1"/>
  <c r="E1969" i="2" s="1"/>
  <c r="E1970" i="2" s="1"/>
  <c r="E1971" i="2" s="1"/>
  <c r="E1972" i="2" s="1"/>
  <c r="E1973" i="2" s="1"/>
  <c r="E1974" i="2" s="1"/>
  <c r="E1975" i="2" s="1"/>
  <c r="E1976" i="2" s="1"/>
  <c r="E1977" i="2" s="1"/>
  <c r="E1978" i="2" s="1"/>
  <c r="E1979" i="2" s="1"/>
  <c r="E1980" i="2" s="1"/>
  <c r="E1981" i="2" s="1"/>
  <c r="E1982" i="2" s="1"/>
  <c r="E1983" i="2" s="1"/>
  <c r="E1984" i="2" s="1"/>
  <c r="E1985" i="2" s="1"/>
  <c r="E1986" i="2" s="1"/>
  <c r="E1987" i="2" s="1"/>
  <c r="E1988" i="2" s="1"/>
  <c r="E1989" i="2" s="1"/>
  <c r="E1990" i="2" s="1"/>
  <c r="E1991" i="2" s="1"/>
  <c r="E1992" i="2" s="1"/>
  <c r="E1993" i="2" s="1"/>
  <c r="E1994" i="2" s="1"/>
  <c r="E1995" i="2" s="1"/>
  <c r="E1996" i="2" s="1"/>
  <c r="E1997" i="2" s="1"/>
  <c r="E1998" i="2" s="1"/>
  <c r="E1999" i="2" s="1"/>
  <c r="E2000" i="2" s="1"/>
  <c r="E2001" i="2" s="1"/>
  <c r="E2002" i="2" s="1"/>
  <c r="E2003" i="2" s="1"/>
  <c r="E2004" i="2" s="1"/>
  <c r="E2005" i="2" s="1"/>
  <c r="E2006" i="2" s="1"/>
  <c r="E2007" i="2" s="1"/>
  <c r="E2008" i="2" s="1"/>
  <c r="E2009" i="2" s="1"/>
  <c r="E2010" i="2" s="1"/>
  <c r="E2011" i="2" s="1"/>
  <c r="E2012" i="2" s="1"/>
  <c r="E2013" i="2" s="1"/>
  <c r="E2014" i="2" s="1"/>
  <c r="E2015" i="2" s="1"/>
  <c r="E2016" i="2" s="1"/>
  <c r="E2017" i="2" s="1"/>
  <c r="E2018" i="2" s="1"/>
  <c r="E2019" i="2" s="1"/>
  <c r="E2020" i="2" s="1"/>
  <c r="E2021" i="2" s="1"/>
  <c r="E2022" i="2" s="1"/>
  <c r="E2023" i="2" s="1"/>
  <c r="E2024" i="2" s="1"/>
  <c r="E2025" i="2" s="1"/>
  <c r="E2026" i="2" s="1"/>
  <c r="E2027" i="2" s="1"/>
  <c r="E2028" i="2" s="1"/>
  <c r="E2029" i="2" s="1"/>
  <c r="E2030" i="2" s="1"/>
  <c r="E2031" i="2" s="1"/>
  <c r="E2032" i="2" s="1"/>
  <c r="E2033" i="2" s="1"/>
  <c r="E2034" i="2" s="1"/>
  <c r="E2035" i="2" s="1"/>
  <c r="E2036" i="2" s="1"/>
  <c r="E2037" i="2" s="1"/>
  <c r="E2038" i="2" s="1"/>
  <c r="E2039" i="2" s="1"/>
  <c r="E2040" i="2" s="1"/>
  <c r="E2041" i="2" s="1"/>
  <c r="E2042" i="2" s="1"/>
  <c r="E2043" i="2" s="1"/>
  <c r="E2044" i="2" s="1"/>
  <c r="E2045" i="2" s="1"/>
  <c r="E2046" i="2" s="1"/>
  <c r="E2047" i="2" s="1"/>
  <c r="E2048" i="2" s="1"/>
  <c r="E2049" i="2" s="1"/>
  <c r="E2050" i="2" s="1"/>
  <c r="E2051" i="2" s="1"/>
  <c r="E2052" i="2" s="1"/>
  <c r="E2053" i="2" s="1"/>
  <c r="E2054" i="2" s="1"/>
  <c r="E2055" i="2" s="1"/>
  <c r="E2056" i="2" s="1"/>
  <c r="E2057" i="2" s="1"/>
  <c r="E2058" i="2" s="1"/>
  <c r="E2059" i="2" s="1"/>
  <c r="E2060" i="2" s="1"/>
  <c r="E2061" i="2" s="1"/>
  <c r="E2062" i="2" s="1"/>
  <c r="E2063" i="2" s="1"/>
  <c r="E2064" i="2" s="1"/>
  <c r="E2065" i="2" s="1"/>
  <c r="E2066" i="2" s="1"/>
  <c r="E2067" i="2" s="1"/>
  <c r="E2068" i="2" s="1"/>
  <c r="E2069" i="2" s="1"/>
  <c r="E2070" i="2" s="1"/>
  <c r="E2071" i="2" s="1"/>
  <c r="E2072" i="2" s="1"/>
  <c r="E2073" i="2" s="1"/>
  <c r="E2074" i="2" s="1"/>
  <c r="E2075" i="2" s="1"/>
  <c r="E2076" i="2" s="1"/>
  <c r="E2077" i="2" s="1"/>
  <c r="E2078" i="2" s="1"/>
  <c r="E2079" i="2" s="1"/>
  <c r="E2080" i="2" s="1"/>
  <c r="E2081" i="2" s="1"/>
  <c r="E2082" i="2" s="1"/>
  <c r="E2083" i="2" s="1"/>
  <c r="E2084" i="2" s="1"/>
  <c r="E2085" i="2" s="1"/>
  <c r="E2086" i="2" s="1"/>
  <c r="E2087" i="2" s="1"/>
  <c r="E2088" i="2" s="1"/>
  <c r="E2089" i="2" s="1"/>
  <c r="E2090" i="2" s="1"/>
  <c r="E2091" i="2" s="1"/>
  <c r="E2092" i="2" s="1"/>
  <c r="E2093" i="2" s="1"/>
  <c r="E2094" i="2" s="1"/>
  <c r="E2095" i="2" s="1"/>
  <c r="E2096" i="2" s="1"/>
  <c r="E2097" i="2" s="1"/>
  <c r="E2098" i="2" s="1"/>
  <c r="E2099" i="2" s="1"/>
  <c r="E2100" i="2" s="1"/>
  <c r="E2101" i="2" s="1"/>
  <c r="E2102" i="2" s="1"/>
  <c r="E2103" i="2" s="1"/>
  <c r="E2104" i="2" s="1"/>
  <c r="E2105" i="2" s="1"/>
  <c r="E2106" i="2" s="1"/>
  <c r="E2107" i="2" s="1"/>
  <c r="E2108" i="2" s="1"/>
  <c r="E2109" i="2" s="1"/>
  <c r="E2110" i="2" s="1"/>
  <c r="E2111" i="2" s="1"/>
  <c r="E2112" i="2" s="1"/>
  <c r="E2113" i="2" s="1"/>
  <c r="E2114" i="2" s="1"/>
  <c r="E2115" i="2" s="1"/>
  <c r="E2116" i="2" s="1"/>
  <c r="E2117" i="2" s="1"/>
  <c r="E2118" i="2" s="1"/>
  <c r="E2119" i="2" s="1"/>
  <c r="E2120" i="2" s="1"/>
  <c r="E2121" i="2" s="1"/>
  <c r="E2122" i="2" s="1"/>
  <c r="E2123" i="2" s="1"/>
  <c r="E2124" i="2" s="1"/>
  <c r="E2125" i="2" s="1"/>
  <c r="E2126" i="2" s="1"/>
  <c r="E2127" i="2" s="1"/>
  <c r="E2128" i="2" s="1"/>
  <c r="E2129" i="2" s="1"/>
  <c r="E2130" i="2" s="1"/>
  <c r="E2131" i="2" s="1"/>
  <c r="E2132" i="2" s="1"/>
  <c r="E2133" i="2" s="1"/>
  <c r="E2134" i="2" s="1"/>
  <c r="E2135" i="2" s="1"/>
  <c r="E2136" i="2" s="1"/>
  <c r="E2137" i="2" s="1"/>
  <c r="E2138" i="2" s="1"/>
  <c r="E2139" i="2" s="1"/>
  <c r="E2140" i="2" s="1"/>
  <c r="E2141" i="2" s="1"/>
  <c r="E2142" i="2" s="1"/>
  <c r="E2143" i="2" s="1"/>
  <c r="E2144" i="2" s="1"/>
  <c r="E2145" i="2" s="1"/>
  <c r="E2146" i="2" s="1"/>
  <c r="E2147" i="2" s="1"/>
  <c r="E2148" i="2" s="1"/>
  <c r="E2149" i="2" s="1"/>
  <c r="E2150" i="2" s="1"/>
  <c r="E2151" i="2" s="1"/>
  <c r="E2152" i="2" s="1"/>
  <c r="E2153" i="2" s="1"/>
  <c r="E2154" i="2" s="1"/>
  <c r="E2155" i="2" s="1"/>
  <c r="E2156" i="2" s="1"/>
  <c r="E2157" i="2" s="1"/>
  <c r="E2158" i="2" s="1"/>
  <c r="E2159" i="2" s="1"/>
  <c r="E2160" i="2" s="1"/>
  <c r="E2161" i="2" s="1"/>
  <c r="E2162" i="2" s="1"/>
  <c r="E2163" i="2" s="1"/>
  <c r="E2164" i="2" s="1"/>
  <c r="E2165" i="2" s="1"/>
  <c r="E2166" i="2" s="1"/>
  <c r="E2167" i="2" s="1"/>
  <c r="E2168" i="2" s="1"/>
  <c r="E2169" i="2" s="1"/>
  <c r="E2170" i="2" s="1"/>
  <c r="E2171" i="2" s="1"/>
  <c r="E2172" i="2" s="1"/>
  <c r="E2173" i="2" s="1"/>
  <c r="E2174" i="2" s="1"/>
  <c r="E2175" i="2" s="1"/>
  <c r="E2176" i="2" s="1"/>
  <c r="E2177" i="2" s="1"/>
  <c r="E2178" i="2" s="1"/>
  <c r="E2179" i="2" s="1"/>
  <c r="E2180" i="2" s="1"/>
  <c r="E2181" i="2" s="1"/>
  <c r="E2182" i="2" s="1"/>
  <c r="E2183" i="2" s="1"/>
  <c r="E2184" i="2" s="1"/>
  <c r="E2185" i="2" s="1"/>
  <c r="E2186" i="2" s="1"/>
  <c r="E2187" i="2" s="1"/>
  <c r="E2188" i="2" s="1"/>
  <c r="E2189" i="2" s="1"/>
  <c r="E2190" i="2" s="1"/>
  <c r="E2191" i="2" s="1"/>
  <c r="E2192" i="2" s="1"/>
  <c r="E2193" i="2" s="1"/>
  <c r="E2194" i="2" s="1"/>
  <c r="E2195" i="2" s="1"/>
  <c r="E2196" i="2" s="1"/>
  <c r="D1838" i="2"/>
  <c r="C1838" i="2"/>
  <c r="B1838" i="2"/>
  <c r="D1837" i="2"/>
  <c r="C1837" i="2"/>
  <c r="B1837" i="2"/>
  <c r="D1836" i="2"/>
  <c r="C1836" i="2"/>
  <c r="B1836" i="2"/>
  <c r="D1835" i="2"/>
  <c r="C1835" i="2"/>
  <c r="B1835" i="2"/>
  <c r="D1834" i="2"/>
  <c r="C1834" i="2"/>
  <c r="B1834" i="2"/>
  <c r="D1833" i="2"/>
  <c r="C1833" i="2"/>
  <c r="B1833" i="2"/>
  <c r="E1832" i="2"/>
  <c r="E1833" i="2" s="1"/>
  <c r="E1834" i="2" s="1"/>
  <c r="E1835" i="2" s="1"/>
  <c r="E1836" i="2" s="1"/>
  <c r="D1832" i="2"/>
  <c r="C1832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8" i="1"/>
  <c r="C28" i="1"/>
  <c r="D27" i="1"/>
  <c r="C27" i="1"/>
  <c r="D26" i="1"/>
  <c r="D29" i="1" s="1"/>
  <c r="C26" i="1"/>
  <c r="C29" i="1" s="1"/>
  <c r="L27" i="29" l="1"/>
  <c r="V24" i="29"/>
  <c r="J24" i="29"/>
  <c r="P24" i="29" s="1"/>
  <c r="I24" i="29"/>
  <c r="G24" i="29"/>
  <c r="O24" i="29" s="1"/>
  <c r="S24" i="29" s="1"/>
  <c r="F24" i="29"/>
  <c r="F25" i="28"/>
  <c r="G25" i="28"/>
  <c r="O25" i="28" s="1"/>
  <c r="S25" i="28" s="1"/>
  <c r="V25" i="28"/>
  <c r="J25" i="28"/>
  <c r="P25" i="28" s="1"/>
  <c r="I25" i="28"/>
  <c r="I29" i="27"/>
  <c r="G29" i="27"/>
  <c r="O29" i="27" s="1"/>
  <c r="S29" i="27" s="1"/>
  <c r="F29" i="27"/>
  <c r="J29" i="27"/>
  <c r="P29" i="27" s="1"/>
  <c r="V29" i="27"/>
  <c r="AB47" i="10" s="1"/>
  <c r="M36" i="27"/>
  <c r="G25" i="26"/>
  <c r="F25" i="26"/>
  <c r="J25" i="26"/>
  <c r="H25" i="26"/>
  <c r="I25" i="26"/>
  <c r="H23" i="25"/>
  <c r="I23" i="25"/>
  <c r="J23" i="25"/>
  <c r="F23" i="25"/>
  <c r="G23" i="25"/>
  <c r="L26" i="29"/>
  <c r="M29" i="29"/>
  <c r="L28" i="28"/>
  <c r="V30" i="27"/>
  <c r="J30" i="27"/>
  <c r="P30" i="27" s="1"/>
  <c r="F30" i="27"/>
  <c r="I30" i="27"/>
  <c r="G30" i="27"/>
  <c r="O30" i="27" s="1"/>
  <c r="S30" i="27" s="1"/>
  <c r="L39" i="26"/>
  <c r="J42" i="23"/>
  <c r="P42" i="23" s="1"/>
  <c r="J32" i="22"/>
  <c r="P32" i="22" s="1"/>
  <c r="O23" i="19"/>
  <c r="V36" i="19" s="1"/>
  <c r="V31" i="27"/>
  <c r="F31" i="27"/>
  <c r="AB25" i="10" s="1"/>
  <c r="J31" i="27"/>
  <c r="P31" i="27" s="1"/>
  <c r="I31" i="27"/>
  <c r="G31" i="27"/>
  <c r="O31" i="27" s="1"/>
  <c r="S31" i="27" s="1"/>
  <c r="L38" i="26"/>
  <c r="F30" i="25"/>
  <c r="I39" i="24"/>
  <c r="L33" i="27"/>
  <c r="G33" i="27"/>
  <c r="O33" i="27" s="1"/>
  <c r="J34" i="27"/>
  <c r="P34" i="27" s="1"/>
  <c r="L34" i="27"/>
  <c r="J28" i="27"/>
  <c r="J36" i="27" s="1"/>
  <c r="P36" i="27" s="1"/>
  <c r="L35" i="25"/>
  <c r="M38" i="25"/>
  <c r="L36" i="25"/>
  <c r="F31" i="24"/>
  <c r="G31" i="24"/>
  <c r="I31" i="24"/>
  <c r="H31" i="24"/>
  <c r="J31" i="24"/>
  <c r="H27" i="23"/>
  <c r="J27" i="23"/>
  <c r="I27" i="23"/>
  <c r="G27" i="23"/>
  <c r="F27" i="23"/>
  <c r="I25" i="22"/>
  <c r="H25" i="22"/>
  <c r="J25" i="22"/>
  <c r="F25" i="22"/>
  <c r="G25" i="22"/>
  <c r="H29" i="21"/>
  <c r="I29" i="21"/>
  <c r="F29" i="21"/>
  <c r="J29" i="21"/>
  <c r="G29" i="21"/>
  <c r="L48" i="24"/>
  <c r="L42" i="23"/>
  <c r="O11" i="21"/>
  <c r="M45" i="23"/>
  <c r="L43" i="23"/>
  <c r="L49" i="24"/>
  <c r="L39" i="22"/>
  <c r="L40" i="22"/>
  <c r="L43" i="21"/>
  <c r="M46" i="21"/>
  <c r="L44" i="21"/>
  <c r="L36" i="20"/>
  <c r="O17" i="20"/>
  <c r="J36" i="20" s="1"/>
  <c r="P36" i="20" s="1"/>
  <c r="L37" i="20"/>
  <c r="M39" i="20"/>
  <c r="L43" i="19"/>
  <c r="AI52" i="10"/>
  <c r="AQ52" i="10"/>
  <c r="AY52" i="10"/>
  <c r="BG52" i="10"/>
  <c r="BW52" i="10"/>
  <c r="O31" i="18"/>
  <c r="AU28" i="10"/>
  <c r="BG28" i="10"/>
  <c r="BS28" i="10"/>
  <c r="BO28" i="10"/>
  <c r="L52" i="18"/>
  <c r="L52" i="16"/>
  <c r="M14" i="14"/>
  <c r="N14" i="14"/>
  <c r="L44" i="19"/>
  <c r="L45" i="17"/>
  <c r="M48" i="17"/>
  <c r="L46" i="17"/>
  <c r="O25" i="17"/>
  <c r="J37" i="17" s="1"/>
  <c r="L51" i="16"/>
  <c r="AO28" i="10"/>
  <c r="BE28" i="10"/>
  <c r="BM28" i="10"/>
  <c r="CC28" i="10"/>
  <c r="R5" i="10"/>
  <c r="R30" i="10" s="1"/>
  <c r="BK28" i="10"/>
  <c r="AI28" i="10"/>
  <c r="AY28" i="10"/>
  <c r="BO52" i="10"/>
  <c r="BK52" i="10"/>
  <c r="BC52" i="10"/>
  <c r="AU52" i="10"/>
  <c r="AM52" i="10"/>
  <c r="BY52" i="10"/>
  <c r="BQ52" i="10"/>
  <c r="BI52" i="10"/>
  <c r="BA52" i="10"/>
  <c r="AS52" i="10"/>
  <c r="AK52" i="10"/>
  <c r="AQ28" i="10"/>
  <c r="BW28" i="10"/>
  <c r="BX52" i="10"/>
  <c r="BP52" i="10"/>
  <c r="BH52" i="10"/>
  <c r="AZ52" i="10"/>
  <c r="AR52" i="10"/>
  <c r="AJ52" i="10"/>
  <c r="CC52" i="10"/>
  <c r="BU52" i="10"/>
  <c r="BM52" i="10"/>
  <c r="BE52" i="10"/>
  <c r="AW52" i="10"/>
  <c r="AO52" i="10"/>
  <c r="AG52" i="10"/>
  <c r="CA52" i="10"/>
  <c r="BS52" i="10"/>
  <c r="BR28" i="10"/>
  <c r="BB28" i="10"/>
  <c r="AL28" i="10"/>
  <c r="BZ52" i="10"/>
  <c r="BR52" i="10"/>
  <c r="BJ52" i="10"/>
  <c r="BB52" i="10"/>
  <c r="AT52" i="10"/>
  <c r="AL52" i="10"/>
  <c r="BH28" i="10"/>
  <c r="AZ28" i="10"/>
  <c r="AR28" i="10"/>
  <c r="AJ28" i="10"/>
  <c r="AE28" i="10"/>
  <c r="AF28" i="10"/>
  <c r="AN28" i="10"/>
  <c r="AE52" i="10"/>
  <c r="BY28" i="10"/>
  <c r="BQ28" i="10"/>
  <c r="BI28" i="10"/>
  <c r="BA28" i="10"/>
  <c r="AS28" i="10"/>
  <c r="AK28" i="10"/>
  <c r="AG28" i="10"/>
  <c r="AW28" i="10"/>
  <c r="BU28" i="10"/>
  <c r="CD52" i="10"/>
  <c r="BV52" i="10"/>
  <c r="BN52" i="10"/>
  <c r="BF52" i="10"/>
  <c r="AX52" i="10"/>
  <c r="AP52" i="10"/>
  <c r="AH52" i="10"/>
  <c r="CB52" i="10"/>
  <c r="BT52" i="10"/>
  <c r="BL52" i="10"/>
  <c r="BD52" i="10"/>
  <c r="AV52" i="10"/>
  <c r="AN52" i="10"/>
  <c r="AF52" i="10"/>
  <c r="CD28" i="10"/>
  <c r="BV28" i="10"/>
  <c r="BN28" i="10"/>
  <c r="BF28" i="10"/>
  <c r="AX28" i="10"/>
  <c r="AP28" i="10"/>
  <c r="AH28" i="10"/>
  <c r="CB28" i="10"/>
  <c r="BT28" i="10"/>
  <c r="BL28" i="10"/>
  <c r="BD28" i="10"/>
  <c r="CA28" i="10"/>
  <c r="BZ28" i="10"/>
  <c r="BX28" i="10"/>
  <c r="BP28" i="10"/>
  <c r="BJ28" i="10"/>
  <c r="BC28" i="10"/>
  <c r="AV28" i="10"/>
  <c r="AT28" i="10"/>
  <c r="AM28" i="10"/>
  <c r="J24" i="48"/>
  <c r="P24" i="48" s="1"/>
  <c r="J23" i="48"/>
  <c r="P23" i="48" s="1"/>
  <c r="G21" i="53"/>
  <c r="G26" i="53" s="1"/>
  <c r="O26" i="53" s="1"/>
  <c r="F21" i="61"/>
  <c r="F26" i="61" s="1"/>
  <c r="J21" i="39"/>
  <c r="P21" i="39" s="1"/>
  <c r="J21" i="37"/>
  <c r="J26" i="37" s="1"/>
  <c r="P26" i="37" s="1"/>
  <c r="J24" i="75"/>
  <c r="P24" i="75" s="1"/>
  <c r="G23" i="75"/>
  <c r="O23" i="75" s="1"/>
  <c r="J24" i="71"/>
  <c r="P24" i="71" s="1"/>
  <c r="G23" i="71"/>
  <c r="O23" i="71" s="1"/>
  <c r="G23" i="79"/>
  <c r="O23" i="79" s="1"/>
  <c r="J24" i="79"/>
  <c r="P24" i="79" s="1"/>
  <c r="M26" i="71"/>
  <c r="J21" i="75"/>
  <c r="J26" i="75" s="1"/>
  <c r="P26" i="75" s="1"/>
  <c r="J21" i="80"/>
  <c r="J26" i="80" s="1"/>
  <c r="P26" i="80" s="1"/>
  <c r="J21" i="71"/>
  <c r="J26" i="71" s="1"/>
  <c r="P26" i="71" s="1"/>
  <c r="F21" i="75"/>
  <c r="F26" i="75" s="1"/>
  <c r="F21" i="71"/>
  <c r="W21" i="71" s="1"/>
  <c r="G24" i="67"/>
  <c r="O24" i="67" s="1"/>
  <c r="J23" i="67"/>
  <c r="P23" i="67" s="1"/>
  <c r="I21" i="67"/>
  <c r="I26" i="67" s="1"/>
  <c r="J23" i="56"/>
  <c r="P23" i="56" s="1"/>
  <c r="J24" i="56"/>
  <c r="P24" i="56" s="1"/>
  <c r="I21" i="59"/>
  <c r="I26" i="59" s="1"/>
  <c r="I21" i="44"/>
  <c r="I26" i="44" s="1"/>
  <c r="J21" i="51"/>
  <c r="P21" i="51" s="1"/>
  <c r="M26" i="55"/>
  <c r="J21" i="60"/>
  <c r="J26" i="60" s="1"/>
  <c r="P26" i="60" s="1"/>
  <c r="J21" i="61"/>
  <c r="P21" i="61" s="1"/>
  <c r="F21" i="67"/>
  <c r="W21" i="67" s="1"/>
  <c r="F21" i="60"/>
  <c r="W21" i="60" s="1"/>
  <c r="M26" i="67"/>
  <c r="M26" i="58"/>
  <c r="I21" i="51"/>
  <c r="I26" i="51" s="1"/>
  <c r="M26" i="52"/>
  <c r="I21" i="56"/>
  <c r="I26" i="56" s="1"/>
  <c r="M26" i="59"/>
  <c r="V21" i="63"/>
  <c r="J21" i="41"/>
  <c r="J26" i="41" s="1"/>
  <c r="P26" i="41" s="1"/>
  <c r="G21" i="38"/>
  <c r="O21" i="38" s="1"/>
  <c r="S21" i="38" s="1"/>
  <c r="G24" i="33"/>
  <c r="O24" i="33" s="1"/>
  <c r="J23" i="33"/>
  <c r="P23" i="33" s="1"/>
  <c r="J21" i="33"/>
  <c r="J26" i="33" s="1"/>
  <c r="P26" i="33" s="1"/>
  <c r="G21" i="33"/>
  <c r="O21" i="33" s="1"/>
  <c r="S21" i="33" s="1"/>
  <c r="M23" i="42"/>
  <c r="Q23" i="42" s="1"/>
  <c r="P23" i="55"/>
  <c r="M23" i="50"/>
  <c r="Q23" i="50" s="1"/>
  <c r="M24" i="77"/>
  <c r="Q24" i="77" s="1"/>
  <c r="O24" i="38"/>
  <c r="M23" i="43"/>
  <c r="Q23" i="43" s="1"/>
  <c r="M24" i="41"/>
  <c r="Q24" i="41" s="1"/>
  <c r="M23" i="51"/>
  <c r="Q23" i="51" s="1"/>
  <c r="M24" i="53"/>
  <c r="Q24" i="53" s="1"/>
  <c r="M23" i="46"/>
  <c r="Q23" i="46" s="1"/>
  <c r="J21" i="30"/>
  <c r="J26" i="30" s="1"/>
  <c r="P26" i="30" s="1"/>
  <c r="M26" i="29"/>
  <c r="M36" i="20"/>
  <c r="Q36" i="20" s="1"/>
  <c r="M24" i="69"/>
  <c r="Q24" i="69" s="1"/>
  <c r="M24" i="72"/>
  <c r="Q24" i="72" s="1"/>
  <c r="M24" i="80"/>
  <c r="Q24" i="80" s="1"/>
  <c r="M23" i="55"/>
  <c r="Q23" i="55" s="1"/>
  <c r="M44" i="19"/>
  <c r="O23" i="35"/>
  <c r="M23" i="35"/>
  <c r="Q23" i="35" s="1"/>
  <c r="M23" i="47"/>
  <c r="Q23" i="47" s="1"/>
  <c r="M23" i="74"/>
  <c r="Q23" i="74" s="1"/>
  <c r="M23" i="41"/>
  <c r="M24" i="64"/>
  <c r="Q24" i="64" s="1"/>
  <c r="M38" i="26"/>
  <c r="Q38" i="26" s="1"/>
  <c r="M24" i="37"/>
  <c r="M24" i="65"/>
  <c r="Q24" i="65" s="1"/>
  <c r="M24" i="73"/>
  <c r="Q24" i="73" s="1"/>
  <c r="M24" i="76"/>
  <c r="Q24" i="76" s="1"/>
  <c r="M27" i="29"/>
  <c r="Q27" i="29" s="1"/>
  <c r="M23" i="37"/>
  <c r="M24" i="56"/>
  <c r="Q24" i="56" s="1"/>
  <c r="M23" i="59"/>
  <c r="Q23" i="59" s="1"/>
  <c r="M24" i="68"/>
  <c r="Q24" i="68" s="1"/>
  <c r="M23" i="78"/>
  <c r="Q23" i="78" s="1"/>
  <c r="M36" i="25"/>
  <c r="M23" i="31"/>
  <c r="Q23" i="31" s="1"/>
  <c r="M24" i="61"/>
  <c r="Q24" i="61" s="1"/>
  <c r="M23" i="64"/>
  <c r="Q23" i="64" s="1"/>
  <c r="M52" i="18"/>
  <c r="M35" i="25"/>
  <c r="M24" i="32"/>
  <c r="Q24" i="32" s="1"/>
  <c r="P24" i="45"/>
  <c r="M24" i="66"/>
  <c r="Q24" i="66" s="1"/>
  <c r="M23" i="71"/>
  <c r="Q23" i="71" s="1"/>
  <c r="M23" i="66"/>
  <c r="Q23" i="66" s="1"/>
  <c r="M40" i="22"/>
  <c r="O27" i="29"/>
  <c r="M24" i="39"/>
  <c r="P23" i="43"/>
  <c r="O23" i="51"/>
  <c r="M33" i="27"/>
  <c r="M24" i="49"/>
  <c r="Q24" i="49" s="1"/>
  <c r="M43" i="23"/>
  <c r="M24" i="44"/>
  <c r="Q24" i="44" s="1"/>
  <c r="M23" i="70"/>
  <c r="Q23" i="70" s="1"/>
  <c r="M24" i="46"/>
  <c r="Q24" i="46" s="1"/>
  <c r="M23" i="67"/>
  <c r="Q23" i="67" s="1"/>
  <c r="M43" i="21"/>
  <c r="M24" i="33"/>
  <c r="Q24" i="33" s="1"/>
  <c r="M24" i="50"/>
  <c r="M24" i="57"/>
  <c r="Q24" i="57" s="1"/>
  <c r="M24" i="58"/>
  <c r="Q24" i="58" s="1"/>
  <c r="M24" i="62"/>
  <c r="Q24" i="62" s="1"/>
  <c r="M23" i="65"/>
  <c r="Q23" i="65" s="1"/>
  <c r="M24" i="81"/>
  <c r="Q24" i="81" s="1"/>
  <c r="M23" i="48"/>
  <c r="P24" i="64"/>
  <c r="M24" i="54"/>
  <c r="Q24" i="54" s="1"/>
  <c r="M23" i="62"/>
  <c r="Q23" i="62" s="1"/>
  <c r="M23" i="77"/>
  <c r="Q23" i="77" s="1"/>
  <c r="M52" i="16"/>
  <c r="Q52" i="16" s="1"/>
  <c r="M24" i="42"/>
  <c r="Q24" i="42" s="1"/>
  <c r="M23" i="58"/>
  <c r="Q23" i="58" s="1"/>
  <c r="M24" i="60"/>
  <c r="Q24" i="60" s="1"/>
  <c r="M23" i="52"/>
  <c r="Q23" i="52" s="1"/>
  <c r="M24" i="55"/>
  <c r="Q24" i="55" s="1"/>
  <c r="P23" i="62"/>
  <c r="M23" i="63"/>
  <c r="Q23" i="63" s="1"/>
  <c r="M23" i="75"/>
  <c r="Q23" i="75" s="1"/>
  <c r="M23" i="79"/>
  <c r="Q23" i="79" s="1"/>
  <c r="M23" i="81"/>
  <c r="Q23" i="81" s="1"/>
  <c r="O9" i="81"/>
  <c r="F21" i="81" s="1"/>
  <c r="A2253" i="2"/>
  <c r="D2252" i="2"/>
  <c r="E2199" i="2"/>
  <c r="E2200" i="2" s="1"/>
  <c r="E2201" i="2" s="1"/>
  <c r="E2202" i="2" s="1"/>
  <c r="E2203" i="2" s="1"/>
  <c r="E2204" i="2" s="1"/>
  <c r="E2205" i="2" s="1"/>
  <c r="E2206" i="2" s="1"/>
  <c r="E2207" i="2" s="1"/>
  <c r="E2208" i="2" s="1"/>
  <c r="E2209" i="2" s="1"/>
  <c r="E2210" i="2" s="1"/>
  <c r="E2211" i="2" s="1"/>
  <c r="E2212" i="2" s="1"/>
  <c r="E2213" i="2" s="1"/>
  <c r="E2214" i="2" s="1"/>
  <c r="E2215" i="2" s="1"/>
  <c r="E2216" i="2" s="1"/>
  <c r="E2217" i="2" s="1"/>
  <c r="E2218" i="2" s="1"/>
  <c r="E2219" i="2" s="1"/>
  <c r="E2220" i="2" s="1"/>
  <c r="E2221" i="2" s="1"/>
  <c r="E2222" i="2" s="1"/>
  <c r="E2223" i="2" s="1"/>
  <c r="E2224" i="2" s="1"/>
  <c r="E2225" i="2" s="1"/>
  <c r="E2226" i="2" s="1"/>
  <c r="E2227" i="2" s="1"/>
  <c r="E2228" i="2" s="1"/>
  <c r="E2229" i="2" s="1"/>
  <c r="E2230" i="2" s="1"/>
  <c r="E2231" i="2" s="1"/>
  <c r="E2232" i="2" s="1"/>
  <c r="E2233" i="2" s="1"/>
  <c r="E2234" i="2" s="1"/>
  <c r="E2235" i="2" s="1"/>
  <c r="E2236" i="2" s="1"/>
  <c r="E2237" i="2" s="1"/>
  <c r="E2238" i="2" s="1"/>
  <c r="E2239" i="2" s="1"/>
  <c r="E2240" i="2" s="1"/>
  <c r="E2241" i="2" s="1"/>
  <c r="E2242" i="2" s="1"/>
  <c r="E2243" i="2" s="1"/>
  <c r="E2244" i="2" s="1"/>
  <c r="E2245" i="2" s="1"/>
  <c r="E2246" i="2" s="1"/>
  <c r="E2247" i="2" s="1"/>
  <c r="E2248" i="2" s="1"/>
  <c r="E2249" i="2" s="1"/>
  <c r="E2250" i="2" s="1"/>
  <c r="E2251" i="2" s="1"/>
  <c r="E2252" i="2" s="1"/>
  <c r="M24" i="78"/>
  <c r="Q24" i="78" s="1"/>
  <c r="M23" i="76"/>
  <c r="Q23" i="76" s="1"/>
  <c r="E44" i="4"/>
  <c r="M44" i="4"/>
  <c r="M28" i="4"/>
  <c r="U44" i="4"/>
  <c r="AF15" i="3"/>
  <c r="T11" i="4"/>
  <c r="L11" i="4"/>
  <c r="C46" i="4"/>
  <c r="I43" i="4"/>
  <c r="I11" i="4"/>
  <c r="Q43" i="4"/>
  <c r="Q11" i="4"/>
  <c r="S46" i="4"/>
  <c r="P3" i="3"/>
  <c r="P15" i="3"/>
  <c r="AF18" i="3"/>
  <c r="N43" i="4"/>
  <c r="N28" i="4"/>
  <c r="H43" i="4"/>
  <c r="R3" i="3"/>
  <c r="Q18" i="3"/>
  <c r="AG18" i="3"/>
  <c r="I46" i="18"/>
  <c r="O27" i="28"/>
  <c r="M27" i="28"/>
  <c r="Q27" i="28" s="1"/>
  <c r="G21" i="31"/>
  <c r="F21" i="31"/>
  <c r="J21" i="31"/>
  <c r="F21" i="34"/>
  <c r="V21" i="34"/>
  <c r="J21" i="34"/>
  <c r="I21" i="34"/>
  <c r="I26" i="34" s="1"/>
  <c r="G21" i="34"/>
  <c r="R18" i="3"/>
  <c r="S20" i="3" s="1"/>
  <c r="S24" i="3" s="1"/>
  <c r="T20" i="3" s="1"/>
  <c r="T24" i="3" s="1"/>
  <c r="U20" i="3" s="1"/>
  <c r="U24" i="3" s="1"/>
  <c r="V20" i="3" s="1"/>
  <c r="V24" i="3" s="1"/>
  <c r="W20" i="3" s="1"/>
  <c r="W24" i="3" s="1"/>
  <c r="X20" i="3" s="1"/>
  <c r="X24" i="3" s="1"/>
  <c r="Y20" i="3" s="1"/>
  <c r="Y24" i="3" s="1"/>
  <c r="Z20" i="3" s="1"/>
  <c r="Z24" i="3" s="1"/>
  <c r="AA20" i="3" s="1"/>
  <c r="AA24" i="3" s="1"/>
  <c r="AB20" i="3" s="1"/>
  <c r="AB24" i="3" s="1"/>
  <c r="AC20" i="3" s="1"/>
  <c r="AC24" i="3" s="1"/>
  <c r="AD20" i="3" s="1"/>
  <c r="AD24" i="3" s="1"/>
  <c r="AE20" i="3" s="1"/>
  <c r="AE24" i="3" s="1"/>
  <c r="AF20" i="3" s="1"/>
  <c r="AF24" i="3" s="1"/>
  <c r="AG20" i="3" s="1"/>
  <c r="AG24" i="3" s="1"/>
  <c r="AH20" i="3" s="1"/>
  <c r="AH24" i="3" s="1"/>
  <c r="AI20" i="3" s="1"/>
  <c r="AI24" i="3" s="1"/>
  <c r="AJ20" i="3" s="1"/>
  <c r="AJ24" i="3" s="1"/>
  <c r="AK20" i="3" s="1"/>
  <c r="AK24" i="3" s="1"/>
  <c r="AL20" i="3" s="1"/>
  <c r="AL24" i="3" s="1"/>
  <c r="AM20" i="3" s="1"/>
  <c r="AM24" i="3" s="1"/>
  <c r="AN20" i="3" s="1"/>
  <c r="AN24" i="3" s="1"/>
  <c r="AO20" i="3" s="1"/>
  <c r="AO24" i="3" s="1"/>
  <c r="AP20" i="3" s="1"/>
  <c r="AP24" i="3" s="1"/>
  <c r="AQ20" i="3" s="1"/>
  <c r="AQ24" i="3" s="1"/>
  <c r="AR20" i="3" s="1"/>
  <c r="AR24" i="3" s="1"/>
  <c r="AS20" i="3" s="1"/>
  <c r="AS24" i="3" s="1"/>
  <c r="AT20" i="3" s="1"/>
  <c r="AT24" i="3" s="1"/>
  <c r="AU20" i="3" s="1"/>
  <c r="AU24" i="3" s="1"/>
  <c r="AV20" i="3" s="1"/>
  <c r="AV24" i="3" s="1"/>
  <c r="AW20" i="3" s="1"/>
  <c r="AW24" i="3" s="1"/>
  <c r="C11" i="4"/>
  <c r="J28" i="4"/>
  <c r="H46" i="4"/>
  <c r="P46" i="4"/>
  <c r="M24" i="38"/>
  <c r="Q24" i="38" s="1"/>
  <c r="R11" i="4"/>
  <c r="F20" i="4"/>
  <c r="G50" i="4"/>
  <c r="G24" i="31"/>
  <c r="O24" i="31" s="1"/>
  <c r="J23" i="31"/>
  <c r="P23" i="31" s="1"/>
  <c r="J24" i="31"/>
  <c r="P24" i="31" s="1"/>
  <c r="G23" i="31"/>
  <c r="O23" i="31" s="1"/>
  <c r="N13" i="10"/>
  <c r="N8" i="10"/>
  <c r="M51" i="18"/>
  <c r="O9" i="42"/>
  <c r="V21" i="42" s="1"/>
  <c r="D8" i="14"/>
  <c r="D11" i="14"/>
  <c r="C8" i="14"/>
  <c r="C11" i="14"/>
  <c r="D6" i="14"/>
  <c r="D9" i="14"/>
  <c r="C6" i="14"/>
  <c r="C9" i="14"/>
  <c r="D5" i="14"/>
  <c r="C5" i="14"/>
  <c r="D10" i="14"/>
  <c r="C7" i="14"/>
  <c r="C10" i="14"/>
  <c r="D7" i="14"/>
  <c r="M45" i="17"/>
  <c r="Q45" i="17" s="1"/>
  <c r="N14" i="10"/>
  <c r="G24" i="35"/>
  <c r="O24" i="35" s="1"/>
  <c r="J23" i="35"/>
  <c r="P23" i="35" s="1"/>
  <c r="J24" i="35"/>
  <c r="P24" i="35" s="1"/>
  <c r="M46" i="17"/>
  <c r="Q46" i="17" s="1"/>
  <c r="J28" i="28"/>
  <c r="P28" i="28" s="1"/>
  <c r="G28" i="28"/>
  <c r="O28" i="28" s="1"/>
  <c r="J27" i="28"/>
  <c r="P27" i="28" s="1"/>
  <c r="G23" i="29"/>
  <c r="F23" i="29"/>
  <c r="AD24" i="10" s="1"/>
  <c r="AD28" i="10" s="1"/>
  <c r="O9" i="46"/>
  <c r="J21" i="46" s="1"/>
  <c r="O9" i="77"/>
  <c r="N22" i="10"/>
  <c r="M51" i="16"/>
  <c r="M49" i="24"/>
  <c r="G26" i="29"/>
  <c r="O26" i="29" s="1"/>
  <c r="J27" i="29"/>
  <c r="P27" i="29" s="1"/>
  <c r="J26" i="29"/>
  <c r="P26" i="29" s="1"/>
  <c r="M26" i="32"/>
  <c r="V21" i="35"/>
  <c r="M24" i="45"/>
  <c r="Q24" i="45" s="1"/>
  <c r="O31" i="16"/>
  <c r="F43" i="16" s="1"/>
  <c r="M39" i="22"/>
  <c r="M41" i="26"/>
  <c r="J24" i="28"/>
  <c r="O24" i="34"/>
  <c r="M24" i="34"/>
  <c r="N10" i="10"/>
  <c r="M54" i="18"/>
  <c r="M23" i="30"/>
  <c r="Q23" i="30" s="1"/>
  <c r="G16" i="11"/>
  <c r="G18" i="11" s="1"/>
  <c r="G31" i="11"/>
  <c r="H31" i="11" s="1"/>
  <c r="V21" i="30"/>
  <c r="P23" i="39"/>
  <c r="M23" i="39"/>
  <c r="O9" i="40"/>
  <c r="V21" i="40" s="1"/>
  <c r="M54" i="16"/>
  <c r="L51" i="18"/>
  <c r="M51" i="24"/>
  <c r="M28" i="28"/>
  <c r="V21" i="31"/>
  <c r="M26" i="36"/>
  <c r="M39" i="26"/>
  <c r="Q39" i="26" s="1"/>
  <c r="J23" i="30"/>
  <c r="P23" i="30" s="1"/>
  <c r="G23" i="30"/>
  <c r="O23" i="30" s="1"/>
  <c r="J24" i="30"/>
  <c r="P24" i="30" s="1"/>
  <c r="J24" i="32"/>
  <c r="P24" i="32" s="1"/>
  <c r="G24" i="32"/>
  <c r="O24" i="32" s="1"/>
  <c r="J23" i="32"/>
  <c r="P23" i="32" s="1"/>
  <c r="G23" i="32"/>
  <c r="O23" i="32" s="1"/>
  <c r="G21" i="35"/>
  <c r="M23" i="40"/>
  <c r="Q23" i="40" s="1"/>
  <c r="F21" i="43"/>
  <c r="V21" i="43"/>
  <c r="G24" i="43"/>
  <c r="O24" i="43" s="1"/>
  <c r="G23" i="43"/>
  <c r="O23" i="43" s="1"/>
  <c r="J24" i="43"/>
  <c r="P24" i="43" s="1"/>
  <c r="M23" i="44"/>
  <c r="Q23" i="44" s="1"/>
  <c r="O23" i="44"/>
  <c r="M37" i="20"/>
  <c r="J23" i="29"/>
  <c r="M24" i="31"/>
  <c r="Q24" i="31" s="1"/>
  <c r="M23" i="32"/>
  <c r="Q23" i="32" s="1"/>
  <c r="J24" i="36"/>
  <c r="P24" i="36" s="1"/>
  <c r="G24" i="36"/>
  <c r="O24" i="36" s="1"/>
  <c r="J23" i="36"/>
  <c r="P23" i="36" s="1"/>
  <c r="O23" i="36"/>
  <c r="M23" i="36"/>
  <c r="Q23" i="36" s="1"/>
  <c r="G24" i="37"/>
  <c r="O24" i="37" s="1"/>
  <c r="J23" i="37"/>
  <c r="P23" i="37" s="1"/>
  <c r="G23" i="37"/>
  <c r="O23" i="37" s="1"/>
  <c r="J24" i="37"/>
  <c r="P24" i="37" s="1"/>
  <c r="G21" i="39"/>
  <c r="F21" i="39"/>
  <c r="F21" i="42"/>
  <c r="J21" i="42"/>
  <c r="I21" i="42"/>
  <c r="I26" i="42" s="1"/>
  <c r="G21" i="42"/>
  <c r="G23" i="49"/>
  <c r="O23" i="49" s="1"/>
  <c r="J24" i="49"/>
  <c r="P24" i="49" s="1"/>
  <c r="J23" i="49"/>
  <c r="P23" i="49" s="1"/>
  <c r="G24" i="49"/>
  <c r="O24" i="49" s="1"/>
  <c r="M44" i="21"/>
  <c r="V28" i="27"/>
  <c r="F21" i="30"/>
  <c r="G24" i="30"/>
  <c r="O24" i="30" s="1"/>
  <c r="J21" i="32"/>
  <c r="G23" i="33"/>
  <c r="O23" i="33" s="1"/>
  <c r="J24" i="33"/>
  <c r="P24" i="33" s="1"/>
  <c r="M23" i="34"/>
  <c r="Q23" i="34" s="1"/>
  <c r="J21" i="35"/>
  <c r="M24" i="35"/>
  <c r="Q24" i="35" s="1"/>
  <c r="G23" i="39"/>
  <c r="O23" i="39" s="1"/>
  <c r="J24" i="39"/>
  <c r="P24" i="39" s="1"/>
  <c r="G24" i="39"/>
  <c r="O24" i="39" s="1"/>
  <c r="G24" i="41"/>
  <c r="O24" i="41" s="1"/>
  <c r="J23" i="41"/>
  <c r="P23" i="41" s="1"/>
  <c r="J24" i="41"/>
  <c r="P24" i="41" s="1"/>
  <c r="G23" i="41"/>
  <c r="O23" i="41" s="1"/>
  <c r="G23" i="45"/>
  <c r="O23" i="45" s="1"/>
  <c r="G24" i="45"/>
  <c r="O24" i="45" s="1"/>
  <c r="J23" i="45"/>
  <c r="P23" i="45" s="1"/>
  <c r="M26" i="54"/>
  <c r="M24" i="63"/>
  <c r="Q24" i="63" s="1"/>
  <c r="M43" i="19"/>
  <c r="M46" i="19"/>
  <c r="M42" i="23"/>
  <c r="G28" i="27"/>
  <c r="F28" i="27"/>
  <c r="M34" i="27"/>
  <c r="M30" i="28"/>
  <c r="G21" i="30"/>
  <c r="M24" i="30"/>
  <c r="Q24" i="30" s="1"/>
  <c r="J23" i="34"/>
  <c r="P23" i="34" s="1"/>
  <c r="G23" i="34"/>
  <c r="O23" i="34" s="1"/>
  <c r="J24" i="34"/>
  <c r="P24" i="34" s="1"/>
  <c r="L24" i="34"/>
  <c r="V21" i="36"/>
  <c r="V21" i="37"/>
  <c r="I21" i="37"/>
  <c r="I26" i="37" s="1"/>
  <c r="G21" i="37"/>
  <c r="F21" i="37"/>
  <c r="P23" i="54"/>
  <c r="G40" i="22"/>
  <c r="O40" i="22" s="1"/>
  <c r="M42" i="22"/>
  <c r="M48" i="24"/>
  <c r="G34" i="27"/>
  <c r="O34" i="27" s="1"/>
  <c r="J33" i="27"/>
  <c r="P33" i="27" s="1"/>
  <c r="I21" i="30"/>
  <c r="I26" i="30" s="1"/>
  <c r="M26" i="30"/>
  <c r="F21" i="33"/>
  <c r="J21" i="36"/>
  <c r="M24" i="36"/>
  <c r="Q24" i="36" s="1"/>
  <c r="G23" i="53"/>
  <c r="O23" i="53" s="1"/>
  <c r="J24" i="53"/>
  <c r="P24" i="53" s="1"/>
  <c r="G24" i="53"/>
  <c r="O24" i="53" s="1"/>
  <c r="J23" i="53"/>
  <c r="P23" i="53" s="1"/>
  <c r="F37" i="22"/>
  <c r="F24" i="28"/>
  <c r="AC25" i="10" s="1"/>
  <c r="I23" i="29"/>
  <c r="I29" i="29" s="1"/>
  <c r="V23" i="29"/>
  <c r="F21" i="32"/>
  <c r="I21" i="33"/>
  <c r="I26" i="33" s="1"/>
  <c r="V21" i="33"/>
  <c r="F21" i="36"/>
  <c r="V21" i="41"/>
  <c r="L23" i="41"/>
  <c r="F21" i="44"/>
  <c r="F21" i="46"/>
  <c r="M26" i="46"/>
  <c r="J21" i="49"/>
  <c r="I21" i="49"/>
  <c r="I26" i="49" s="1"/>
  <c r="G21" i="49"/>
  <c r="V21" i="49"/>
  <c r="F21" i="49"/>
  <c r="J21" i="62"/>
  <c r="G21" i="62"/>
  <c r="I21" i="62"/>
  <c r="I26" i="62" s="1"/>
  <c r="F21" i="62"/>
  <c r="V21" i="62"/>
  <c r="G24" i="28"/>
  <c r="G21" i="32"/>
  <c r="M23" i="33"/>
  <c r="Q23" i="33" s="1"/>
  <c r="M26" i="33"/>
  <c r="G21" i="36"/>
  <c r="V21" i="39"/>
  <c r="G21" i="41"/>
  <c r="F21" i="41"/>
  <c r="M26" i="41"/>
  <c r="M26" i="42"/>
  <c r="I21" i="45"/>
  <c r="I26" i="45" s="1"/>
  <c r="V21" i="45"/>
  <c r="G21" i="45"/>
  <c r="F21" i="45"/>
  <c r="M24" i="47"/>
  <c r="Q24" i="47" s="1"/>
  <c r="G24" i="52"/>
  <c r="O24" i="52" s="1"/>
  <c r="J23" i="52"/>
  <c r="P23" i="52" s="1"/>
  <c r="G23" i="52"/>
  <c r="O23" i="52" s="1"/>
  <c r="P24" i="52"/>
  <c r="M24" i="52"/>
  <c r="Q24" i="52" s="1"/>
  <c r="I24" i="28"/>
  <c r="I30" i="28" s="1"/>
  <c r="V24" i="28"/>
  <c r="AC49" i="10" s="1"/>
  <c r="I21" i="32"/>
  <c r="I26" i="32" s="1"/>
  <c r="V21" i="32"/>
  <c r="F21" i="35"/>
  <c r="I21" i="36"/>
  <c r="I26" i="36" s="1"/>
  <c r="J24" i="38"/>
  <c r="P24" i="38" s="1"/>
  <c r="J23" i="38"/>
  <c r="P23" i="38" s="1"/>
  <c r="L23" i="38"/>
  <c r="L24" i="39"/>
  <c r="L24" i="43"/>
  <c r="I21" i="47"/>
  <c r="I26" i="47" s="1"/>
  <c r="G24" i="48"/>
  <c r="O24" i="48" s="1"/>
  <c r="G23" i="48"/>
  <c r="O23" i="48" s="1"/>
  <c r="M23" i="60"/>
  <c r="Q23" i="60" s="1"/>
  <c r="L23" i="37"/>
  <c r="M26" i="38"/>
  <c r="L23" i="39"/>
  <c r="M24" i="43"/>
  <c r="O9" i="50"/>
  <c r="V21" i="50" s="1"/>
  <c r="F21" i="53"/>
  <c r="M23" i="56"/>
  <c r="Q23" i="56" s="1"/>
  <c r="I28" i="27"/>
  <c r="I36" i="27" s="1"/>
  <c r="I21" i="31"/>
  <c r="I26" i="31" s="1"/>
  <c r="I21" i="35"/>
  <c r="I26" i="35" s="1"/>
  <c r="L24" i="37"/>
  <c r="J21" i="38"/>
  <c r="O23" i="38"/>
  <c r="M23" i="38"/>
  <c r="M24" i="40"/>
  <c r="Q24" i="40" s="1"/>
  <c r="I21" i="43"/>
  <c r="I26" i="43" s="1"/>
  <c r="G24" i="44"/>
  <c r="O24" i="44" s="1"/>
  <c r="J24" i="44"/>
  <c r="P24" i="44" s="1"/>
  <c r="J23" i="44"/>
  <c r="P23" i="44" s="1"/>
  <c r="M26" i="45"/>
  <c r="F21" i="47"/>
  <c r="G24" i="47"/>
  <c r="O24" i="47" s="1"/>
  <c r="G23" i="47"/>
  <c r="O23" i="47" s="1"/>
  <c r="J24" i="47"/>
  <c r="P24" i="47" s="1"/>
  <c r="J23" i="47"/>
  <c r="P23" i="47" s="1"/>
  <c r="M26" i="48"/>
  <c r="F21" i="38"/>
  <c r="I21" i="39"/>
  <c r="I26" i="39" s="1"/>
  <c r="J21" i="44"/>
  <c r="G21" i="44"/>
  <c r="V21" i="47"/>
  <c r="J21" i="48"/>
  <c r="V21" i="48"/>
  <c r="I21" i="48"/>
  <c r="I26" i="48" s="1"/>
  <c r="G21" i="48"/>
  <c r="L24" i="50"/>
  <c r="G21" i="54"/>
  <c r="J21" i="54"/>
  <c r="I21" i="54"/>
  <c r="I26" i="54" s="1"/>
  <c r="V21" i="54"/>
  <c r="F21" i="54"/>
  <c r="F21" i="56"/>
  <c r="M26" i="57"/>
  <c r="G26" i="65"/>
  <c r="O26" i="65" s="1"/>
  <c r="O21" i="65"/>
  <c r="S21" i="65" s="1"/>
  <c r="M26" i="65"/>
  <c r="G21" i="51"/>
  <c r="F21" i="51"/>
  <c r="M24" i="51"/>
  <c r="Q24" i="51" s="1"/>
  <c r="J21" i="52"/>
  <c r="G24" i="55"/>
  <c r="O24" i="55" s="1"/>
  <c r="G23" i="55"/>
  <c r="O23" i="55" s="1"/>
  <c r="O9" i="58"/>
  <c r="V21" i="58"/>
  <c r="G24" i="60"/>
  <c r="O24" i="60" s="1"/>
  <c r="J23" i="60"/>
  <c r="P23" i="60" s="1"/>
  <c r="G23" i="60"/>
  <c r="O23" i="60" s="1"/>
  <c r="M23" i="61"/>
  <c r="Q23" i="61" s="1"/>
  <c r="I21" i="38"/>
  <c r="I26" i="38" s="1"/>
  <c r="V21" i="38"/>
  <c r="L23" i="48"/>
  <c r="M24" i="48"/>
  <c r="Q24" i="48" s="1"/>
  <c r="M23" i="49"/>
  <c r="Q23" i="49" s="1"/>
  <c r="J21" i="53"/>
  <c r="G23" i="54"/>
  <c r="O23" i="54" s="1"/>
  <c r="G24" i="54"/>
  <c r="O24" i="54" s="1"/>
  <c r="J24" i="54"/>
  <c r="P24" i="54" s="1"/>
  <c r="G21" i="63"/>
  <c r="F21" i="63"/>
  <c r="J21" i="63"/>
  <c r="I21" i="63"/>
  <c r="I26" i="63" s="1"/>
  <c r="M23" i="72"/>
  <c r="G21" i="43"/>
  <c r="J21" i="43"/>
  <c r="M23" i="45"/>
  <c r="Q23" i="45" s="1"/>
  <c r="G21" i="47"/>
  <c r="J21" i="47"/>
  <c r="M26" i="49"/>
  <c r="G24" i="51"/>
  <c r="O24" i="51" s="1"/>
  <c r="J23" i="51"/>
  <c r="P23" i="51" s="1"/>
  <c r="J24" i="51"/>
  <c r="P24" i="51" s="1"/>
  <c r="F21" i="52"/>
  <c r="M23" i="54"/>
  <c r="Q23" i="54" s="1"/>
  <c r="G21" i="55"/>
  <c r="J21" i="55"/>
  <c r="I21" i="55"/>
  <c r="I26" i="55" s="1"/>
  <c r="F21" i="55"/>
  <c r="V21" i="55"/>
  <c r="G24" i="56"/>
  <c r="O24" i="56" s="1"/>
  <c r="G23" i="56"/>
  <c r="O23" i="56" s="1"/>
  <c r="V21" i="65"/>
  <c r="J21" i="70"/>
  <c r="I21" i="70"/>
  <c r="I26" i="70" s="1"/>
  <c r="I21" i="41"/>
  <c r="I26" i="41" s="1"/>
  <c r="V21" i="44"/>
  <c r="J21" i="45"/>
  <c r="F21" i="48"/>
  <c r="V21" i="51"/>
  <c r="M23" i="53"/>
  <c r="Q23" i="53" s="1"/>
  <c r="J24" i="55"/>
  <c r="P24" i="55" s="1"/>
  <c r="G23" i="57"/>
  <c r="O23" i="57" s="1"/>
  <c r="J24" i="57"/>
  <c r="P24" i="57" s="1"/>
  <c r="G24" i="57"/>
  <c r="O24" i="57" s="1"/>
  <c r="J23" i="57"/>
  <c r="P23" i="57" s="1"/>
  <c r="J24" i="60"/>
  <c r="P24" i="60" s="1"/>
  <c r="G24" i="63"/>
  <c r="O24" i="63" s="1"/>
  <c r="J23" i="63"/>
  <c r="P23" i="63" s="1"/>
  <c r="G23" i="63"/>
  <c r="O23" i="63" s="1"/>
  <c r="M26" i="64"/>
  <c r="G21" i="78"/>
  <c r="F21" i="78"/>
  <c r="V21" i="78"/>
  <c r="J21" i="78"/>
  <c r="I21" i="78"/>
  <c r="I26" i="78" s="1"/>
  <c r="I21" i="53"/>
  <c r="I26" i="53" s="1"/>
  <c r="V21" i="53"/>
  <c r="J21" i="56"/>
  <c r="G21" i="56"/>
  <c r="J21" i="57"/>
  <c r="V21" i="57"/>
  <c r="G21" i="57"/>
  <c r="P23" i="61"/>
  <c r="P24" i="63"/>
  <c r="J21" i="64"/>
  <c r="G23" i="65"/>
  <c r="O23" i="65" s="1"/>
  <c r="J23" i="65"/>
  <c r="P23" i="65" s="1"/>
  <c r="G24" i="65"/>
  <c r="O24" i="65" s="1"/>
  <c r="O23" i="68"/>
  <c r="M23" i="68"/>
  <c r="O9" i="73"/>
  <c r="G21" i="73" s="1"/>
  <c r="M24" i="74"/>
  <c r="Q24" i="74" s="1"/>
  <c r="M24" i="79"/>
  <c r="Q24" i="79" s="1"/>
  <c r="G21" i="52"/>
  <c r="M23" i="57"/>
  <c r="Q23" i="57" s="1"/>
  <c r="G21" i="59"/>
  <c r="F21" i="59"/>
  <c r="J21" i="59"/>
  <c r="V21" i="59"/>
  <c r="M24" i="59"/>
  <c r="Q24" i="59" s="1"/>
  <c r="M26" i="61"/>
  <c r="J24" i="65"/>
  <c r="P24" i="65" s="1"/>
  <c r="J21" i="66"/>
  <c r="I21" i="66"/>
  <c r="I26" i="66" s="1"/>
  <c r="G21" i="66"/>
  <c r="V21" i="66"/>
  <c r="F21" i="66"/>
  <c r="I21" i="52"/>
  <c r="I26" i="52" s="1"/>
  <c r="V21" i="52"/>
  <c r="V21" i="56"/>
  <c r="F21" i="64"/>
  <c r="G24" i="64"/>
  <c r="O24" i="64" s="1"/>
  <c r="J23" i="64"/>
  <c r="P23" i="64" s="1"/>
  <c r="G23" i="64"/>
  <c r="O23" i="64" s="1"/>
  <c r="I21" i="65"/>
  <c r="I26" i="65" s="1"/>
  <c r="O9" i="69"/>
  <c r="F21" i="69" s="1"/>
  <c r="M24" i="70"/>
  <c r="Q24" i="70" s="1"/>
  <c r="J21" i="73"/>
  <c r="M26" i="53"/>
  <c r="F21" i="57"/>
  <c r="G24" i="59"/>
  <c r="O24" i="59" s="1"/>
  <c r="J23" i="59"/>
  <c r="P23" i="59" s="1"/>
  <c r="G23" i="59"/>
  <c r="O23" i="59" s="1"/>
  <c r="J24" i="59"/>
  <c r="P24" i="59" s="1"/>
  <c r="G23" i="61"/>
  <c r="O23" i="61" s="1"/>
  <c r="J24" i="61"/>
  <c r="P24" i="61" s="1"/>
  <c r="G24" i="61"/>
  <c r="O24" i="61" s="1"/>
  <c r="G23" i="62"/>
  <c r="O23" i="62" s="1"/>
  <c r="J24" i="62"/>
  <c r="P24" i="62" s="1"/>
  <c r="G24" i="62"/>
  <c r="O24" i="62" s="1"/>
  <c r="J21" i="74"/>
  <c r="I21" i="74"/>
  <c r="I26" i="74" s="1"/>
  <c r="G23" i="80"/>
  <c r="O23" i="80" s="1"/>
  <c r="J24" i="80"/>
  <c r="P24" i="80" s="1"/>
  <c r="G24" i="80"/>
  <c r="O24" i="80" s="1"/>
  <c r="J23" i="80"/>
  <c r="P23" i="80" s="1"/>
  <c r="F21" i="65"/>
  <c r="P23" i="66"/>
  <c r="J24" i="67"/>
  <c r="P24" i="67" s="1"/>
  <c r="L23" i="68"/>
  <c r="G21" i="70"/>
  <c r="F21" i="70"/>
  <c r="V21" i="70"/>
  <c r="M24" i="71"/>
  <c r="Q24" i="71" s="1"/>
  <c r="G23" i="72"/>
  <c r="O23" i="72" s="1"/>
  <c r="J24" i="72"/>
  <c r="P24" i="72" s="1"/>
  <c r="G24" i="72"/>
  <c r="O24" i="72" s="1"/>
  <c r="J23" i="72"/>
  <c r="P23" i="72" s="1"/>
  <c r="L23" i="72"/>
  <c r="G21" i="74"/>
  <c r="F21" i="74"/>
  <c r="V21" i="74"/>
  <c r="G23" i="76"/>
  <c r="O23" i="76" s="1"/>
  <c r="J24" i="76"/>
  <c r="P24" i="76" s="1"/>
  <c r="G24" i="76"/>
  <c r="O24" i="76" s="1"/>
  <c r="J23" i="76"/>
  <c r="P23" i="76" s="1"/>
  <c r="J21" i="79"/>
  <c r="M23" i="80"/>
  <c r="Q23" i="80" s="1"/>
  <c r="G21" i="61"/>
  <c r="J21" i="67"/>
  <c r="V21" i="67"/>
  <c r="G21" i="67"/>
  <c r="J21" i="68"/>
  <c r="J21" i="72"/>
  <c r="J21" i="76"/>
  <c r="G21" i="79"/>
  <c r="F21" i="79"/>
  <c r="G24" i="79"/>
  <c r="O24" i="79" s="1"/>
  <c r="J23" i="79"/>
  <c r="P23" i="79" s="1"/>
  <c r="I21" i="61"/>
  <c r="I26" i="61" s="1"/>
  <c r="V21" i="61"/>
  <c r="J21" i="65"/>
  <c r="M24" i="75"/>
  <c r="Q24" i="75" s="1"/>
  <c r="M26" i="80"/>
  <c r="G21" i="60"/>
  <c r="G21" i="64"/>
  <c r="G24" i="66"/>
  <c r="O24" i="66" s="1"/>
  <c r="G23" i="66"/>
  <c r="O23" i="66" s="1"/>
  <c r="J24" i="66"/>
  <c r="P24" i="66" s="1"/>
  <c r="M26" i="68"/>
  <c r="G24" i="71"/>
  <c r="O24" i="71" s="1"/>
  <c r="J23" i="71"/>
  <c r="P23" i="71" s="1"/>
  <c r="M26" i="72"/>
  <c r="G24" i="75"/>
  <c r="O24" i="75" s="1"/>
  <c r="J23" i="75"/>
  <c r="P23" i="75" s="1"/>
  <c r="M26" i="76"/>
  <c r="I21" i="60"/>
  <c r="I26" i="60" s="1"/>
  <c r="V21" i="60"/>
  <c r="I21" i="64"/>
  <c r="I26" i="64" s="1"/>
  <c r="V21" i="64"/>
  <c r="G24" i="78"/>
  <c r="O24" i="78" s="1"/>
  <c r="J23" i="78"/>
  <c r="P23" i="78" s="1"/>
  <c r="G23" i="78"/>
  <c r="O23" i="78" s="1"/>
  <c r="J24" i="78"/>
  <c r="P24" i="78" s="1"/>
  <c r="F21" i="80"/>
  <c r="G23" i="67"/>
  <c r="O23" i="67" s="1"/>
  <c r="M24" i="67"/>
  <c r="Q24" i="67" s="1"/>
  <c r="G24" i="70"/>
  <c r="O24" i="70" s="1"/>
  <c r="J23" i="70"/>
  <c r="P23" i="70" s="1"/>
  <c r="G23" i="70"/>
  <c r="O23" i="70" s="1"/>
  <c r="J24" i="70"/>
  <c r="P24" i="70" s="1"/>
  <c r="G24" i="74"/>
  <c r="O24" i="74" s="1"/>
  <c r="J23" i="74"/>
  <c r="P23" i="74" s="1"/>
  <c r="G23" i="74"/>
  <c r="O23" i="74" s="1"/>
  <c r="J24" i="74"/>
  <c r="P24" i="74" s="1"/>
  <c r="F21" i="68"/>
  <c r="J23" i="68"/>
  <c r="P23" i="68" s="1"/>
  <c r="I21" i="69"/>
  <c r="I26" i="69" s="1"/>
  <c r="V21" i="69"/>
  <c r="F21" i="72"/>
  <c r="F21" i="76"/>
  <c r="V21" i="77"/>
  <c r="V21" i="81"/>
  <c r="G21" i="68"/>
  <c r="G24" i="68"/>
  <c r="O24" i="68" s="1"/>
  <c r="M23" i="69"/>
  <c r="Q23" i="69" s="1"/>
  <c r="M26" i="69"/>
  <c r="G21" i="72"/>
  <c r="M23" i="73"/>
  <c r="Q23" i="73" s="1"/>
  <c r="M26" i="73"/>
  <c r="G21" i="76"/>
  <c r="G21" i="80"/>
  <c r="M26" i="81"/>
  <c r="I21" i="68"/>
  <c r="I26" i="68" s="1"/>
  <c r="V21" i="68"/>
  <c r="I21" i="72"/>
  <c r="I26" i="72" s="1"/>
  <c r="V21" i="72"/>
  <c r="I21" i="76"/>
  <c r="I26" i="76" s="1"/>
  <c r="V21" i="76"/>
  <c r="I21" i="80"/>
  <c r="I26" i="80" s="1"/>
  <c r="V21" i="80"/>
  <c r="G21" i="71"/>
  <c r="G21" i="75"/>
  <c r="J24" i="68"/>
  <c r="P24" i="68" s="1"/>
  <c r="I21" i="71"/>
  <c r="I26" i="71" s="1"/>
  <c r="V21" i="71"/>
  <c r="I21" i="75"/>
  <c r="I26" i="75" s="1"/>
  <c r="V21" i="75"/>
  <c r="I21" i="79"/>
  <c r="I26" i="79" s="1"/>
  <c r="V21" i="79"/>
  <c r="AD31" i="10" l="1"/>
  <c r="AD49" i="10"/>
  <c r="W24" i="29"/>
  <c r="L24" i="29"/>
  <c r="Q28" i="28"/>
  <c r="W25" i="28"/>
  <c r="L25" i="28"/>
  <c r="Q34" i="27"/>
  <c r="S34" i="27" s="1"/>
  <c r="W29" i="27"/>
  <c r="L29" i="27"/>
  <c r="F32" i="26"/>
  <c r="W32" i="26" s="1"/>
  <c r="I32" i="26"/>
  <c r="V32" i="26"/>
  <c r="J32" i="26"/>
  <c r="P32" i="26" s="1"/>
  <c r="G32" i="26"/>
  <c r="O32" i="26" s="1"/>
  <c r="S32" i="26" s="1"/>
  <c r="G36" i="26"/>
  <c r="O36" i="26" s="1"/>
  <c r="S36" i="26" s="1"/>
  <c r="Q35" i="25"/>
  <c r="F29" i="25"/>
  <c r="W29" i="25" s="1"/>
  <c r="V29" i="25"/>
  <c r="Z31" i="10" s="1"/>
  <c r="W30" i="25"/>
  <c r="V30" i="25"/>
  <c r="J30" i="25"/>
  <c r="P30" i="25" s="1"/>
  <c r="I30" i="25"/>
  <c r="L30" i="25" s="1"/>
  <c r="F31" i="25"/>
  <c r="W31" i="25" s="1"/>
  <c r="G30" i="25"/>
  <c r="O30" i="25" s="1"/>
  <c r="S30" i="25" s="1"/>
  <c r="Q26" i="29"/>
  <c r="S26" i="29" s="1"/>
  <c r="AC50" i="10"/>
  <c r="AC31" i="10"/>
  <c r="AB23" i="10"/>
  <c r="W30" i="27"/>
  <c r="L30" i="27"/>
  <c r="F33" i="26"/>
  <c r="V33" i="26"/>
  <c r="J33" i="26"/>
  <c r="P33" i="26" s="1"/>
  <c r="G33" i="26"/>
  <c r="O33" i="26" s="1"/>
  <c r="S33" i="26" s="1"/>
  <c r="I33" i="26"/>
  <c r="I32" i="25"/>
  <c r="V31" i="25"/>
  <c r="J31" i="25"/>
  <c r="P31" i="25" s="1"/>
  <c r="I31" i="25"/>
  <c r="G31" i="25"/>
  <c r="O31" i="25" s="1"/>
  <c r="S31" i="25" s="1"/>
  <c r="AC24" i="10"/>
  <c r="I38" i="24"/>
  <c r="J38" i="24"/>
  <c r="P38" i="24" s="1"/>
  <c r="G38" i="24"/>
  <c r="O38" i="24" s="1"/>
  <c r="S38" i="24" s="1"/>
  <c r="F38" i="24"/>
  <c r="V38" i="24"/>
  <c r="V34" i="23"/>
  <c r="F34" i="23"/>
  <c r="G34" i="23"/>
  <c r="O34" i="23" s="1"/>
  <c r="S34" i="23" s="1"/>
  <c r="I34" i="23"/>
  <c r="J34" i="23"/>
  <c r="P34" i="23" s="1"/>
  <c r="J31" i="22"/>
  <c r="P31" i="22" s="1"/>
  <c r="V32" i="22"/>
  <c r="I32" i="22"/>
  <c r="F32" i="22"/>
  <c r="W32" i="22" s="1"/>
  <c r="G32" i="22"/>
  <c r="O32" i="22" s="1"/>
  <c r="S32" i="22" s="1"/>
  <c r="G39" i="22"/>
  <c r="O39" i="22" s="1"/>
  <c r="Q37" i="20"/>
  <c r="F30" i="20"/>
  <c r="W30" i="20" s="1"/>
  <c r="J30" i="20"/>
  <c r="P30" i="20" s="1"/>
  <c r="V30" i="20"/>
  <c r="I30" i="20"/>
  <c r="G30" i="20"/>
  <c r="O30" i="20" s="1"/>
  <c r="S30" i="20" s="1"/>
  <c r="I37" i="19"/>
  <c r="J36" i="19"/>
  <c r="P36" i="19" s="1"/>
  <c r="G36" i="19"/>
  <c r="O36" i="19" s="1"/>
  <c r="S36" i="19" s="1"/>
  <c r="I36" i="19"/>
  <c r="F36" i="19"/>
  <c r="V35" i="23"/>
  <c r="Q42" i="23"/>
  <c r="F36" i="21"/>
  <c r="V39" i="24"/>
  <c r="F39" i="24"/>
  <c r="W39" i="24" s="1"/>
  <c r="J39" i="24"/>
  <c r="P39" i="24" s="1"/>
  <c r="G39" i="24"/>
  <c r="O39" i="24" s="1"/>
  <c r="S39" i="24" s="1"/>
  <c r="AB49" i="10"/>
  <c r="AB48" i="10"/>
  <c r="W31" i="27"/>
  <c r="L31" i="27"/>
  <c r="J34" i="26"/>
  <c r="P34" i="26" s="1"/>
  <c r="F34" i="26"/>
  <c r="AA25" i="10" s="1"/>
  <c r="V34" i="26"/>
  <c r="G34" i="26"/>
  <c r="O34" i="26" s="1"/>
  <c r="S34" i="26" s="1"/>
  <c r="I34" i="26"/>
  <c r="V32" i="25"/>
  <c r="Z50" i="10" s="1"/>
  <c r="J29" i="25"/>
  <c r="J38" i="25" s="1"/>
  <c r="P38" i="25" s="1"/>
  <c r="I29" i="25"/>
  <c r="I38" i="25" s="1"/>
  <c r="J33" i="25"/>
  <c r="P33" i="25" s="1"/>
  <c r="G35" i="25"/>
  <c r="O35" i="25" s="1"/>
  <c r="J36" i="25"/>
  <c r="P36" i="25" s="1"/>
  <c r="G29" i="25"/>
  <c r="O29" i="25" s="1"/>
  <c r="S29" i="25" s="1"/>
  <c r="F33" i="25"/>
  <c r="Z21" i="10" s="1"/>
  <c r="V33" i="25"/>
  <c r="Z46" i="10" s="1"/>
  <c r="J35" i="25"/>
  <c r="P35" i="25" s="1"/>
  <c r="G32" i="25"/>
  <c r="O32" i="25" s="1"/>
  <c r="S32" i="25" s="1"/>
  <c r="G36" i="25"/>
  <c r="O36" i="25" s="1"/>
  <c r="J32" i="25"/>
  <c r="P32" i="25" s="1"/>
  <c r="I33" i="25"/>
  <c r="G33" i="25"/>
  <c r="O33" i="25" s="1"/>
  <c r="S33" i="25" s="1"/>
  <c r="F32" i="25"/>
  <c r="Z25" i="10" s="1"/>
  <c r="Q36" i="25"/>
  <c r="G37" i="24"/>
  <c r="O37" i="24" s="1"/>
  <c r="S37" i="24" s="1"/>
  <c r="J40" i="24"/>
  <c r="P40" i="24" s="1"/>
  <c r="J48" i="24"/>
  <c r="P48" i="24" s="1"/>
  <c r="V40" i="24"/>
  <c r="J41" i="24"/>
  <c r="P41" i="24" s="1"/>
  <c r="G41" i="24"/>
  <c r="O41" i="24" s="1"/>
  <c r="S41" i="24" s="1"/>
  <c r="S5" i="10"/>
  <c r="AB24" i="10"/>
  <c r="F36" i="27"/>
  <c r="L36" i="27" s="1"/>
  <c r="Q36" i="27" s="1"/>
  <c r="P28" i="27"/>
  <c r="Q48" i="24"/>
  <c r="I40" i="24"/>
  <c r="G49" i="24"/>
  <c r="O49" i="24" s="1"/>
  <c r="G40" i="24"/>
  <c r="O40" i="24" s="1"/>
  <c r="S40" i="24" s="1"/>
  <c r="F40" i="24"/>
  <c r="AB50" i="10"/>
  <c r="AB31" i="10"/>
  <c r="Q33" i="27"/>
  <c r="S33" i="27" s="1"/>
  <c r="F36" i="26"/>
  <c r="F31" i="26"/>
  <c r="G35" i="26"/>
  <c r="O35" i="26" s="1"/>
  <c r="S35" i="26" s="1"/>
  <c r="F35" i="26"/>
  <c r="AA21" i="10" s="1"/>
  <c r="J35" i="26"/>
  <c r="P35" i="26" s="1"/>
  <c r="V35" i="26"/>
  <c r="I35" i="26"/>
  <c r="J31" i="26"/>
  <c r="P31" i="26" s="1"/>
  <c r="V41" i="24"/>
  <c r="F41" i="24"/>
  <c r="Q49" i="24"/>
  <c r="I41" i="24"/>
  <c r="V40" i="23"/>
  <c r="X32" i="10" s="1"/>
  <c r="I35" i="23"/>
  <c r="G35" i="23"/>
  <c r="O35" i="23" s="1"/>
  <c r="S35" i="23" s="1"/>
  <c r="J35" i="23"/>
  <c r="P35" i="23" s="1"/>
  <c r="F35" i="23"/>
  <c r="F33" i="22"/>
  <c r="W33" i="22" s="1"/>
  <c r="I33" i="22"/>
  <c r="J33" i="22"/>
  <c r="P33" i="22" s="1"/>
  <c r="G33" i="22"/>
  <c r="O33" i="22" s="1"/>
  <c r="S33" i="22" s="1"/>
  <c r="V33" i="22"/>
  <c r="V44" i="24"/>
  <c r="Q43" i="23"/>
  <c r="Q40" i="22"/>
  <c r="Q44" i="21"/>
  <c r="X37" i="10"/>
  <c r="J37" i="22"/>
  <c r="P37" i="22" s="1"/>
  <c r="V37" i="22"/>
  <c r="W32" i="10" s="1"/>
  <c r="G37" i="22"/>
  <c r="O37" i="22" s="1"/>
  <c r="S37" i="22" s="1"/>
  <c r="F31" i="22"/>
  <c r="I36" i="22"/>
  <c r="J34" i="22"/>
  <c r="P34" i="22" s="1"/>
  <c r="V31" i="22"/>
  <c r="I37" i="22"/>
  <c r="L37" i="22" s="1"/>
  <c r="I31" i="22"/>
  <c r="I34" i="22"/>
  <c r="J40" i="22"/>
  <c r="P40" i="22" s="1"/>
  <c r="J39" i="22"/>
  <c r="P39" i="22" s="1"/>
  <c r="G31" i="22"/>
  <c r="O31" i="22" s="1"/>
  <c r="S31" i="22" s="1"/>
  <c r="V34" i="22"/>
  <c r="W48" i="10" s="1"/>
  <c r="F34" i="22"/>
  <c r="W20" i="10" s="1"/>
  <c r="G34" i="22"/>
  <c r="O34" i="22" s="1"/>
  <c r="S34" i="22" s="1"/>
  <c r="J37" i="24"/>
  <c r="P37" i="24" s="1"/>
  <c r="G45" i="24"/>
  <c r="O45" i="24" s="1"/>
  <c r="S45" i="24" s="1"/>
  <c r="V46" i="24"/>
  <c r="Y32" i="10" s="1"/>
  <c r="I45" i="24"/>
  <c r="J42" i="24"/>
  <c r="P42" i="24" s="1"/>
  <c r="G46" i="24"/>
  <c r="O46" i="24" s="1"/>
  <c r="S46" i="24" s="1"/>
  <c r="V45" i="24"/>
  <c r="F42" i="24"/>
  <c r="Y20" i="10" s="1"/>
  <c r="F45" i="24"/>
  <c r="Y17" i="10" s="1"/>
  <c r="I46" i="24"/>
  <c r="J45" i="24"/>
  <c r="P45" i="24" s="1"/>
  <c r="I42" i="24"/>
  <c r="J49" i="24"/>
  <c r="P49" i="24" s="1"/>
  <c r="J46" i="24"/>
  <c r="P46" i="24" s="1"/>
  <c r="F37" i="24"/>
  <c r="I44" i="24"/>
  <c r="I43" i="24"/>
  <c r="G42" i="24"/>
  <c r="O42" i="24" s="1"/>
  <c r="S42" i="24" s="1"/>
  <c r="G48" i="24"/>
  <c r="O48" i="24" s="1"/>
  <c r="V37" i="24"/>
  <c r="Y39" i="10" s="1"/>
  <c r="F46" i="24"/>
  <c r="W46" i="24" s="1"/>
  <c r="J44" i="24"/>
  <c r="P44" i="24" s="1"/>
  <c r="F43" i="24"/>
  <c r="Y15" i="10" s="1"/>
  <c r="V42" i="24"/>
  <c r="I40" i="23"/>
  <c r="V33" i="23"/>
  <c r="G39" i="23"/>
  <c r="O39" i="23" s="1"/>
  <c r="S39" i="23" s="1"/>
  <c r="J43" i="23"/>
  <c r="P43" i="23" s="1"/>
  <c r="F39" i="23"/>
  <c r="X17" i="10" s="1"/>
  <c r="I33" i="23"/>
  <c r="G42" i="23"/>
  <c r="O42" i="23" s="1"/>
  <c r="G40" i="23"/>
  <c r="O40" i="23" s="1"/>
  <c r="S40" i="23" s="1"/>
  <c r="I36" i="23"/>
  <c r="J40" i="23"/>
  <c r="P40" i="23" s="1"/>
  <c r="J39" i="23"/>
  <c r="P39" i="23" s="1"/>
  <c r="G36" i="23"/>
  <c r="O36" i="23" s="1"/>
  <c r="S36" i="23" s="1"/>
  <c r="J33" i="23"/>
  <c r="P33" i="23" s="1"/>
  <c r="F33" i="23"/>
  <c r="X19" i="10" s="1"/>
  <c r="F36" i="23"/>
  <c r="X20" i="10" s="1"/>
  <c r="V39" i="23"/>
  <c r="G33" i="23"/>
  <c r="O33" i="23" s="1"/>
  <c r="S33" i="23" s="1"/>
  <c r="V36" i="23"/>
  <c r="I39" i="23"/>
  <c r="G43" i="23"/>
  <c r="O43" i="23" s="1"/>
  <c r="F40" i="23"/>
  <c r="W40" i="23" s="1"/>
  <c r="J36" i="23"/>
  <c r="P36" i="23" s="1"/>
  <c r="F44" i="24"/>
  <c r="Y21" i="10" s="1"/>
  <c r="G44" i="24"/>
  <c r="O44" i="24" s="1"/>
  <c r="S44" i="24" s="1"/>
  <c r="J43" i="24"/>
  <c r="P43" i="24" s="1"/>
  <c r="I37" i="24"/>
  <c r="G38" i="23"/>
  <c r="O38" i="23" s="1"/>
  <c r="S38" i="23" s="1"/>
  <c r="I38" i="23"/>
  <c r="J38" i="23"/>
  <c r="P38" i="23" s="1"/>
  <c r="J36" i="22"/>
  <c r="P36" i="22" s="1"/>
  <c r="V36" i="22"/>
  <c r="Q43" i="21"/>
  <c r="W38" i="10"/>
  <c r="V38" i="10"/>
  <c r="Y38" i="10"/>
  <c r="X38" i="10"/>
  <c r="F37" i="23"/>
  <c r="X15" i="10" s="1"/>
  <c r="G36" i="22"/>
  <c r="O36" i="22" s="1"/>
  <c r="S36" i="22" s="1"/>
  <c r="J35" i="22"/>
  <c r="P35" i="22" s="1"/>
  <c r="F36" i="22"/>
  <c r="W36" i="22" s="1"/>
  <c r="F35" i="22"/>
  <c r="W15" i="10" s="1"/>
  <c r="V35" i="22"/>
  <c r="W41" i="10" s="1"/>
  <c r="I35" i="22"/>
  <c r="G35" i="22"/>
  <c r="O35" i="22" s="1"/>
  <c r="S35" i="22" s="1"/>
  <c r="V43" i="24"/>
  <c r="Y41" i="10" s="1"/>
  <c r="G43" i="24"/>
  <c r="O43" i="24" s="1"/>
  <c r="S43" i="24" s="1"/>
  <c r="F38" i="23"/>
  <c r="X21" i="10" s="1"/>
  <c r="J37" i="23"/>
  <c r="P37" i="23" s="1"/>
  <c r="V37" i="23"/>
  <c r="X41" i="10" s="1"/>
  <c r="I37" i="23"/>
  <c r="V38" i="23"/>
  <c r="X49" i="10" s="1"/>
  <c r="G37" i="23"/>
  <c r="O37" i="23" s="1"/>
  <c r="S37" i="23" s="1"/>
  <c r="Q39" i="22"/>
  <c r="W39" i="10"/>
  <c r="F29" i="20"/>
  <c r="I34" i="20"/>
  <c r="J33" i="20"/>
  <c r="P33" i="20" s="1"/>
  <c r="G36" i="20"/>
  <c r="O36" i="20" s="1"/>
  <c r="S36" i="20" s="1"/>
  <c r="F32" i="20"/>
  <c r="U17" i="10" s="1"/>
  <c r="J31" i="20"/>
  <c r="P31" i="20" s="1"/>
  <c r="I31" i="20"/>
  <c r="V31" i="20"/>
  <c r="F31" i="20"/>
  <c r="G31" i="20"/>
  <c r="O31" i="20" s="1"/>
  <c r="S31" i="20" s="1"/>
  <c r="F41" i="19"/>
  <c r="W41" i="19" s="1"/>
  <c r="F37" i="19"/>
  <c r="W37" i="19" s="1"/>
  <c r="G37" i="19"/>
  <c r="O37" i="19" s="1"/>
  <c r="S37" i="19" s="1"/>
  <c r="V37" i="19"/>
  <c r="J37" i="19"/>
  <c r="P37" i="19" s="1"/>
  <c r="F34" i="20"/>
  <c r="W34" i="20" s="1"/>
  <c r="I29" i="20"/>
  <c r="F33" i="20"/>
  <c r="W33" i="20" s="1"/>
  <c r="G33" i="20"/>
  <c r="O33" i="20" s="1"/>
  <c r="S33" i="20" s="1"/>
  <c r="V32" i="20"/>
  <c r="U48" i="10" s="1"/>
  <c r="G34" i="20"/>
  <c r="O34" i="20" s="1"/>
  <c r="S34" i="20" s="1"/>
  <c r="I33" i="20"/>
  <c r="G37" i="20"/>
  <c r="O37" i="20" s="1"/>
  <c r="J29" i="20"/>
  <c r="P29" i="20" s="1"/>
  <c r="V33" i="20"/>
  <c r="U32" i="10" s="1"/>
  <c r="G29" i="20"/>
  <c r="O29" i="20" s="1"/>
  <c r="S29" i="20" s="1"/>
  <c r="J37" i="20"/>
  <c r="P37" i="20" s="1"/>
  <c r="V34" i="20"/>
  <c r="J34" i="20"/>
  <c r="P34" i="20" s="1"/>
  <c r="G32" i="20"/>
  <c r="O32" i="20" s="1"/>
  <c r="S32" i="20" s="1"/>
  <c r="I32" i="20"/>
  <c r="J32" i="20"/>
  <c r="P32" i="20" s="1"/>
  <c r="V29" i="20"/>
  <c r="I38" i="19"/>
  <c r="J38" i="19"/>
  <c r="P38" i="19" s="1"/>
  <c r="V38" i="19"/>
  <c r="F38" i="19"/>
  <c r="Q43" i="19"/>
  <c r="G38" i="19"/>
  <c r="O38" i="19" s="1"/>
  <c r="S38" i="19" s="1"/>
  <c r="Q44" i="19"/>
  <c r="G48" i="16"/>
  <c r="O48" i="16" s="1"/>
  <c r="G49" i="16"/>
  <c r="O49" i="16" s="1"/>
  <c r="G47" i="16"/>
  <c r="O47" i="16" s="1"/>
  <c r="G46" i="16"/>
  <c r="G45" i="16"/>
  <c r="G44" i="16"/>
  <c r="N43" i="16"/>
  <c r="Y43" i="16" s="1"/>
  <c r="V45" i="18"/>
  <c r="Q52" i="18"/>
  <c r="I45" i="18"/>
  <c r="G45" i="18"/>
  <c r="O45" i="18" s="1"/>
  <c r="S45" i="18" s="1"/>
  <c r="F45" i="18"/>
  <c r="S13" i="10" s="1"/>
  <c r="J45" i="18"/>
  <c r="P45" i="18" s="1"/>
  <c r="F35" i="19"/>
  <c r="Q51" i="18"/>
  <c r="V43" i="18"/>
  <c r="F47" i="18"/>
  <c r="S9" i="10" s="1"/>
  <c r="Q51" i="16"/>
  <c r="G40" i="19"/>
  <c r="O40" i="19" s="1"/>
  <c r="S40" i="19" s="1"/>
  <c r="J49" i="18"/>
  <c r="P49" i="18" s="1"/>
  <c r="G48" i="18"/>
  <c r="O48" i="18" s="1"/>
  <c r="S48" i="18" s="1"/>
  <c r="V48" i="18"/>
  <c r="G43" i="18"/>
  <c r="O43" i="18" s="1"/>
  <c r="S43" i="18" s="1"/>
  <c r="F46" i="18"/>
  <c r="W46" i="18" s="1"/>
  <c r="V49" i="18"/>
  <c r="F43" i="18"/>
  <c r="S7" i="10" s="1"/>
  <c r="V47" i="18"/>
  <c r="G47" i="18"/>
  <c r="O47" i="18" s="1"/>
  <c r="S47" i="18" s="1"/>
  <c r="F48" i="18"/>
  <c r="S6" i="10" s="1"/>
  <c r="G44" i="18"/>
  <c r="O44" i="18" s="1"/>
  <c r="S44" i="18" s="1"/>
  <c r="I43" i="18"/>
  <c r="J48" i="18"/>
  <c r="P48" i="18" s="1"/>
  <c r="G46" i="18"/>
  <c r="O46" i="18" s="1"/>
  <c r="S46" i="18" s="1"/>
  <c r="I49" i="18"/>
  <c r="V46" i="18"/>
  <c r="J47" i="18"/>
  <c r="P47" i="18" s="1"/>
  <c r="I47" i="18"/>
  <c r="J44" i="18"/>
  <c r="P44" i="18" s="1"/>
  <c r="V44" i="18"/>
  <c r="J43" i="18"/>
  <c r="P43" i="18" s="1"/>
  <c r="I48" i="18"/>
  <c r="F49" i="18"/>
  <c r="I44" i="18"/>
  <c r="G49" i="18"/>
  <c r="O49" i="18" s="1"/>
  <c r="S49" i="18" s="1"/>
  <c r="F44" i="18"/>
  <c r="S10" i="10" s="1"/>
  <c r="J46" i="18"/>
  <c r="P46" i="18" s="1"/>
  <c r="G39" i="19"/>
  <c r="O39" i="19" s="1"/>
  <c r="S39" i="19" s="1"/>
  <c r="F39" i="19"/>
  <c r="F40" i="19"/>
  <c r="T7" i="10" s="1"/>
  <c r="V40" i="19"/>
  <c r="I40" i="19"/>
  <c r="V39" i="19"/>
  <c r="J40" i="19"/>
  <c r="P40" i="19" s="1"/>
  <c r="I39" i="19"/>
  <c r="J39" i="19"/>
  <c r="P39" i="19" s="1"/>
  <c r="J41" i="19"/>
  <c r="P41" i="19" s="1"/>
  <c r="I35" i="19"/>
  <c r="G39" i="17"/>
  <c r="O39" i="17" s="1"/>
  <c r="S39" i="17" s="1"/>
  <c r="F42" i="17"/>
  <c r="R12" i="10" s="1"/>
  <c r="F40" i="17"/>
  <c r="W40" i="17" s="1"/>
  <c r="J38" i="17"/>
  <c r="P38" i="17" s="1"/>
  <c r="F39" i="17"/>
  <c r="R13" i="10" s="1"/>
  <c r="V37" i="17"/>
  <c r="J45" i="17"/>
  <c r="P45" i="17" s="1"/>
  <c r="V41" i="17"/>
  <c r="J39" i="17"/>
  <c r="P39" i="17" s="1"/>
  <c r="F41" i="17"/>
  <c r="W41" i="17" s="1"/>
  <c r="J41" i="17"/>
  <c r="P41" i="17" s="1"/>
  <c r="F38" i="17"/>
  <c r="V38" i="17"/>
  <c r="F43" i="17"/>
  <c r="W43" i="17" s="1"/>
  <c r="V39" i="17"/>
  <c r="J43" i="17"/>
  <c r="P43" i="17" s="1"/>
  <c r="J46" i="17"/>
  <c r="P46" i="17" s="1"/>
  <c r="G42" i="17"/>
  <c r="O42" i="17" s="1"/>
  <c r="S42" i="17" s="1"/>
  <c r="I39" i="17"/>
  <c r="V40" i="17"/>
  <c r="G38" i="17"/>
  <c r="O38" i="17" s="1"/>
  <c r="S38" i="17" s="1"/>
  <c r="I38" i="17"/>
  <c r="I42" i="17"/>
  <c r="G37" i="17"/>
  <c r="O37" i="17" s="1"/>
  <c r="S37" i="17" s="1"/>
  <c r="I41" i="17"/>
  <c r="G45" i="17"/>
  <c r="O45" i="17" s="1"/>
  <c r="V42" i="17"/>
  <c r="J40" i="17"/>
  <c r="P40" i="17" s="1"/>
  <c r="G41" i="17"/>
  <c r="O41" i="17" s="1"/>
  <c r="S41" i="17" s="1"/>
  <c r="I43" i="17"/>
  <c r="G46" i="17"/>
  <c r="O46" i="17" s="1"/>
  <c r="G40" i="17"/>
  <c r="O40" i="17" s="1"/>
  <c r="S40" i="17" s="1"/>
  <c r="J42" i="17"/>
  <c r="P42" i="17" s="1"/>
  <c r="G43" i="17"/>
  <c r="O43" i="17" s="1"/>
  <c r="S43" i="17" s="1"/>
  <c r="V43" i="17"/>
  <c r="I40" i="17"/>
  <c r="F37" i="17"/>
  <c r="W37" i="17" s="1"/>
  <c r="I37" i="17"/>
  <c r="J46" i="16"/>
  <c r="P46" i="16" s="1"/>
  <c r="V48" i="16"/>
  <c r="F48" i="16"/>
  <c r="I47" i="16"/>
  <c r="V43" i="16"/>
  <c r="I44" i="16"/>
  <c r="J45" i="16"/>
  <c r="P45" i="16" s="1"/>
  <c r="V44" i="16"/>
  <c r="J47" i="16"/>
  <c r="P47" i="16" s="1"/>
  <c r="I46" i="16"/>
  <c r="F44" i="16"/>
  <c r="F46" i="16"/>
  <c r="J43" i="16"/>
  <c r="P43" i="16" s="1"/>
  <c r="V46" i="16"/>
  <c r="F47" i="16"/>
  <c r="I45" i="16"/>
  <c r="I49" i="16"/>
  <c r="J48" i="16"/>
  <c r="P48" i="16" s="1"/>
  <c r="V47" i="16"/>
  <c r="V49" i="16"/>
  <c r="J49" i="16"/>
  <c r="P49" i="16" s="1"/>
  <c r="F45" i="16"/>
  <c r="I48" i="16"/>
  <c r="J44" i="16"/>
  <c r="P44" i="16" s="1"/>
  <c r="E7" i="14"/>
  <c r="O21" i="53"/>
  <c r="S21" i="53" s="1"/>
  <c r="W21" i="61"/>
  <c r="E10" i="14"/>
  <c r="E8" i="14"/>
  <c r="P21" i="37"/>
  <c r="J26" i="39"/>
  <c r="P26" i="39" s="1"/>
  <c r="F26" i="60"/>
  <c r="L26" i="60" s="1"/>
  <c r="Q26" i="60" s="1"/>
  <c r="P21" i="71"/>
  <c r="G26" i="38"/>
  <c r="O26" i="38" s="1"/>
  <c r="P21" i="80"/>
  <c r="G21" i="69"/>
  <c r="O21" i="69" s="1"/>
  <c r="S21" i="69" s="1"/>
  <c r="P21" i="41"/>
  <c r="J26" i="51"/>
  <c r="P26" i="51" s="1"/>
  <c r="F26" i="71"/>
  <c r="L26" i="71" s="1"/>
  <c r="Q26" i="71" s="1"/>
  <c r="W21" i="75"/>
  <c r="P21" i="75"/>
  <c r="F26" i="67"/>
  <c r="L26" i="67" s="1"/>
  <c r="Q26" i="67" s="1"/>
  <c r="G21" i="81"/>
  <c r="G26" i="81" s="1"/>
  <c r="O26" i="81" s="1"/>
  <c r="I21" i="81"/>
  <c r="I26" i="81" s="1"/>
  <c r="P21" i="60"/>
  <c r="G26" i="33"/>
  <c r="O26" i="33" s="1"/>
  <c r="J21" i="81"/>
  <c r="P21" i="81" s="1"/>
  <c r="J26" i="61"/>
  <c r="P26" i="61" s="1"/>
  <c r="L21" i="67"/>
  <c r="P21" i="33"/>
  <c r="J21" i="69"/>
  <c r="J26" i="69" s="1"/>
  <c r="P26" i="69" s="1"/>
  <c r="S23" i="79"/>
  <c r="Q24" i="50"/>
  <c r="S23" i="75"/>
  <c r="Q24" i="39"/>
  <c r="S24" i="39" s="1"/>
  <c r="P21" i="30"/>
  <c r="S24" i="38"/>
  <c r="Q23" i="48"/>
  <c r="S23" i="48" s="1"/>
  <c r="S24" i="45"/>
  <c r="Q23" i="37"/>
  <c r="S23" i="37" s="1"/>
  <c r="Q24" i="37"/>
  <c r="S24" i="37" s="1"/>
  <c r="Q23" i="41"/>
  <c r="S23" i="41" s="1"/>
  <c r="S23" i="55"/>
  <c r="S23" i="47"/>
  <c r="S23" i="61"/>
  <c r="S24" i="64"/>
  <c r="S24" i="56"/>
  <c r="S24" i="70"/>
  <c r="L26" i="75"/>
  <c r="Q26" i="75" s="1"/>
  <c r="S27" i="29"/>
  <c r="S23" i="56"/>
  <c r="S23" i="67"/>
  <c r="S24" i="78"/>
  <c r="S23" i="51"/>
  <c r="S24" i="54"/>
  <c r="S23" i="63"/>
  <c r="S23" i="54"/>
  <c r="S24" i="49"/>
  <c r="L26" i="61"/>
  <c r="Q26" i="61" s="1"/>
  <c r="S23" i="70"/>
  <c r="S23" i="71"/>
  <c r="S24" i="63"/>
  <c r="S23" i="43"/>
  <c r="S23" i="66"/>
  <c r="S24" i="67"/>
  <c r="S24" i="66"/>
  <c r="S23" i="60"/>
  <c r="S24" i="33"/>
  <c r="S23" i="80"/>
  <c r="S24" i="68"/>
  <c r="S23" i="76"/>
  <c r="S24" i="57"/>
  <c r="S23" i="52"/>
  <c r="S23" i="34"/>
  <c r="S23" i="33"/>
  <c r="S23" i="74"/>
  <c r="S23" i="32"/>
  <c r="S24" i="36"/>
  <c r="S23" i="78"/>
  <c r="S24" i="71"/>
  <c r="S23" i="62"/>
  <c r="S23" i="35"/>
  <c r="S23" i="45"/>
  <c r="S24" i="59"/>
  <c r="F26" i="69"/>
  <c r="L26" i="69" s="1"/>
  <c r="Q26" i="69" s="1"/>
  <c r="L21" i="69"/>
  <c r="W21" i="69"/>
  <c r="S24" i="51"/>
  <c r="S23" i="53"/>
  <c r="W43" i="16"/>
  <c r="Q11" i="10"/>
  <c r="J26" i="78"/>
  <c r="P26" i="78" s="1"/>
  <c r="P21" i="78"/>
  <c r="L21" i="47"/>
  <c r="W21" i="47"/>
  <c r="F26" i="47"/>
  <c r="L26" i="47" s="1"/>
  <c r="Q26" i="47" s="1"/>
  <c r="G23" i="50"/>
  <c r="O23" i="50" s="1"/>
  <c r="J24" i="50"/>
  <c r="P24" i="50" s="1"/>
  <c r="J23" i="50"/>
  <c r="P23" i="50" s="1"/>
  <c r="G24" i="50"/>
  <c r="O24" i="50" s="1"/>
  <c r="F21" i="50"/>
  <c r="P21" i="62"/>
  <c r="J26" i="62"/>
  <c r="P26" i="62" s="1"/>
  <c r="P21" i="55"/>
  <c r="J26" i="55"/>
  <c r="P26" i="55" s="1"/>
  <c r="G23" i="77"/>
  <c r="O23" i="77" s="1"/>
  <c r="J24" i="77"/>
  <c r="P24" i="77" s="1"/>
  <c r="G24" i="77"/>
  <c r="O24" i="77" s="1"/>
  <c r="J23" i="77"/>
  <c r="P23" i="77" s="1"/>
  <c r="F26" i="34"/>
  <c r="L26" i="34" s="1"/>
  <c r="Q26" i="34" s="1"/>
  <c r="L21" i="34"/>
  <c r="W21" i="34"/>
  <c r="O21" i="59"/>
  <c r="S21" i="59" s="1"/>
  <c r="G26" i="59"/>
  <c r="O26" i="59" s="1"/>
  <c r="G23" i="73"/>
  <c r="O23" i="73" s="1"/>
  <c r="J24" i="73"/>
  <c r="P24" i="73" s="1"/>
  <c r="G24" i="73"/>
  <c r="O24" i="73" s="1"/>
  <c r="J23" i="73"/>
  <c r="P23" i="73" s="1"/>
  <c r="G26" i="55"/>
  <c r="O26" i="55" s="1"/>
  <c r="O21" i="55"/>
  <c r="S21" i="55" s="1"/>
  <c r="Q23" i="72"/>
  <c r="S23" i="72" s="1"/>
  <c r="G23" i="58"/>
  <c r="O23" i="58" s="1"/>
  <c r="J24" i="58"/>
  <c r="P24" i="58" s="1"/>
  <c r="G24" i="58"/>
  <c r="O24" i="58" s="1"/>
  <c r="J23" i="58"/>
  <c r="P23" i="58" s="1"/>
  <c r="I21" i="58"/>
  <c r="I26" i="58" s="1"/>
  <c r="F21" i="58"/>
  <c r="O21" i="51"/>
  <c r="S21" i="51" s="1"/>
  <c r="G26" i="51"/>
  <c r="O26" i="51" s="1"/>
  <c r="J26" i="54"/>
  <c r="P26" i="54" s="1"/>
  <c r="P21" i="54"/>
  <c r="J26" i="48"/>
  <c r="P26" i="48" s="1"/>
  <c r="P21" i="48"/>
  <c r="O21" i="37"/>
  <c r="S21" i="37" s="1"/>
  <c r="G26" i="37"/>
  <c r="O26" i="37" s="1"/>
  <c r="O21" i="39"/>
  <c r="S21" i="39" s="1"/>
  <c r="G26" i="39"/>
  <c r="O26" i="39" s="1"/>
  <c r="G23" i="46"/>
  <c r="O23" i="46" s="1"/>
  <c r="J24" i="46"/>
  <c r="P24" i="46" s="1"/>
  <c r="J23" i="46"/>
  <c r="P23" i="46" s="1"/>
  <c r="G24" i="46"/>
  <c r="O24" i="46" s="1"/>
  <c r="G43" i="19"/>
  <c r="O43" i="19" s="1"/>
  <c r="G44" i="19"/>
  <c r="O44" i="19" s="1"/>
  <c r="J43" i="19"/>
  <c r="P43" i="19" s="1"/>
  <c r="J44" i="19"/>
  <c r="P44" i="19" s="1"/>
  <c r="S24" i="31"/>
  <c r="J26" i="31"/>
  <c r="P26" i="31" s="1"/>
  <c r="P21" i="31"/>
  <c r="F49" i="16"/>
  <c r="J26" i="64"/>
  <c r="P26" i="64" s="1"/>
  <c r="P21" i="64"/>
  <c r="S23" i="49"/>
  <c r="S23" i="30"/>
  <c r="P23" i="29"/>
  <c r="J29" i="29"/>
  <c r="P29" i="29" s="1"/>
  <c r="J30" i="28"/>
  <c r="P30" i="28" s="1"/>
  <c r="P24" i="28"/>
  <c r="C2253" i="2"/>
  <c r="C2256" i="2"/>
  <c r="B2253" i="2"/>
  <c r="E2253" i="2" s="1"/>
  <c r="C2259" i="2"/>
  <c r="C2254" i="2"/>
  <c r="C2257" i="2"/>
  <c r="A2254" i="2"/>
  <c r="C2258" i="2"/>
  <c r="C2255" i="2"/>
  <c r="D2253" i="2"/>
  <c r="F26" i="68"/>
  <c r="L26" i="68" s="1"/>
  <c r="Q26" i="68" s="1"/>
  <c r="L21" i="68"/>
  <c r="W21" i="68"/>
  <c r="S23" i="65"/>
  <c r="W21" i="64"/>
  <c r="F26" i="64"/>
  <c r="L26" i="64" s="1"/>
  <c r="Q26" i="64" s="1"/>
  <c r="L21" i="64"/>
  <c r="O21" i="75"/>
  <c r="S21" i="75" s="1"/>
  <c r="G26" i="75"/>
  <c r="O26" i="75" s="1"/>
  <c r="F26" i="76"/>
  <c r="L26" i="76" s="1"/>
  <c r="Q26" i="76" s="1"/>
  <c r="L21" i="76"/>
  <c r="W21" i="76"/>
  <c r="S24" i="75"/>
  <c r="G26" i="64"/>
  <c r="O26" i="64" s="1"/>
  <c r="O21" i="64"/>
  <c r="S21" i="64" s="1"/>
  <c r="W21" i="65"/>
  <c r="F26" i="65"/>
  <c r="L26" i="65" s="1"/>
  <c r="Q26" i="65" s="1"/>
  <c r="L21" i="65"/>
  <c r="F26" i="57"/>
  <c r="L26" i="57" s="1"/>
  <c r="Q26" i="57" s="1"/>
  <c r="L21" i="57"/>
  <c r="W21" i="57"/>
  <c r="G21" i="58"/>
  <c r="Q23" i="68"/>
  <c r="S23" i="68" s="1"/>
  <c r="P21" i="57"/>
  <c r="J26" i="57"/>
  <c r="P26" i="57" s="1"/>
  <c r="F26" i="78"/>
  <c r="L26" i="78" s="1"/>
  <c r="Q26" i="78" s="1"/>
  <c r="L21" i="78"/>
  <c r="W21" i="78"/>
  <c r="P21" i="47"/>
  <c r="J26" i="47"/>
  <c r="P26" i="47" s="1"/>
  <c r="G26" i="54"/>
  <c r="O26" i="54" s="1"/>
  <c r="O21" i="54"/>
  <c r="S21" i="54" s="1"/>
  <c r="S24" i="48"/>
  <c r="W21" i="45"/>
  <c r="L21" i="45"/>
  <c r="F26" i="45"/>
  <c r="L26" i="45" s="1"/>
  <c r="Q26" i="45" s="1"/>
  <c r="L21" i="41"/>
  <c r="W21" i="41"/>
  <c r="F26" i="41"/>
  <c r="L26" i="41" s="1"/>
  <c r="Q26" i="41" s="1"/>
  <c r="O21" i="32"/>
  <c r="S21" i="32" s="1"/>
  <c r="G26" i="32"/>
  <c r="O26" i="32" s="1"/>
  <c r="J26" i="49"/>
  <c r="P26" i="49" s="1"/>
  <c r="P21" i="49"/>
  <c r="F30" i="28"/>
  <c r="L30" i="28" s="1"/>
  <c r="Q30" i="28" s="1"/>
  <c r="L24" i="28"/>
  <c r="W24" i="28"/>
  <c r="AC22" i="10"/>
  <c r="W37" i="22"/>
  <c r="W6" i="10"/>
  <c r="I21" i="50"/>
  <c r="I26" i="50" s="1"/>
  <c r="J38" i="26"/>
  <c r="P38" i="26" s="1"/>
  <c r="G38" i="26"/>
  <c r="O38" i="26" s="1"/>
  <c r="J39" i="26"/>
  <c r="P39" i="26" s="1"/>
  <c r="G39" i="26"/>
  <c r="O39" i="26" s="1"/>
  <c r="S23" i="44"/>
  <c r="S24" i="32"/>
  <c r="Q23" i="39"/>
  <c r="S23" i="39" s="1"/>
  <c r="I36" i="26"/>
  <c r="G23" i="42"/>
  <c r="O23" i="42" s="1"/>
  <c r="J24" i="42"/>
  <c r="P24" i="42" s="1"/>
  <c r="J23" i="42"/>
  <c r="P23" i="42" s="1"/>
  <c r="G24" i="42"/>
  <c r="O24" i="42" s="1"/>
  <c r="W21" i="31"/>
  <c r="F26" i="31"/>
  <c r="L26" i="31" s="1"/>
  <c r="Q26" i="31" s="1"/>
  <c r="L21" i="31"/>
  <c r="O21" i="73"/>
  <c r="S21" i="73" s="1"/>
  <c r="G26" i="73"/>
  <c r="O26" i="73" s="1"/>
  <c r="E5" i="14"/>
  <c r="D14" i="14"/>
  <c r="G26" i="72"/>
  <c r="O26" i="72" s="1"/>
  <c r="O21" i="72"/>
  <c r="S21" i="72" s="1"/>
  <c r="G26" i="61"/>
  <c r="O26" i="61" s="1"/>
  <c r="O21" i="61"/>
  <c r="S21" i="61" s="1"/>
  <c r="V21" i="73"/>
  <c r="G26" i="60"/>
  <c r="O26" i="60" s="1"/>
  <c r="O21" i="60"/>
  <c r="S21" i="60" s="1"/>
  <c r="S24" i="79"/>
  <c r="F26" i="74"/>
  <c r="L26" i="74" s="1"/>
  <c r="Q26" i="74" s="1"/>
  <c r="L21" i="74"/>
  <c r="W21" i="74"/>
  <c r="S24" i="62"/>
  <c r="F26" i="66"/>
  <c r="L26" i="66" s="1"/>
  <c r="Q26" i="66" s="1"/>
  <c r="L21" i="66"/>
  <c r="W21" i="66"/>
  <c r="J21" i="58"/>
  <c r="J21" i="77"/>
  <c r="G26" i="56"/>
  <c r="O26" i="56" s="1"/>
  <c r="O21" i="56"/>
  <c r="S21" i="56" s="1"/>
  <c r="O21" i="78"/>
  <c r="S21" i="78" s="1"/>
  <c r="G26" i="78"/>
  <c r="O26" i="78" s="1"/>
  <c r="O21" i="47"/>
  <c r="S21" i="47" s="1"/>
  <c r="G26" i="47"/>
  <c r="O26" i="47" s="1"/>
  <c r="S24" i="60"/>
  <c r="G26" i="44"/>
  <c r="O26" i="44" s="1"/>
  <c r="O21" i="44"/>
  <c r="S21" i="44" s="1"/>
  <c r="I21" i="40"/>
  <c r="I26" i="40" s="1"/>
  <c r="G26" i="45"/>
  <c r="O26" i="45" s="1"/>
  <c r="O21" i="45"/>
  <c r="S21" i="45" s="1"/>
  <c r="O21" i="41"/>
  <c r="S21" i="41" s="1"/>
  <c r="G26" i="41"/>
  <c r="O26" i="41" s="1"/>
  <c r="G30" i="28"/>
  <c r="O30" i="28" s="1"/>
  <c r="O24" i="28"/>
  <c r="S24" i="28" s="1"/>
  <c r="AA18" i="10"/>
  <c r="T5" i="10"/>
  <c r="S30" i="10"/>
  <c r="J26" i="32"/>
  <c r="P26" i="32" s="1"/>
  <c r="P21" i="32"/>
  <c r="Z18" i="10"/>
  <c r="J36" i="26"/>
  <c r="P36" i="26" s="1"/>
  <c r="Z22" i="10"/>
  <c r="G41" i="19"/>
  <c r="O41" i="19" s="1"/>
  <c r="S41" i="19" s="1"/>
  <c r="I43" i="16"/>
  <c r="E9" i="14"/>
  <c r="O21" i="31"/>
  <c r="S21" i="31" s="1"/>
  <c r="G26" i="31"/>
  <c r="O26" i="31" s="1"/>
  <c r="J26" i="74"/>
  <c r="P26" i="74" s="1"/>
  <c r="P21" i="74"/>
  <c r="L21" i="51"/>
  <c r="F26" i="51"/>
  <c r="L26" i="51" s="1"/>
  <c r="Q26" i="51" s="1"/>
  <c r="W21" i="51"/>
  <c r="S24" i="47"/>
  <c r="G26" i="49"/>
  <c r="O26" i="49" s="1"/>
  <c r="O21" i="49"/>
  <c r="S21" i="49" s="1"/>
  <c r="P21" i="46"/>
  <c r="J26" i="46"/>
  <c r="P26" i="46" s="1"/>
  <c r="I21" i="77"/>
  <c r="I26" i="77" s="1"/>
  <c r="J26" i="72"/>
  <c r="P26" i="72" s="1"/>
  <c r="P21" i="72"/>
  <c r="O21" i="71"/>
  <c r="S21" i="71" s="1"/>
  <c r="G26" i="71"/>
  <c r="O26" i="71" s="1"/>
  <c r="I21" i="73"/>
  <c r="I26" i="73" s="1"/>
  <c r="W21" i="79"/>
  <c r="L21" i="79"/>
  <c r="F26" i="79"/>
  <c r="L26" i="79" s="1"/>
  <c r="Q26" i="79" s="1"/>
  <c r="J26" i="68"/>
  <c r="P26" i="68" s="1"/>
  <c r="P21" i="68"/>
  <c r="O21" i="74"/>
  <c r="S21" i="74" s="1"/>
  <c r="G26" i="74"/>
  <c r="O26" i="74" s="1"/>
  <c r="F26" i="70"/>
  <c r="L26" i="70" s="1"/>
  <c r="Q26" i="70" s="1"/>
  <c r="L21" i="70"/>
  <c r="W21" i="70"/>
  <c r="S24" i="80"/>
  <c r="G23" i="69"/>
  <c r="O23" i="69" s="1"/>
  <c r="J24" i="69"/>
  <c r="P24" i="69" s="1"/>
  <c r="G24" i="69"/>
  <c r="O24" i="69" s="1"/>
  <c r="J23" i="69"/>
  <c r="P23" i="69" s="1"/>
  <c r="L21" i="61"/>
  <c r="P21" i="56"/>
  <c r="J26" i="56"/>
  <c r="P26" i="56" s="1"/>
  <c r="W21" i="52"/>
  <c r="F26" i="52"/>
  <c r="L26" i="52" s="1"/>
  <c r="Q26" i="52" s="1"/>
  <c r="L21" i="52"/>
  <c r="L21" i="60"/>
  <c r="S24" i="55"/>
  <c r="P21" i="44"/>
  <c r="J26" i="44"/>
  <c r="P26" i="44" s="1"/>
  <c r="Q24" i="43"/>
  <c r="S24" i="43" s="1"/>
  <c r="F26" i="35"/>
  <c r="L26" i="35" s="1"/>
  <c r="Q26" i="35" s="1"/>
  <c r="L21" i="35"/>
  <c r="W21" i="35"/>
  <c r="F21" i="40"/>
  <c r="F26" i="36"/>
  <c r="L26" i="36" s="1"/>
  <c r="Q26" i="36" s="1"/>
  <c r="L21" i="36"/>
  <c r="W21" i="36"/>
  <c r="J26" i="36"/>
  <c r="P26" i="36" s="1"/>
  <c r="P21" i="36"/>
  <c r="AB22" i="10"/>
  <c r="W28" i="27"/>
  <c r="L28" i="27"/>
  <c r="G26" i="42"/>
  <c r="O26" i="42" s="1"/>
  <c r="O21" i="42"/>
  <c r="S21" i="42" s="1"/>
  <c r="V31" i="26"/>
  <c r="V35" i="19"/>
  <c r="F29" i="29"/>
  <c r="L29" i="29" s="1"/>
  <c r="Q29" i="29" s="1"/>
  <c r="L23" i="29"/>
  <c r="W23" i="29"/>
  <c r="E6" i="14"/>
  <c r="O21" i="34"/>
  <c r="S21" i="34" s="1"/>
  <c r="G26" i="34"/>
  <c r="O26" i="34" s="1"/>
  <c r="F26" i="80"/>
  <c r="L26" i="80" s="1"/>
  <c r="Q26" i="80" s="1"/>
  <c r="L21" i="80"/>
  <c r="W21" i="80"/>
  <c r="G26" i="57"/>
  <c r="O26" i="57" s="1"/>
  <c r="O21" i="57"/>
  <c r="S21" i="57" s="1"/>
  <c r="F26" i="37"/>
  <c r="L26" i="37" s="1"/>
  <c r="Q26" i="37" s="1"/>
  <c r="W21" i="37"/>
  <c r="L21" i="37"/>
  <c r="L21" i="43"/>
  <c r="W21" i="43"/>
  <c r="F26" i="43"/>
  <c r="L26" i="43" s="1"/>
  <c r="Q26" i="43" s="1"/>
  <c r="G26" i="80"/>
  <c r="O26" i="80" s="1"/>
  <c r="O21" i="80"/>
  <c r="S21" i="80" s="1"/>
  <c r="O21" i="67"/>
  <c r="S21" i="67" s="1"/>
  <c r="G26" i="67"/>
  <c r="O26" i="67" s="1"/>
  <c r="J26" i="79"/>
  <c r="P26" i="79" s="1"/>
  <c r="P21" i="79"/>
  <c r="O21" i="70"/>
  <c r="S21" i="70" s="1"/>
  <c r="G26" i="70"/>
  <c r="O26" i="70" s="1"/>
  <c r="P21" i="73"/>
  <c r="J26" i="73"/>
  <c r="P26" i="73" s="1"/>
  <c r="G26" i="66"/>
  <c r="O26" i="66" s="1"/>
  <c r="O21" i="66"/>
  <c r="S21" i="66" s="1"/>
  <c r="S23" i="57"/>
  <c r="S24" i="74"/>
  <c r="S24" i="65"/>
  <c r="J26" i="63"/>
  <c r="P26" i="63" s="1"/>
  <c r="P21" i="63"/>
  <c r="J26" i="52"/>
  <c r="P26" i="52" s="1"/>
  <c r="P21" i="52"/>
  <c r="W21" i="56"/>
  <c r="F26" i="56"/>
  <c r="L26" i="56" s="1"/>
  <c r="Q26" i="56" s="1"/>
  <c r="L21" i="56"/>
  <c r="S24" i="44"/>
  <c r="Q23" i="38"/>
  <c r="S23" i="38" s="1"/>
  <c r="L21" i="53"/>
  <c r="F26" i="53"/>
  <c r="L26" i="53" s="1"/>
  <c r="Q26" i="53" s="1"/>
  <c r="W21" i="53"/>
  <c r="F26" i="62"/>
  <c r="L26" i="62" s="1"/>
  <c r="Q26" i="62" s="1"/>
  <c r="L21" i="62"/>
  <c r="W21" i="62"/>
  <c r="F26" i="46"/>
  <c r="W21" i="46"/>
  <c r="O28" i="27"/>
  <c r="S28" i="27" s="1"/>
  <c r="G36" i="27"/>
  <c r="O36" i="27" s="1"/>
  <c r="O21" i="35"/>
  <c r="S21" i="35" s="1"/>
  <c r="G26" i="35"/>
  <c r="O26" i="35" s="1"/>
  <c r="S24" i="35"/>
  <c r="J21" i="40"/>
  <c r="S28" i="28"/>
  <c r="I41" i="19"/>
  <c r="V21" i="46"/>
  <c r="O23" i="29"/>
  <c r="S23" i="29" s="1"/>
  <c r="G29" i="29"/>
  <c r="O29" i="29" s="1"/>
  <c r="S27" i="28"/>
  <c r="V45" i="16"/>
  <c r="Q32" i="10" s="1"/>
  <c r="F26" i="81"/>
  <c r="W21" i="81"/>
  <c r="W21" i="59"/>
  <c r="F26" i="59"/>
  <c r="L26" i="59" s="1"/>
  <c r="Q26" i="59" s="1"/>
  <c r="L21" i="59"/>
  <c r="J26" i="45"/>
  <c r="P26" i="45" s="1"/>
  <c r="P21" i="45"/>
  <c r="F26" i="72"/>
  <c r="L26" i="72" s="1"/>
  <c r="Q26" i="72" s="1"/>
  <c r="L21" i="72"/>
  <c r="W21" i="72"/>
  <c r="L21" i="71"/>
  <c r="P21" i="65"/>
  <c r="J26" i="65"/>
  <c r="P26" i="65" s="1"/>
  <c r="J26" i="76"/>
  <c r="P26" i="76" s="1"/>
  <c r="P21" i="76"/>
  <c r="S23" i="59"/>
  <c r="S24" i="72"/>
  <c r="S23" i="64"/>
  <c r="W21" i="55"/>
  <c r="F26" i="55"/>
  <c r="L26" i="55" s="1"/>
  <c r="Q26" i="55" s="1"/>
  <c r="L21" i="55"/>
  <c r="P21" i="43"/>
  <c r="J26" i="43"/>
  <c r="P26" i="43" s="1"/>
  <c r="W21" i="63"/>
  <c r="F26" i="63"/>
  <c r="L26" i="63" s="1"/>
  <c r="Q26" i="63" s="1"/>
  <c r="L21" i="63"/>
  <c r="P21" i="53"/>
  <c r="J26" i="53"/>
  <c r="P26" i="53" s="1"/>
  <c r="W21" i="54"/>
  <c r="L21" i="54"/>
  <c r="F26" i="54"/>
  <c r="L26" i="54" s="1"/>
  <c r="Q26" i="54" s="1"/>
  <c r="G26" i="48"/>
  <c r="O26" i="48" s="1"/>
  <c r="O21" i="48"/>
  <c r="S21" i="48" s="1"/>
  <c r="F26" i="38"/>
  <c r="L26" i="38" s="1"/>
  <c r="Q26" i="38" s="1"/>
  <c r="L21" i="38"/>
  <c r="W21" i="38"/>
  <c r="F26" i="49"/>
  <c r="L26" i="49" s="1"/>
  <c r="Q26" i="49" s="1"/>
  <c r="L21" i="49"/>
  <c r="W21" i="49"/>
  <c r="W21" i="44"/>
  <c r="F26" i="44"/>
  <c r="L26" i="44" s="1"/>
  <c r="Q26" i="44" s="1"/>
  <c r="L21" i="44"/>
  <c r="F26" i="33"/>
  <c r="L26" i="33" s="1"/>
  <c r="Q26" i="33" s="1"/>
  <c r="L21" i="33"/>
  <c r="W21" i="33"/>
  <c r="S24" i="30"/>
  <c r="S24" i="41"/>
  <c r="J26" i="35"/>
  <c r="P26" i="35" s="1"/>
  <c r="P21" i="35"/>
  <c r="G21" i="50"/>
  <c r="P21" i="42"/>
  <c r="J26" i="42"/>
  <c r="P26" i="42" s="1"/>
  <c r="V36" i="26"/>
  <c r="AA51" i="10" s="1"/>
  <c r="Q24" i="34"/>
  <c r="S24" i="34" s="1"/>
  <c r="V41" i="19"/>
  <c r="T32" i="10" s="1"/>
  <c r="F21" i="77"/>
  <c r="G21" i="46"/>
  <c r="P37" i="17"/>
  <c r="S23" i="31"/>
  <c r="F11" i="4"/>
  <c r="F45" i="4"/>
  <c r="G31" i="26"/>
  <c r="J26" i="34"/>
  <c r="P26" i="34" s="1"/>
  <c r="P21" i="34"/>
  <c r="F26" i="39"/>
  <c r="L26" i="39" s="1"/>
  <c r="Q26" i="39" s="1"/>
  <c r="L21" i="39"/>
  <c r="W21" i="39"/>
  <c r="J23" i="40"/>
  <c r="P23" i="40" s="1"/>
  <c r="J24" i="40"/>
  <c r="P24" i="40" s="1"/>
  <c r="G24" i="40"/>
  <c r="O24" i="40" s="1"/>
  <c r="G23" i="40"/>
  <c r="O23" i="40" s="1"/>
  <c r="G26" i="68"/>
  <c r="O26" i="68" s="1"/>
  <c r="O21" i="68"/>
  <c r="S21" i="68" s="1"/>
  <c r="O21" i="79"/>
  <c r="S21" i="79" s="1"/>
  <c r="G26" i="79"/>
  <c r="O26" i="79" s="1"/>
  <c r="G26" i="76"/>
  <c r="O26" i="76" s="1"/>
  <c r="O21" i="76"/>
  <c r="S21" i="76" s="1"/>
  <c r="L21" i="75"/>
  <c r="P21" i="67"/>
  <c r="J26" i="67"/>
  <c r="P26" i="67" s="1"/>
  <c r="S24" i="76"/>
  <c r="S24" i="61"/>
  <c r="P21" i="66"/>
  <c r="J26" i="66"/>
  <c r="P26" i="66" s="1"/>
  <c r="J26" i="59"/>
  <c r="P26" i="59" s="1"/>
  <c r="P21" i="59"/>
  <c r="G26" i="52"/>
  <c r="O26" i="52" s="1"/>
  <c r="O21" i="52"/>
  <c r="S21" i="52" s="1"/>
  <c r="F21" i="73"/>
  <c r="W21" i="48"/>
  <c r="F26" i="48"/>
  <c r="L26" i="48" s="1"/>
  <c r="Q26" i="48" s="1"/>
  <c r="L21" i="48"/>
  <c r="J26" i="70"/>
  <c r="P26" i="70" s="1"/>
  <c r="P21" i="70"/>
  <c r="O21" i="43"/>
  <c r="S21" i="43" s="1"/>
  <c r="G26" i="43"/>
  <c r="O26" i="43" s="1"/>
  <c r="O21" i="63"/>
  <c r="S21" i="63" s="1"/>
  <c r="G26" i="63"/>
  <c r="O26" i="63" s="1"/>
  <c r="J26" i="38"/>
  <c r="P26" i="38" s="1"/>
  <c r="P21" i="38"/>
  <c r="J21" i="50"/>
  <c r="S24" i="52"/>
  <c r="G26" i="36"/>
  <c r="O26" i="36" s="1"/>
  <c r="O21" i="36"/>
  <c r="S21" i="36" s="1"/>
  <c r="O21" i="62"/>
  <c r="S21" i="62" s="1"/>
  <c r="G26" i="62"/>
  <c r="O26" i="62" s="1"/>
  <c r="F26" i="32"/>
  <c r="L26" i="32" s="1"/>
  <c r="Q26" i="32" s="1"/>
  <c r="L21" i="32"/>
  <c r="W21" i="32"/>
  <c r="S24" i="53"/>
  <c r="O21" i="30"/>
  <c r="S21" i="30" s="1"/>
  <c r="G26" i="30"/>
  <c r="O26" i="30" s="1"/>
  <c r="F26" i="30"/>
  <c r="L26" i="30" s="1"/>
  <c r="Q26" i="30" s="1"/>
  <c r="L21" i="30"/>
  <c r="W21" i="30"/>
  <c r="F26" i="42"/>
  <c r="L26" i="42" s="1"/>
  <c r="Q26" i="42" s="1"/>
  <c r="L21" i="42"/>
  <c r="W21" i="42"/>
  <c r="S23" i="36"/>
  <c r="G21" i="40"/>
  <c r="I31" i="26"/>
  <c r="G51" i="16"/>
  <c r="O51" i="16" s="1"/>
  <c r="J52" i="16"/>
  <c r="P52" i="16" s="1"/>
  <c r="G52" i="16"/>
  <c r="O52" i="16" s="1"/>
  <c r="J51" i="16"/>
  <c r="P51" i="16" s="1"/>
  <c r="G43" i="16"/>
  <c r="J35" i="19"/>
  <c r="G21" i="77"/>
  <c r="I21" i="46"/>
  <c r="I26" i="46" s="1"/>
  <c r="G35" i="19"/>
  <c r="C14" i="14"/>
  <c r="E11" i="14"/>
  <c r="G51" i="18"/>
  <c r="O51" i="18" s="1"/>
  <c r="J52" i="18"/>
  <c r="P52" i="18" s="1"/>
  <c r="G52" i="18"/>
  <c r="O52" i="18" s="1"/>
  <c r="J51" i="18"/>
  <c r="P51" i="18" s="1"/>
  <c r="G23" i="81"/>
  <c r="O23" i="81" s="1"/>
  <c r="J24" i="81"/>
  <c r="P24" i="81" s="1"/>
  <c r="G24" i="81"/>
  <c r="O24" i="81" s="1"/>
  <c r="J23" i="81"/>
  <c r="P23" i="81" s="1"/>
  <c r="AA27" i="10" l="1"/>
  <c r="B27" i="10" s="1"/>
  <c r="AA26" i="10"/>
  <c r="B26" i="10" s="1"/>
  <c r="Z49" i="10"/>
  <c r="X40" i="10"/>
  <c r="R32" i="10"/>
  <c r="Y40" i="10"/>
  <c r="AA47" i="10"/>
  <c r="AA46" i="10"/>
  <c r="S32" i="10"/>
  <c r="X39" i="10"/>
  <c r="W40" i="10"/>
  <c r="AD52" i="10"/>
  <c r="L32" i="26"/>
  <c r="F38" i="25"/>
  <c r="L38" i="25" s="1"/>
  <c r="Q38" i="25" s="1"/>
  <c r="AC28" i="10"/>
  <c r="L31" i="25"/>
  <c r="Z23" i="10"/>
  <c r="AC52" i="10"/>
  <c r="AA23" i="10"/>
  <c r="W33" i="26"/>
  <c r="L33" i="26"/>
  <c r="Y33" i="10"/>
  <c r="U33" i="10"/>
  <c r="W33" i="10"/>
  <c r="X33" i="10"/>
  <c r="B25" i="10"/>
  <c r="W32" i="25"/>
  <c r="Q33" i="10"/>
  <c r="T33" i="10"/>
  <c r="R33" i="10"/>
  <c r="S33" i="10"/>
  <c r="W38" i="24"/>
  <c r="L38" i="24"/>
  <c r="W34" i="23"/>
  <c r="L34" i="23"/>
  <c r="U15" i="10"/>
  <c r="L32" i="22"/>
  <c r="J37" i="21"/>
  <c r="P37" i="21" s="1"/>
  <c r="W36" i="21"/>
  <c r="V36" i="21"/>
  <c r="J36" i="21"/>
  <c r="P36" i="21" s="1"/>
  <c r="I36" i="21"/>
  <c r="L36" i="21" s="1"/>
  <c r="G36" i="21"/>
  <c r="O36" i="21" s="1"/>
  <c r="S36" i="21" s="1"/>
  <c r="L30" i="20"/>
  <c r="T15" i="10"/>
  <c r="W36" i="19"/>
  <c r="L36" i="19"/>
  <c r="S42" i="23"/>
  <c r="Y23" i="10"/>
  <c r="W34" i="10"/>
  <c r="X34" i="10"/>
  <c r="Y34" i="10"/>
  <c r="U34" i="10"/>
  <c r="W29" i="20"/>
  <c r="W14" i="10"/>
  <c r="W43" i="24"/>
  <c r="W37" i="23"/>
  <c r="Q34" i="10"/>
  <c r="T34" i="10"/>
  <c r="U41" i="10"/>
  <c r="L39" i="24"/>
  <c r="P29" i="25"/>
  <c r="S34" i="10"/>
  <c r="Z48" i="10"/>
  <c r="Z47" i="10"/>
  <c r="R34" i="10"/>
  <c r="L33" i="25"/>
  <c r="W33" i="25"/>
  <c r="S35" i="25"/>
  <c r="S36" i="25"/>
  <c r="Z24" i="10"/>
  <c r="L32" i="25"/>
  <c r="L29" i="25"/>
  <c r="W34" i="26"/>
  <c r="L34" i="26"/>
  <c r="G38" i="25"/>
  <c r="O38" i="25" s="1"/>
  <c r="S48" i="24"/>
  <c r="Y35" i="10"/>
  <c r="W35" i="10"/>
  <c r="X35" i="10"/>
  <c r="U35" i="10"/>
  <c r="AB28" i="10"/>
  <c r="Y22" i="10"/>
  <c r="AA24" i="10"/>
  <c r="T35" i="10"/>
  <c r="R35" i="10"/>
  <c r="X31" i="10"/>
  <c r="S35" i="10"/>
  <c r="W31" i="26"/>
  <c r="Q35" i="10"/>
  <c r="U40" i="10"/>
  <c r="Y48" i="10"/>
  <c r="X48" i="10"/>
  <c r="Y49" i="10"/>
  <c r="W43" i="10"/>
  <c r="W42" i="10"/>
  <c r="X43" i="10"/>
  <c r="X42" i="10"/>
  <c r="X47" i="10"/>
  <c r="AA49" i="10"/>
  <c r="AA48" i="10"/>
  <c r="Y43" i="10"/>
  <c r="Y42" i="10"/>
  <c r="W36" i="26"/>
  <c r="AA22" i="10"/>
  <c r="AB52" i="10"/>
  <c r="W40" i="24"/>
  <c r="L40" i="24"/>
  <c r="W35" i="26"/>
  <c r="L35" i="26"/>
  <c r="AA50" i="10"/>
  <c r="AA31" i="10"/>
  <c r="F41" i="26"/>
  <c r="L36" i="26"/>
  <c r="Y47" i="10"/>
  <c r="Y19" i="10"/>
  <c r="U36" i="10"/>
  <c r="Y36" i="10"/>
  <c r="W36" i="10"/>
  <c r="X36" i="10"/>
  <c r="S49" i="24"/>
  <c r="W41" i="24"/>
  <c r="L41" i="24"/>
  <c r="W47" i="10"/>
  <c r="W35" i="23"/>
  <c r="L35" i="23"/>
  <c r="W19" i="10"/>
  <c r="L33" i="22"/>
  <c r="W31" i="10"/>
  <c r="Y31" i="10"/>
  <c r="T36" i="10"/>
  <c r="S43" i="23"/>
  <c r="I37" i="21"/>
  <c r="F37" i="21"/>
  <c r="V37" i="21"/>
  <c r="G37" i="21"/>
  <c r="O37" i="21" s="1"/>
  <c r="S37" i="21" s="1"/>
  <c r="S36" i="10"/>
  <c r="Q36" i="10"/>
  <c r="X46" i="10"/>
  <c r="Y46" i="10"/>
  <c r="R36" i="10"/>
  <c r="W18" i="10"/>
  <c r="S40" i="22"/>
  <c r="L46" i="24"/>
  <c r="W31" i="22"/>
  <c r="S39" i="22"/>
  <c r="L31" i="22"/>
  <c r="W45" i="24"/>
  <c r="Y37" i="10"/>
  <c r="L45" i="24"/>
  <c r="W37" i="10"/>
  <c r="U37" i="10"/>
  <c r="W37" i="24"/>
  <c r="X18" i="10"/>
  <c r="Y14" i="10"/>
  <c r="I42" i="22"/>
  <c r="Y18" i="10"/>
  <c r="L43" i="24"/>
  <c r="W46" i="10"/>
  <c r="Q37" i="10"/>
  <c r="I51" i="24"/>
  <c r="Y6" i="10"/>
  <c r="W34" i="22"/>
  <c r="L34" i="22"/>
  <c r="R37" i="10"/>
  <c r="S37" i="10"/>
  <c r="L42" i="24"/>
  <c r="W42" i="24"/>
  <c r="T37" i="10"/>
  <c r="W45" i="10"/>
  <c r="W44" i="10"/>
  <c r="U43" i="10"/>
  <c r="U42" i="10"/>
  <c r="Y45" i="10"/>
  <c r="Y44" i="10"/>
  <c r="X45" i="10"/>
  <c r="X44" i="10"/>
  <c r="W33" i="23"/>
  <c r="L40" i="23"/>
  <c r="L39" i="23"/>
  <c r="W39" i="23"/>
  <c r="X6" i="10"/>
  <c r="G51" i="24"/>
  <c r="O51" i="24" s="1"/>
  <c r="J51" i="24"/>
  <c r="P51" i="24" s="1"/>
  <c r="L33" i="23"/>
  <c r="F51" i="24"/>
  <c r="W36" i="23"/>
  <c r="L36" i="23"/>
  <c r="I45" i="23"/>
  <c r="G45" i="23"/>
  <c r="O45" i="23" s="1"/>
  <c r="J45" i="23"/>
  <c r="P45" i="23" s="1"/>
  <c r="L44" i="24"/>
  <c r="W44" i="24"/>
  <c r="B21" i="10"/>
  <c r="F45" i="23"/>
  <c r="G42" i="22"/>
  <c r="O42" i="22" s="1"/>
  <c r="J42" i="22"/>
  <c r="P42" i="22" s="1"/>
  <c r="F42" i="22"/>
  <c r="J38" i="21"/>
  <c r="P38" i="21" s="1"/>
  <c r="I38" i="21"/>
  <c r="V38" i="21"/>
  <c r="G38" i="21"/>
  <c r="O38" i="21" s="1"/>
  <c r="S38" i="21" s="1"/>
  <c r="F38" i="21"/>
  <c r="L37" i="24"/>
  <c r="G43" i="21"/>
  <c r="O43" i="21" s="1"/>
  <c r="J39" i="21"/>
  <c r="P39" i="21" s="1"/>
  <c r="V40" i="21"/>
  <c r="I35" i="21"/>
  <c r="J35" i="21"/>
  <c r="V39" i="21"/>
  <c r="V41" i="10" s="1"/>
  <c r="G44" i="21"/>
  <c r="O44" i="21" s="1"/>
  <c r="V35" i="21"/>
  <c r="I41" i="21"/>
  <c r="G39" i="21"/>
  <c r="O39" i="21" s="1"/>
  <c r="S39" i="21" s="1"/>
  <c r="J41" i="21"/>
  <c r="P41" i="21" s="1"/>
  <c r="J43" i="21"/>
  <c r="P43" i="21" s="1"/>
  <c r="I39" i="21"/>
  <c r="J44" i="21"/>
  <c r="P44" i="21" s="1"/>
  <c r="G35" i="21"/>
  <c r="F39" i="21"/>
  <c r="V15" i="10" s="1"/>
  <c r="G40" i="21"/>
  <c r="O40" i="21" s="1"/>
  <c r="S40" i="21" s="1"/>
  <c r="F35" i="21"/>
  <c r="F40" i="21"/>
  <c r="F41" i="21"/>
  <c r="J40" i="21"/>
  <c r="P40" i="21" s="1"/>
  <c r="G41" i="21"/>
  <c r="O41" i="21" s="1"/>
  <c r="S41" i="21" s="1"/>
  <c r="I40" i="21"/>
  <c r="V41" i="21"/>
  <c r="V32" i="10" s="1"/>
  <c r="U38" i="10"/>
  <c r="X14" i="10"/>
  <c r="L37" i="23"/>
  <c r="L36" i="22"/>
  <c r="W17" i="10"/>
  <c r="W35" i="22"/>
  <c r="L35" i="22"/>
  <c r="W38" i="23"/>
  <c r="L38" i="23"/>
  <c r="Q38" i="10"/>
  <c r="S38" i="10"/>
  <c r="R38" i="10"/>
  <c r="T38" i="10"/>
  <c r="T44" i="10"/>
  <c r="T43" i="10"/>
  <c r="U39" i="10"/>
  <c r="U14" i="10"/>
  <c r="L29" i="20"/>
  <c r="L41" i="19"/>
  <c r="W32" i="20"/>
  <c r="L32" i="20"/>
  <c r="U47" i="10"/>
  <c r="W31" i="20"/>
  <c r="L31" i="20"/>
  <c r="U16" i="10"/>
  <c r="S39" i="10"/>
  <c r="T16" i="10"/>
  <c r="Q39" i="10"/>
  <c r="U12" i="10"/>
  <c r="L37" i="19"/>
  <c r="T39" i="10"/>
  <c r="R45" i="10"/>
  <c r="S45" i="10"/>
  <c r="R39" i="10"/>
  <c r="L34" i="20"/>
  <c r="U45" i="10"/>
  <c r="U44" i="10"/>
  <c r="S44" i="10"/>
  <c r="U46" i="10"/>
  <c r="R44" i="10"/>
  <c r="F39" i="20"/>
  <c r="U31" i="10"/>
  <c r="L33" i="20"/>
  <c r="S37" i="20"/>
  <c r="I39" i="20"/>
  <c r="U6" i="10"/>
  <c r="G39" i="20"/>
  <c r="O39" i="20" s="1"/>
  <c r="J39" i="20"/>
  <c r="P39" i="20" s="1"/>
  <c r="S42" i="10"/>
  <c r="T40" i="10"/>
  <c r="I46" i="19"/>
  <c r="G46" i="19"/>
  <c r="O46" i="19" s="1"/>
  <c r="J46" i="19"/>
  <c r="P46" i="19" s="1"/>
  <c r="F46" i="19"/>
  <c r="W38" i="19"/>
  <c r="L38" i="19"/>
  <c r="Q41" i="10"/>
  <c r="R43" i="10"/>
  <c r="Q44" i="10"/>
  <c r="R40" i="10"/>
  <c r="Q43" i="10"/>
  <c r="R41" i="10"/>
  <c r="R42" i="10"/>
  <c r="Q40" i="10"/>
  <c r="S40" i="10"/>
  <c r="Q45" i="10"/>
  <c r="T46" i="10"/>
  <c r="T45" i="10"/>
  <c r="Q42" i="10"/>
  <c r="S43" i="10"/>
  <c r="S41" i="10"/>
  <c r="T14" i="10"/>
  <c r="R31" i="10"/>
  <c r="Q31" i="10"/>
  <c r="S31" i="10"/>
  <c r="O46" i="16"/>
  <c r="O45" i="16"/>
  <c r="O44" i="16"/>
  <c r="W35" i="19"/>
  <c r="W47" i="18"/>
  <c r="N45" i="16"/>
  <c r="Y45" i="16" s="1"/>
  <c r="N47" i="16"/>
  <c r="Y47" i="16" s="1"/>
  <c r="N49" i="16"/>
  <c r="Y49" i="16" s="1"/>
  <c r="W44" i="16"/>
  <c r="N44" i="16"/>
  <c r="Y44" i="16" s="1"/>
  <c r="Q7" i="10"/>
  <c r="N46" i="16"/>
  <c r="Y46" i="16" s="1"/>
  <c r="Q10" i="10"/>
  <c r="N48" i="16"/>
  <c r="Y48" i="16" s="1"/>
  <c r="Q46" i="10"/>
  <c r="R47" i="10"/>
  <c r="S46" i="10"/>
  <c r="Q47" i="10"/>
  <c r="R46" i="10"/>
  <c r="S47" i="10"/>
  <c r="T8" i="10"/>
  <c r="W45" i="18"/>
  <c r="L45" i="18"/>
  <c r="L47" i="18"/>
  <c r="L48" i="18"/>
  <c r="W48" i="18"/>
  <c r="W44" i="18"/>
  <c r="L49" i="18"/>
  <c r="L44" i="18"/>
  <c r="W43" i="18"/>
  <c r="L46" i="18"/>
  <c r="L35" i="19"/>
  <c r="F54" i="18"/>
  <c r="L47" i="16"/>
  <c r="Q47" i="16" s="1"/>
  <c r="S47" i="16" s="1"/>
  <c r="L43" i="18"/>
  <c r="G54" i="18"/>
  <c r="O54" i="18" s="1"/>
  <c r="S8" i="10"/>
  <c r="I54" i="18"/>
  <c r="S12" i="10"/>
  <c r="W49" i="18"/>
  <c r="J54" i="18"/>
  <c r="P54" i="18" s="1"/>
  <c r="T12" i="10"/>
  <c r="W39" i="17"/>
  <c r="T41" i="10"/>
  <c r="R7" i="10"/>
  <c r="L40" i="17"/>
  <c r="T47" i="10"/>
  <c r="T42" i="10"/>
  <c r="T31" i="10"/>
  <c r="W40" i="19"/>
  <c r="L40" i="19"/>
  <c r="W39" i="19"/>
  <c r="L39" i="19"/>
  <c r="W42" i="17"/>
  <c r="L42" i="17"/>
  <c r="R9" i="10"/>
  <c r="L37" i="17"/>
  <c r="L43" i="17"/>
  <c r="R8" i="10"/>
  <c r="S45" i="17"/>
  <c r="R6" i="10"/>
  <c r="F48" i="17"/>
  <c r="Q13" i="10"/>
  <c r="B13" i="10" s="1"/>
  <c r="L39" i="17"/>
  <c r="W38" i="17"/>
  <c r="L38" i="17"/>
  <c r="I48" i="17"/>
  <c r="S46" i="17"/>
  <c r="R10" i="10"/>
  <c r="G48" i="17"/>
  <c r="O48" i="17" s="1"/>
  <c r="L41" i="17"/>
  <c r="J48" i="17"/>
  <c r="P48" i="17" s="1"/>
  <c r="L48" i="16"/>
  <c r="Q48" i="16" s="1"/>
  <c r="S48" i="16" s="1"/>
  <c r="W48" i="16"/>
  <c r="Q12" i="10"/>
  <c r="W47" i="16"/>
  <c r="Q9" i="10"/>
  <c r="L45" i="16"/>
  <c r="Q45" i="16" s="1"/>
  <c r="L44" i="16"/>
  <c r="Q44" i="16" s="1"/>
  <c r="W46" i="16"/>
  <c r="Q6" i="10"/>
  <c r="W45" i="16"/>
  <c r="L46" i="16"/>
  <c r="Q46" i="16" s="1"/>
  <c r="F54" i="16"/>
  <c r="J54" i="16"/>
  <c r="P54" i="16" s="1"/>
  <c r="I54" i="16"/>
  <c r="P21" i="69"/>
  <c r="G26" i="69"/>
  <c r="O26" i="69" s="1"/>
  <c r="S26" i="69" s="1"/>
  <c r="O21" i="81"/>
  <c r="S21" i="81" s="1"/>
  <c r="L21" i="81"/>
  <c r="L26" i="81"/>
  <c r="Q26" i="81" s="1"/>
  <c r="S26" i="33"/>
  <c r="J26" i="81"/>
  <c r="P26" i="81" s="1"/>
  <c r="S26" i="63"/>
  <c r="S26" i="75"/>
  <c r="I41" i="26"/>
  <c r="S38" i="26"/>
  <c r="S36" i="27"/>
  <c r="S52" i="16"/>
  <c r="S24" i="46"/>
  <c r="S44" i="19"/>
  <c r="S24" i="81"/>
  <c r="S26" i="52"/>
  <c r="S26" i="62"/>
  <c r="S24" i="69"/>
  <c r="S26" i="47"/>
  <c r="S23" i="58"/>
  <c r="S23" i="77"/>
  <c r="S26" i="78"/>
  <c r="S24" i="40"/>
  <c r="S26" i="57"/>
  <c r="S26" i="31"/>
  <c r="L21" i="46"/>
  <c r="S26" i="72"/>
  <c r="L26" i="46"/>
  <c r="Q26" i="46" s="1"/>
  <c r="S26" i="38"/>
  <c r="S23" i="40"/>
  <c r="S24" i="42"/>
  <c r="S51" i="18"/>
  <c r="S26" i="65"/>
  <c r="S23" i="50"/>
  <c r="L43" i="16"/>
  <c r="Q43" i="16" s="1"/>
  <c r="S24" i="73"/>
  <c r="S26" i="53"/>
  <c r="F26" i="40"/>
  <c r="L26" i="40" s="1"/>
  <c r="Q26" i="40" s="1"/>
  <c r="L21" i="40"/>
  <c r="W21" i="40"/>
  <c r="S30" i="28"/>
  <c r="P21" i="50"/>
  <c r="J26" i="50"/>
  <c r="P26" i="50" s="1"/>
  <c r="O21" i="50"/>
  <c r="S21" i="50" s="1"/>
  <c r="G26" i="50"/>
  <c r="O26" i="50" s="1"/>
  <c r="S26" i="48"/>
  <c r="S29" i="29"/>
  <c r="S26" i="42"/>
  <c r="S26" i="41"/>
  <c r="S26" i="32"/>
  <c r="S26" i="64"/>
  <c r="S43" i="19"/>
  <c r="S52" i="18"/>
  <c r="S26" i="30"/>
  <c r="S26" i="68"/>
  <c r="B11" i="10"/>
  <c r="S26" i="35"/>
  <c r="S26" i="67"/>
  <c r="S26" i="34"/>
  <c r="S26" i="49"/>
  <c r="S23" i="42"/>
  <c r="S39" i="26"/>
  <c r="S23" i="46"/>
  <c r="S26" i="37"/>
  <c r="S24" i="58"/>
  <c r="S24" i="77"/>
  <c r="O21" i="77"/>
  <c r="S21" i="77" s="1"/>
  <c r="G26" i="77"/>
  <c r="O26" i="77" s="1"/>
  <c r="S51" i="16"/>
  <c r="G26" i="46"/>
  <c r="O26" i="46" s="1"/>
  <c r="O21" i="46"/>
  <c r="S21" i="46" s="1"/>
  <c r="S26" i="66"/>
  <c r="S26" i="56"/>
  <c r="S26" i="60"/>
  <c r="A2255" i="2"/>
  <c r="D2254" i="2"/>
  <c r="B2254" i="2"/>
  <c r="E2254" i="2" s="1"/>
  <c r="S23" i="73"/>
  <c r="J26" i="40"/>
  <c r="P26" i="40" s="1"/>
  <c r="P21" i="40"/>
  <c r="S26" i="74"/>
  <c r="S26" i="45"/>
  <c r="S26" i="44"/>
  <c r="S26" i="54"/>
  <c r="S26" i="59"/>
  <c r="F26" i="50"/>
  <c r="L26" i="50" s="1"/>
  <c r="Q26" i="50" s="1"/>
  <c r="L21" i="50"/>
  <c r="W21" i="50"/>
  <c r="F26" i="77"/>
  <c r="L26" i="77" s="1"/>
  <c r="Q26" i="77" s="1"/>
  <c r="L21" i="77"/>
  <c r="W21" i="77"/>
  <c r="P35" i="19"/>
  <c r="O31" i="26"/>
  <c r="S31" i="26" s="1"/>
  <c r="G41" i="26"/>
  <c r="O41" i="26" s="1"/>
  <c r="P21" i="77"/>
  <c r="J26" i="77"/>
  <c r="P26" i="77" s="1"/>
  <c r="L49" i="16"/>
  <c r="Q49" i="16" s="1"/>
  <c r="S49" i="16" s="1"/>
  <c r="W49" i="16"/>
  <c r="Q8" i="10"/>
  <c r="T6" i="10"/>
  <c r="S26" i="51"/>
  <c r="S24" i="50"/>
  <c r="S23" i="81"/>
  <c r="O35" i="19"/>
  <c r="S35" i="19" s="1"/>
  <c r="O21" i="40"/>
  <c r="S21" i="40" s="1"/>
  <c r="G26" i="40"/>
  <c r="O26" i="40" s="1"/>
  <c r="S26" i="36"/>
  <c r="S26" i="43"/>
  <c r="F26" i="73"/>
  <c r="L26" i="73" s="1"/>
  <c r="Q26" i="73" s="1"/>
  <c r="S26" i="73" s="1"/>
  <c r="L21" i="73"/>
  <c r="W21" i="73"/>
  <c r="S26" i="76"/>
  <c r="J41" i="26"/>
  <c r="P41" i="26" s="1"/>
  <c r="S26" i="70"/>
  <c r="S26" i="80"/>
  <c r="P21" i="58"/>
  <c r="J26" i="58"/>
  <c r="P26" i="58" s="1"/>
  <c r="S26" i="61"/>
  <c r="O21" i="58"/>
  <c r="S21" i="58" s="1"/>
  <c r="G26" i="58"/>
  <c r="O26" i="58" s="1"/>
  <c r="S26" i="39"/>
  <c r="O43" i="16"/>
  <c r="G54" i="16"/>
  <c r="O54" i="16" s="1"/>
  <c r="S26" i="79"/>
  <c r="L31" i="26"/>
  <c r="S23" i="69"/>
  <c r="S26" i="71"/>
  <c r="T30" i="10"/>
  <c r="U5" i="10"/>
  <c r="F26" i="58"/>
  <c r="L26" i="58" s="1"/>
  <c r="Q26" i="58" s="1"/>
  <c r="L21" i="58"/>
  <c r="W21" i="58"/>
  <c r="S26" i="55"/>
  <c r="V40" i="10" l="1"/>
  <c r="V39" i="10"/>
  <c r="Z28" i="10"/>
  <c r="B23" i="10"/>
  <c r="V33" i="10"/>
  <c r="B15" i="10"/>
  <c r="V34" i="10"/>
  <c r="AA52" i="10"/>
  <c r="Z52" i="10"/>
  <c r="B24" i="10"/>
  <c r="S38" i="25"/>
  <c r="B22" i="10"/>
  <c r="V35" i="10"/>
  <c r="AA28" i="10"/>
  <c r="V19" i="10"/>
  <c r="B19" i="10" s="1"/>
  <c r="V43" i="10"/>
  <c r="V42" i="10"/>
  <c r="L41" i="26"/>
  <c r="Q41" i="26" s="1"/>
  <c r="S41" i="26" s="1"/>
  <c r="V36" i="10"/>
  <c r="W37" i="21"/>
  <c r="L37" i="21"/>
  <c r="X28" i="10"/>
  <c r="Y52" i="10"/>
  <c r="V37" i="10"/>
  <c r="X52" i="10"/>
  <c r="W52" i="10"/>
  <c r="L51" i="24"/>
  <c r="Q51" i="24" s="1"/>
  <c r="S51" i="24" s="1"/>
  <c r="L42" i="22"/>
  <c r="Q42" i="22" s="1"/>
  <c r="S42" i="22" s="1"/>
  <c r="Y28" i="10"/>
  <c r="V47" i="10"/>
  <c r="V46" i="10"/>
  <c r="V45" i="10"/>
  <c r="V44" i="10"/>
  <c r="L45" i="23"/>
  <c r="Q45" i="23" s="1"/>
  <c r="S45" i="23" s="1"/>
  <c r="G46" i="21"/>
  <c r="O46" i="21" s="1"/>
  <c r="J46" i="21"/>
  <c r="P46" i="21" s="1"/>
  <c r="I46" i="21"/>
  <c r="V18" i="10"/>
  <c r="B18" i="10" s="1"/>
  <c r="F46" i="21"/>
  <c r="W38" i="21"/>
  <c r="L38" i="21"/>
  <c r="V48" i="10"/>
  <c r="V31" i="10"/>
  <c r="S44" i="21"/>
  <c r="W39" i="21"/>
  <c r="V14" i="10"/>
  <c r="B14" i="10" s="1"/>
  <c r="L39" i="21"/>
  <c r="O35" i="21"/>
  <c r="S35" i="21" s="1"/>
  <c r="S43" i="21"/>
  <c r="V6" i="10"/>
  <c r="W41" i="21"/>
  <c r="L41" i="21"/>
  <c r="V20" i="10"/>
  <c r="B20" i="10" s="1"/>
  <c r="L35" i="21"/>
  <c r="W35" i="21"/>
  <c r="V17" i="10"/>
  <c r="B17" i="10" s="1"/>
  <c r="W40" i="21"/>
  <c r="L40" i="21"/>
  <c r="P35" i="21"/>
  <c r="W28" i="10"/>
  <c r="B16" i="10"/>
  <c r="U28" i="10"/>
  <c r="U52" i="10"/>
  <c r="L39" i="20"/>
  <c r="Q39" i="20" s="1"/>
  <c r="S39" i="20" s="1"/>
  <c r="L46" i="19"/>
  <c r="Q46" i="19" s="1"/>
  <c r="S46" i="19" s="1"/>
  <c r="S46" i="16"/>
  <c r="S44" i="16"/>
  <c r="S45" i="16"/>
  <c r="B7" i="10"/>
  <c r="B10" i="10"/>
  <c r="S43" i="16"/>
  <c r="R52" i="10"/>
  <c r="S52" i="10"/>
  <c r="Q52" i="10"/>
  <c r="S28" i="10"/>
  <c r="L54" i="18"/>
  <c r="Q54" i="18" s="1"/>
  <c r="S54" i="18" s="1"/>
  <c r="T28" i="10"/>
  <c r="B12" i="10"/>
  <c r="T52" i="10"/>
  <c r="B8" i="10"/>
  <c r="L48" i="17"/>
  <c r="Q48" i="17" s="1"/>
  <c r="S48" i="17" s="1"/>
  <c r="R28" i="10"/>
  <c r="B9" i="10"/>
  <c r="L54" i="16"/>
  <c r="Q54" i="16" s="1"/>
  <c r="S54" i="16" s="1"/>
  <c r="S26" i="81"/>
  <c r="S26" i="46"/>
  <c r="S26" i="40"/>
  <c r="U30" i="10"/>
  <c r="V5" i="10"/>
  <c r="Q28" i="10"/>
  <c r="A2256" i="2"/>
  <c r="D2255" i="2"/>
  <c r="B2255" i="2"/>
  <c r="E2255" i="2" s="1"/>
  <c r="S26" i="58"/>
  <c r="S26" i="77"/>
  <c r="S26" i="50"/>
  <c r="L46" i="21" l="1"/>
  <c r="Q46" i="21" s="1"/>
  <c r="S46" i="21" s="1"/>
  <c r="V52" i="10"/>
  <c r="V28" i="10"/>
  <c r="B6" i="10"/>
  <c r="V30" i="10"/>
  <c r="W5" i="10"/>
  <c r="D2256" i="2"/>
  <c r="B2256" i="2"/>
  <c r="E2256" i="2" s="1"/>
  <c r="A2257" i="2"/>
  <c r="W30" i="10" l="1"/>
  <c r="X5" i="10"/>
  <c r="A2258" i="2"/>
  <c r="D2257" i="2"/>
  <c r="B2257" i="2"/>
  <c r="E2257" i="2" s="1"/>
  <c r="X30" i="10" l="1"/>
  <c r="Y5" i="10"/>
  <c r="B2258" i="2"/>
  <c r="E2258" i="2" s="1"/>
  <c r="A2259" i="2"/>
  <c r="D2258" i="2"/>
  <c r="D2259" i="2" l="1"/>
  <c r="B2259" i="2"/>
  <c r="E2259" i="2" s="1"/>
  <c r="A2260" i="2"/>
  <c r="Y30" i="10"/>
  <c r="Z5" i="10"/>
  <c r="Z30" i="10" l="1"/>
  <c r="AA5" i="10"/>
  <c r="C2261" i="2"/>
  <c r="C2264" i="2"/>
  <c r="A2261" i="2"/>
  <c r="C2262" i="2"/>
  <c r="C2265" i="2"/>
  <c r="D2260" i="2"/>
  <c r="C2260" i="2"/>
  <c r="C2263" i="2"/>
  <c r="B2260" i="2"/>
  <c r="E2260" i="2" s="1"/>
  <c r="C2266" i="2"/>
  <c r="AB5" i="10" l="1"/>
  <c r="AA30" i="10"/>
  <c r="B2261" i="2"/>
  <c r="E2261" i="2" s="1"/>
  <c r="A2262" i="2"/>
  <c r="D2261" i="2"/>
  <c r="A2263" i="2" l="1"/>
  <c r="D2262" i="2"/>
  <c r="B2262" i="2"/>
  <c r="E2262" i="2" s="1"/>
  <c r="AB30" i="10"/>
  <c r="AC5" i="10"/>
  <c r="AC30" i="10" l="1"/>
  <c r="AD5" i="10"/>
  <c r="A2264" i="2"/>
  <c r="D2263" i="2"/>
  <c r="B2263" i="2"/>
  <c r="E2263" i="2" s="1"/>
  <c r="AD30" i="10" l="1"/>
  <c r="AE5" i="10"/>
  <c r="D2264" i="2"/>
  <c r="B2264" i="2"/>
  <c r="E2264" i="2" s="1"/>
  <c r="A2265" i="2"/>
  <c r="AF5" i="10" l="1"/>
  <c r="AE30" i="10"/>
  <c r="A2266" i="2"/>
  <c r="D2265" i="2"/>
  <c r="B2265" i="2"/>
  <c r="E2265" i="2" s="1"/>
  <c r="AG5" i="10" l="1"/>
  <c r="AF30" i="10"/>
  <c r="B2266" i="2"/>
  <c r="E2266" i="2" s="1"/>
  <c r="A2267" i="2"/>
  <c r="D2266" i="2"/>
  <c r="AG30" i="10" l="1"/>
  <c r="AH5" i="10"/>
  <c r="C2269" i="2"/>
  <c r="C2272" i="2"/>
  <c r="D2267" i="2"/>
  <c r="C2267" i="2"/>
  <c r="C2270" i="2"/>
  <c r="B2267" i="2"/>
  <c r="E2267" i="2" s="1"/>
  <c r="C2273" i="2"/>
  <c r="C2268" i="2"/>
  <c r="A2268" i="2"/>
  <c r="C2271" i="2"/>
  <c r="AI5" i="10" l="1"/>
  <c r="AH30" i="10"/>
  <c r="A2269" i="2"/>
  <c r="D2268" i="2"/>
  <c r="B2268" i="2"/>
  <c r="E2268" i="2" s="1"/>
  <c r="AJ5" i="10" l="1"/>
  <c r="AI30" i="10"/>
  <c r="B2269" i="2"/>
  <c r="E2269" i="2" s="1"/>
  <c r="A2270" i="2"/>
  <c r="D2269" i="2"/>
  <c r="AJ30" i="10" l="1"/>
  <c r="AK5" i="10"/>
  <c r="A2271" i="2"/>
  <c r="D2270" i="2"/>
  <c r="B2270" i="2"/>
  <c r="E2270" i="2" s="1"/>
  <c r="AL5" i="10" l="1"/>
  <c r="AK30" i="10"/>
  <c r="A2272" i="2"/>
  <c r="D2271" i="2"/>
  <c r="B2271" i="2"/>
  <c r="E2271" i="2" s="1"/>
  <c r="AM5" i="10" l="1"/>
  <c r="AL30" i="10"/>
  <c r="D2272" i="2"/>
  <c r="B2272" i="2"/>
  <c r="E2272" i="2" s="1"/>
  <c r="A2273" i="2"/>
  <c r="AN5" i="10" l="1"/>
  <c r="AM30" i="10"/>
  <c r="A2274" i="2"/>
  <c r="D2273" i="2"/>
  <c r="B2273" i="2"/>
  <c r="E2273" i="2" s="1"/>
  <c r="AO5" i="10" l="1"/>
  <c r="AN30" i="10"/>
  <c r="C2277" i="2"/>
  <c r="B2274" i="2"/>
  <c r="E2274" i="2" s="1"/>
  <c r="C2280" i="2"/>
  <c r="C2275" i="2"/>
  <c r="C2278" i="2"/>
  <c r="A2275" i="2"/>
  <c r="C2276" i="2"/>
  <c r="D2274" i="2"/>
  <c r="C2274" i="2"/>
  <c r="C2279" i="2"/>
  <c r="AO30" i="10" l="1"/>
  <c r="AP5" i="10"/>
  <c r="D2275" i="2"/>
  <c r="B2275" i="2"/>
  <c r="E2275" i="2" s="1"/>
  <c r="A2276" i="2"/>
  <c r="AQ5" i="10" l="1"/>
  <c r="AP30" i="10"/>
  <c r="A2277" i="2"/>
  <c r="D2276" i="2"/>
  <c r="B2276" i="2"/>
  <c r="E2276" i="2" s="1"/>
  <c r="AR5" i="10" l="1"/>
  <c r="AQ30" i="10"/>
  <c r="B2277" i="2"/>
  <c r="E2277" i="2" s="1"/>
  <c r="A2278" i="2"/>
  <c r="D2277" i="2"/>
  <c r="AR30" i="10" l="1"/>
  <c r="AS5" i="10"/>
  <c r="A2279" i="2"/>
  <c r="D2278" i="2"/>
  <c r="B2278" i="2"/>
  <c r="E2278" i="2" s="1"/>
  <c r="AS30" i="10" l="1"/>
  <c r="AT5" i="10"/>
  <c r="A2280" i="2"/>
  <c r="D2279" i="2"/>
  <c r="B2279" i="2"/>
  <c r="E2279" i="2" s="1"/>
  <c r="AT30" i="10" l="1"/>
  <c r="AU5" i="10"/>
  <c r="D2280" i="2"/>
  <c r="B2280" i="2"/>
  <c r="E2280" i="2" s="1"/>
  <c r="A2281" i="2"/>
  <c r="AV5" i="10" l="1"/>
  <c r="AU30" i="10"/>
  <c r="C2285" i="2"/>
  <c r="A2282" i="2"/>
  <c r="C2283" i="2"/>
  <c r="C2286" i="2"/>
  <c r="D2281" i="2"/>
  <c r="C2281" i="2"/>
  <c r="C2284" i="2"/>
  <c r="B2281" i="2"/>
  <c r="E2281" i="2" s="1"/>
  <c r="C2287" i="2"/>
  <c r="C2282" i="2"/>
  <c r="AV30" i="10" l="1"/>
  <c r="AW5" i="10"/>
  <c r="B2282" i="2"/>
  <c r="E2282" i="2" s="1"/>
  <c r="A2283" i="2"/>
  <c r="D2282" i="2"/>
  <c r="AX5" i="10" l="1"/>
  <c r="AW30" i="10"/>
  <c r="D2283" i="2"/>
  <c r="B2283" i="2"/>
  <c r="E2283" i="2" s="1"/>
  <c r="A2284" i="2"/>
  <c r="AY5" i="10" l="1"/>
  <c r="AX30" i="10"/>
  <c r="A2285" i="2"/>
  <c r="D2284" i="2"/>
  <c r="B2284" i="2"/>
  <c r="E2284" i="2" s="1"/>
  <c r="AZ5" i="10" l="1"/>
  <c r="AY30" i="10"/>
  <c r="B2285" i="2"/>
  <c r="E2285" i="2" s="1"/>
  <c r="A2286" i="2"/>
  <c r="D2285" i="2"/>
  <c r="BA5" i="10" l="1"/>
  <c r="AZ30" i="10"/>
  <c r="A2287" i="2"/>
  <c r="D2286" i="2"/>
  <c r="B2286" i="2"/>
  <c r="E2286" i="2" s="1"/>
  <c r="BA30" i="10" l="1"/>
  <c r="BB5" i="10"/>
  <c r="A2288" i="2"/>
  <c r="D2287" i="2"/>
  <c r="B2287" i="2"/>
  <c r="E2287" i="2" s="1"/>
  <c r="BC5" i="10" l="1"/>
  <c r="BB30" i="10"/>
  <c r="C2293" i="2"/>
  <c r="D2288" i="2"/>
  <c r="C2288" i="2"/>
  <c r="C2291" i="2"/>
  <c r="B2288" i="2"/>
  <c r="E2288" i="2" s="1"/>
  <c r="C2294" i="2"/>
  <c r="C2289" i="2"/>
  <c r="C2292" i="2"/>
  <c r="C2290" i="2"/>
  <c r="A2289" i="2"/>
  <c r="BC30" i="10" l="1"/>
  <c r="BD5" i="10"/>
  <c r="A2290" i="2"/>
  <c r="D2289" i="2"/>
  <c r="B2289" i="2"/>
  <c r="E2289" i="2" s="1"/>
  <c r="BD30" i="10" l="1"/>
  <c r="BE5" i="10"/>
  <c r="B2290" i="2"/>
  <c r="E2290" i="2" s="1"/>
  <c r="A2291" i="2"/>
  <c r="D2290" i="2"/>
  <c r="BE30" i="10" l="1"/>
  <c r="BF5" i="10"/>
  <c r="D2291" i="2"/>
  <c r="B2291" i="2"/>
  <c r="E2291" i="2" s="1"/>
  <c r="A2292" i="2"/>
  <c r="BF30" i="10" l="1"/>
  <c r="BG5" i="10"/>
  <c r="A2293" i="2"/>
  <c r="D2292" i="2"/>
  <c r="B2292" i="2"/>
  <c r="E2292" i="2" s="1"/>
  <c r="BH5" i="10" l="1"/>
  <c r="BG30" i="10"/>
  <c r="B2293" i="2"/>
  <c r="E2293" i="2" s="1"/>
  <c r="A2294" i="2"/>
  <c r="D2293" i="2"/>
  <c r="BI5" i="10" l="1"/>
  <c r="BH30" i="10"/>
  <c r="A2295" i="2"/>
  <c r="D2294" i="2"/>
  <c r="B2294" i="2"/>
  <c r="E2294" i="2" s="1"/>
  <c r="BJ5" i="10" l="1"/>
  <c r="BI30" i="10"/>
  <c r="C2301" i="2"/>
  <c r="C2296" i="2"/>
  <c r="C2299" i="2"/>
  <c r="A2296" i="2"/>
  <c r="C2297" i="2"/>
  <c r="C2300" i="2"/>
  <c r="D2295" i="2"/>
  <c r="C2295" i="2"/>
  <c r="B2295" i="2"/>
  <c r="E2295" i="2" s="1"/>
  <c r="C2298" i="2"/>
  <c r="BK5" i="10" l="1"/>
  <c r="BJ30" i="10"/>
  <c r="D2296" i="2"/>
  <c r="B2296" i="2"/>
  <c r="E2296" i="2" s="1"/>
  <c r="A2297" i="2"/>
  <c r="BK30" i="10" l="1"/>
  <c r="BL5" i="10"/>
  <c r="A2298" i="2"/>
  <c r="D2297" i="2"/>
  <c r="B2297" i="2"/>
  <c r="E2297" i="2" s="1"/>
  <c r="BM5" i="10" l="1"/>
  <c r="BL30" i="10"/>
  <c r="B2298" i="2"/>
  <c r="E2298" i="2" s="1"/>
  <c r="A2299" i="2"/>
  <c r="D2298" i="2"/>
  <c r="BN5" i="10" l="1"/>
  <c r="BM30" i="10"/>
  <c r="D2299" i="2"/>
  <c r="B2299" i="2"/>
  <c r="E2299" i="2" s="1"/>
  <c r="A2300" i="2"/>
  <c r="BO5" i="10" l="1"/>
  <c r="BN30" i="10"/>
  <c r="A2301" i="2"/>
  <c r="D2300" i="2"/>
  <c r="B2300" i="2"/>
  <c r="E2300" i="2" s="1"/>
  <c r="BP5" i="10" l="1"/>
  <c r="BO30" i="10"/>
  <c r="B2301" i="2"/>
  <c r="E2301" i="2" s="1"/>
  <c r="A2302" i="2"/>
  <c r="D2301" i="2"/>
  <c r="BP30" i="10" l="1"/>
  <c r="BQ5" i="10"/>
  <c r="A2303" i="2"/>
  <c r="C2304" i="2"/>
  <c r="C2307" i="2"/>
  <c r="D2302" i="2"/>
  <c r="C2302" i="2"/>
  <c r="C2305" i="2"/>
  <c r="B2302" i="2"/>
  <c r="E2302" i="2" s="1"/>
  <c r="C2308" i="2"/>
  <c r="C2306" i="2"/>
  <c r="C2303" i="2"/>
  <c r="BR5" i="10" l="1"/>
  <c r="BQ30" i="10"/>
  <c r="A2304" i="2"/>
  <c r="D2303" i="2"/>
  <c r="B2303" i="2"/>
  <c r="E2303" i="2" s="1"/>
  <c r="BS5" i="10" l="1"/>
  <c r="BR30" i="10"/>
  <c r="D2304" i="2"/>
  <c r="B2304" i="2"/>
  <c r="E2304" i="2" s="1"/>
  <c r="A2305" i="2"/>
  <c r="BT5" i="10" l="1"/>
  <c r="BS30" i="10"/>
  <c r="A2306" i="2"/>
  <c r="D2305" i="2"/>
  <c r="B2305" i="2"/>
  <c r="E2305" i="2" s="1"/>
  <c r="BT30" i="10" l="1"/>
  <c r="BU5" i="10"/>
  <c r="B2306" i="2"/>
  <c r="E2306" i="2" s="1"/>
  <c r="A2307" i="2"/>
  <c r="D2306" i="2"/>
  <c r="BV5" i="10" l="1"/>
  <c r="BU30" i="10"/>
  <c r="D2307" i="2"/>
  <c r="B2307" i="2"/>
  <c r="E2307" i="2" s="1"/>
  <c r="A2308" i="2"/>
  <c r="BW5" i="10" l="1"/>
  <c r="BV30" i="10"/>
  <c r="A2309" i="2"/>
  <c r="D2308" i="2"/>
  <c r="B2308" i="2"/>
  <c r="E2308" i="2" s="1"/>
  <c r="BX5" i="10" l="1"/>
  <c r="BW30" i="10"/>
  <c r="C2309" i="2"/>
  <c r="C2312" i="2"/>
  <c r="B2309" i="2"/>
  <c r="E2309" i="2" s="1"/>
  <c r="C2315" i="2"/>
  <c r="C2310" i="2"/>
  <c r="C2313" i="2"/>
  <c r="A2310" i="2"/>
  <c r="D2309" i="2"/>
  <c r="C2314" i="2"/>
  <c r="C2311" i="2"/>
  <c r="BY5" i="10" l="1"/>
  <c r="BX30" i="10"/>
  <c r="A2311" i="2"/>
  <c r="D2310" i="2"/>
  <c r="B2310" i="2"/>
  <c r="E2310" i="2" s="1"/>
  <c r="BZ5" i="10" l="1"/>
  <c r="BY30" i="10"/>
  <c r="A2312" i="2"/>
  <c r="D2311" i="2"/>
  <c r="B2311" i="2"/>
  <c r="E2311" i="2" s="1"/>
  <c r="CA5" i="10" l="1"/>
  <c r="BZ30" i="10"/>
  <c r="D2312" i="2"/>
  <c r="B2312" i="2"/>
  <c r="E2312" i="2" s="1"/>
  <c r="A2313" i="2"/>
  <c r="CB5" i="10" l="1"/>
  <c r="CA30" i="10"/>
  <c r="A2314" i="2"/>
  <c r="D2313" i="2"/>
  <c r="B2313" i="2"/>
  <c r="E2313" i="2" s="1"/>
  <c r="CC5" i="10" l="1"/>
  <c r="CB30" i="10"/>
  <c r="B2314" i="2"/>
  <c r="E2314" i="2" s="1"/>
  <c r="A2315" i="2"/>
  <c r="D2314" i="2"/>
  <c r="CC30" i="10" l="1"/>
  <c r="CD5" i="10"/>
  <c r="CD30" i="10" s="1"/>
  <c r="D2315" i="2"/>
  <c r="B2315" i="2"/>
  <c r="E2315" i="2" s="1"/>
  <c r="A2316" i="2"/>
  <c r="C2317" i="2" l="1"/>
  <c r="C2320" i="2"/>
  <c r="A2317" i="2"/>
  <c r="C2318" i="2"/>
  <c r="C2321" i="2"/>
  <c r="D2316" i="2"/>
  <c r="C2316" i="2"/>
  <c r="C2322" i="2"/>
  <c r="C2319" i="2"/>
  <c r="B2316" i="2"/>
  <c r="E2316" i="2" s="1"/>
  <c r="B2317" i="2" l="1"/>
  <c r="E2317" i="2" s="1"/>
  <c r="A2318" i="2"/>
  <c r="D2317" i="2"/>
  <c r="A2319" i="2" l="1"/>
  <c r="D2318" i="2"/>
  <c r="B2318" i="2"/>
  <c r="E2318" i="2" s="1"/>
  <c r="A2320" i="2" l="1"/>
  <c r="D2319" i="2"/>
  <c r="B2319" i="2"/>
  <c r="E2319" i="2" s="1"/>
  <c r="D2320" i="2" l="1"/>
  <c r="B2320" i="2"/>
  <c r="E2320" i="2" s="1"/>
  <c r="A2321" i="2"/>
  <c r="A2322" i="2" l="1"/>
  <c r="D2321" i="2"/>
  <c r="B2321" i="2"/>
  <c r="E2321" i="2" s="1"/>
  <c r="B2322" i="2" l="1"/>
  <c r="E2322" i="2" s="1"/>
  <c r="A2323" i="2"/>
  <c r="D2322" i="2"/>
  <c r="C2325" i="2" l="1"/>
  <c r="C2328" i="2"/>
  <c r="D2323" i="2"/>
  <c r="C2323" i="2"/>
  <c r="C2326" i="2"/>
  <c r="B2323" i="2"/>
  <c r="E2323" i="2" s="1"/>
  <c r="C2329" i="2"/>
  <c r="C2324" i="2"/>
  <c r="C2327" i="2"/>
  <c r="A2324" i="2"/>
  <c r="A2325" i="2" l="1"/>
  <c r="D2324" i="2"/>
  <c r="B2324" i="2"/>
  <c r="E2324" i="2" s="1"/>
  <c r="B2325" i="2" l="1"/>
  <c r="E2325" i="2" s="1"/>
  <c r="A2326" i="2"/>
  <c r="D2325" i="2"/>
  <c r="A2327" i="2" l="1"/>
  <c r="D2326" i="2"/>
  <c r="B2326" i="2"/>
  <c r="E2326" i="2" s="1"/>
  <c r="A2328" i="2" l="1"/>
  <c r="D2327" i="2"/>
  <c r="B2327" i="2"/>
  <c r="E2327" i="2" s="1"/>
  <c r="D2328" i="2" l="1"/>
  <c r="B2328" i="2"/>
  <c r="E2328" i="2" s="1"/>
  <c r="A2329" i="2"/>
  <c r="A2330" i="2" l="1"/>
  <c r="D2329" i="2"/>
  <c r="B2329" i="2"/>
  <c r="E2329" i="2" s="1"/>
  <c r="C2333" i="2" l="1"/>
  <c r="B2330" i="2"/>
  <c r="E2330" i="2" s="1"/>
  <c r="C2336" i="2"/>
  <c r="C2331" i="2"/>
  <c r="C2334" i="2"/>
  <c r="A2331" i="2"/>
  <c r="C2332" i="2"/>
  <c r="C2335" i="2"/>
  <c r="D2330" i="2"/>
  <c r="C2330" i="2"/>
  <c r="D2331" i="2" l="1"/>
  <c r="B2331" i="2"/>
  <c r="E2331" i="2" s="1"/>
  <c r="A2332" i="2"/>
  <c r="A2333" i="2" l="1"/>
  <c r="D2332" i="2"/>
  <c r="B2332" i="2"/>
  <c r="E2332" i="2" s="1"/>
  <c r="B2333" i="2" l="1"/>
  <c r="E2333" i="2" s="1"/>
  <c r="A2334" i="2"/>
  <c r="D2333" i="2"/>
  <c r="A2335" i="2" l="1"/>
  <c r="D2334" i="2"/>
  <c r="B2334" i="2"/>
  <c r="E2334" i="2" s="1"/>
  <c r="A2336" i="2" l="1"/>
  <c r="D2335" i="2"/>
  <c r="B2335" i="2"/>
  <c r="E2335" i="2" s="1"/>
  <c r="D2336" i="2" l="1"/>
  <c r="B2336" i="2"/>
  <c r="E2336" i="2" s="1"/>
  <c r="A2337" i="2"/>
  <c r="C2341" i="2" l="1"/>
  <c r="A2338" i="2"/>
  <c r="C2339" i="2"/>
  <c r="C2342" i="2"/>
  <c r="D2337" i="2"/>
  <c r="C2337" i="2"/>
  <c r="C2340" i="2"/>
  <c r="B2337" i="2"/>
  <c r="E2337" i="2" s="1"/>
  <c r="C2338" i="2"/>
  <c r="C2343" i="2"/>
  <c r="B2338" i="2" l="1"/>
  <c r="E2338" i="2" s="1"/>
  <c r="A2339" i="2"/>
  <c r="D2338" i="2"/>
  <c r="D2339" i="2" l="1"/>
  <c r="B2339" i="2"/>
  <c r="E2339" i="2" s="1"/>
  <c r="A2340" i="2"/>
  <c r="A2341" i="2" l="1"/>
  <c r="D2340" i="2"/>
  <c r="B2340" i="2"/>
  <c r="E2340" i="2" s="1"/>
  <c r="B2341" i="2" l="1"/>
  <c r="E2341" i="2" s="1"/>
  <c r="A2342" i="2"/>
  <c r="D2341" i="2"/>
  <c r="A2343" i="2" l="1"/>
  <c r="D2342" i="2"/>
  <c r="B2342" i="2"/>
  <c r="E2342" i="2" s="1"/>
  <c r="A2344" i="2" l="1"/>
  <c r="D2343" i="2"/>
  <c r="B2343" i="2"/>
  <c r="E2343" i="2" s="1"/>
  <c r="C2349" i="2" l="1"/>
  <c r="D2344" i="2"/>
  <c r="C2344" i="2"/>
  <c r="C2347" i="2"/>
  <c r="B2344" i="2"/>
  <c r="E2344" i="2" s="1"/>
  <c r="C2350" i="2"/>
  <c r="C2345" i="2"/>
  <c r="C2348" i="2"/>
  <c r="A2345" i="2"/>
  <c r="C2346" i="2"/>
  <c r="A2346" i="2" l="1"/>
  <c r="D2345" i="2"/>
  <c r="B2345" i="2"/>
  <c r="E2345" i="2" s="1"/>
  <c r="B2346" i="2" l="1"/>
  <c r="E2346" i="2" s="1"/>
  <c r="A2347" i="2"/>
  <c r="D2346" i="2"/>
  <c r="D2347" i="2" l="1"/>
  <c r="B2347" i="2"/>
  <c r="E2347" i="2" s="1"/>
  <c r="A2348" i="2"/>
  <c r="A2349" i="2" l="1"/>
  <c r="D2348" i="2"/>
  <c r="B2348" i="2"/>
  <c r="E2348" i="2" s="1"/>
  <c r="B2349" i="2" l="1"/>
  <c r="E2349" i="2" s="1"/>
  <c r="A2350" i="2"/>
  <c r="D2349" i="2"/>
  <c r="A2351" i="2" l="1"/>
  <c r="D2350" i="2"/>
  <c r="B2350" i="2"/>
  <c r="E2350" i="2" s="1"/>
  <c r="C2357" i="2" l="1"/>
  <c r="C2352" i="2"/>
  <c r="C2355" i="2"/>
  <c r="A2352" i="2"/>
  <c r="C2353" i="2"/>
  <c r="C2356" i="2"/>
  <c r="D2351" i="2"/>
  <c r="C2354" i="2"/>
  <c r="C2351" i="2"/>
  <c r="B2351" i="2"/>
  <c r="E2351" i="2" s="1"/>
  <c r="D2352" i="2" l="1"/>
  <c r="B2352" i="2"/>
  <c r="E2352" i="2" s="1"/>
  <c r="A2353" i="2"/>
  <c r="A2354" i="2" l="1"/>
  <c r="D2353" i="2"/>
  <c r="B2353" i="2"/>
  <c r="E2353" i="2" s="1"/>
  <c r="B2354" i="2" l="1"/>
  <c r="E2354" i="2" s="1"/>
  <c r="A2355" i="2"/>
  <c r="D2354" i="2"/>
  <c r="D2355" i="2" l="1"/>
  <c r="B2355" i="2"/>
  <c r="E2355" i="2" s="1"/>
  <c r="A2356" i="2"/>
  <c r="A2357" i="2" l="1"/>
  <c r="D2356" i="2"/>
  <c r="B2356" i="2"/>
  <c r="E2356" i="2" s="1"/>
  <c r="B2357" i="2" l="1"/>
  <c r="E2357" i="2" s="1"/>
  <c r="A2358" i="2"/>
  <c r="D2357" i="2"/>
  <c r="A2359" i="2" l="1"/>
  <c r="C2360" i="2"/>
  <c r="C2363" i="2"/>
  <c r="D2358" i="2"/>
  <c r="C2358" i="2"/>
  <c r="C2361" i="2"/>
  <c r="B2358" i="2"/>
  <c r="E2358" i="2" s="1"/>
  <c r="C2364" i="2"/>
  <c r="C2359" i="2"/>
  <c r="C2362" i="2"/>
  <c r="A2360" i="2" l="1"/>
  <c r="D2359" i="2"/>
  <c r="B2359" i="2"/>
  <c r="E2359" i="2" s="1"/>
  <c r="D2360" i="2" l="1"/>
  <c r="B2360" i="2"/>
  <c r="E2360" i="2" s="1"/>
  <c r="A2361" i="2"/>
  <c r="A2362" i="2" l="1"/>
  <c r="D2361" i="2"/>
  <c r="B2361" i="2"/>
  <c r="E2361" i="2" s="1"/>
  <c r="B2362" i="2" l="1"/>
  <c r="E2362" i="2" s="1"/>
  <c r="A2363" i="2"/>
  <c r="D2362" i="2"/>
  <c r="D2363" i="2" l="1"/>
  <c r="B2363" i="2"/>
  <c r="E2363" i="2" s="1"/>
  <c r="A2364" i="2"/>
  <c r="A2365" i="2" l="1"/>
  <c r="D2364" i="2"/>
  <c r="B2364" i="2"/>
  <c r="E2364" i="2" s="1"/>
  <c r="C2365" i="2" l="1"/>
  <c r="C2368" i="2"/>
  <c r="B2365" i="2"/>
  <c r="E2365" i="2" s="1"/>
  <c r="C2371" i="2"/>
  <c r="C2366" i="2"/>
  <c r="C2369" i="2"/>
  <c r="A2366" i="2"/>
  <c r="C2367" i="2"/>
  <c r="D2365" i="2"/>
  <c r="C2370" i="2"/>
  <c r="A2367" i="2" l="1"/>
  <c r="D2366" i="2"/>
  <c r="B2366" i="2"/>
  <c r="E2366" i="2" s="1"/>
  <c r="A2368" i="2" l="1"/>
  <c r="D2367" i="2"/>
  <c r="B2367" i="2"/>
  <c r="E2367" i="2" s="1"/>
  <c r="D2368" i="2" l="1"/>
  <c r="B2368" i="2"/>
  <c r="E2368" i="2" s="1"/>
  <c r="A2369" i="2"/>
  <c r="A2370" i="2" l="1"/>
  <c r="D2369" i="2"/>
  <c r="B2369" i="2"/>
  <c r="E2369" i="2" s="1"/>
  <c r="B2370" i="2" l="1"/>
  <c r="E2370" i="2" s="1"/>
  <c r="A2371" i="2"/>
  <c r="D2370" i="2"/>
  <c r="D2371" i="2" l="1"/>
  <c r="B2371" i="2"/>
  <c r="E2371" i="2" s="1"/>
  <c r="A2372" i="2"/>
  <c r="C2373" i="2" l="1"/>
  <c r="C2376" i="2"/>
  <c r="A2373" i="2"/>
  <c r="C2374" i="2"/>
  <c r="C2377" i="2"/>
  <c r="D2372" i="2"/>
  <c r="C2372" i="2"/>
  <c r="B2372" i="2"/>
  <c r="E2372" i="2" s="1"/>
  <c r="C2378" i="2"/>
  <c r="C2375" i="2"/>
  <c r="B2373" i="2" l="1"/>
  <c r="E2373" i="2" s="1"/>
  <c r="A2374" i="2"/>
  <c r="D2373" i="2"/>
  <c r="A2375" i="2" l="1"/>
  <c r="D2374" i="2"/>
  <c r="B2374" i="2"/>
  <c r="E2374" i="2" s="1"/>
  <c r="A2376" i="2" l="1"/>
  <c r="D2375" i="2"/>
  <c r="B2375" i="2"/>
  <c r="E2375" i="2" s="1"/>
  <c r="D2376" i="2" l="1"/>
  <c r="B2376" i="2"/>
  <c r="E2376" i="2" s="1"/>
  <c r="A2377" i="2"/>
  <c r="A2378" i="2" l="1"/>
  <c r="D2377" i="2"/>
  <c r="B2377" i="2"/>
  <c r="E2377" i="2" s="1"/>
  <c r="B2378" i="2" l="1"/>
  <c r="E2378" i="2" s="1"/>
  <c r="A2379" i="2"/>
  <c r="D2378" i="2"/>
  <c r="C2381" i="2" l="1"/>
  <c r="C2384" i="2"/>
  <c r="D2379" i="2"/>
  <c r="C2379" i="2"/>
  <c r="C2382" i="2"/>
  <c r="B2379" i="2"/>
  <c r="E2379" i="2" s="1"/>
  <c r="C2385" i="2"/>
  <c r="C2380" i="2"/>
  <c r="A2380" i="2"/>
  <c r="C2383" i="2"/>
  <c r="A2381" i="2" l="1"/>
  <c r="D2380" i="2"/>
  <c r="B2380" i="2"/>
  <c r="E2380" i="2" s="1"/>
  <c r="B2381" i="2" l="1"/>
  <c r="E2381" i="2" s="1"/>
  <c r="A2382" i="2"/>
  <c r="D2381" i="2"/>
  <c r="A2383" i="2" l="1"/>
  <c r="D2382" i="2"/>
  <c r="B2382" i="2"/>
  <c r="E2382" i="2" s="1"/>
  <c r="A2384" i="2" l="1"/>
  <c r="D2383" i="2"/>
  <c r="B2383" i="2"/>
  <c r="E2383" i="2" s="1"/>
  <c r="D2384" i="2" l="1"/>
  <c r="B2384" i="2"/>
  <c r="E2384" i="2" s="1"/>
  <c r="A2385" i="2"/>
  <c r="A2386" i="2" l="1"/>
  <c r="D2385" i="2"/>
  <c r="B2385" i="2"/>
  <c r="E2385" i="2" s="1"/>
  <c r="C2389" i="2" l="1"/>
  <c r="B2386" i="2"/>
  <c r="E2386" i="2" s="1"/>
  <c r="C2392" i="2"/>
  <c r="C2387" i="2"/>
  <c r="C2390" i="2"/>
  <c r="A2387" i="2"/>
  <c r="C2388" i="2"/>
  <c r="C2386" i="2"/>
  <c r="C2391" i="2"/>
  <c r="D2386" i="2"/>
  <c r="D2387" i="2" l="1"/>
  <c r="B2387" i="2"/>
  <c r="E2387" i="2" s="1"/>
  <c r="A2388" i="2"/>
  <c r="A2389" i="2" l="1"/>
  <c r="D2388" i="2"/>
  <c r="B2388" i="2"/>
  <c r="E2388" i="2" s="1"/>
  <c r="B2389" i="2" l="1"/>
  <c r="E2389" i="2" s="1"/>
  <c r="A2390" i="2"/>
  <c r="D2389" i="2"/>
  <c r="A2391" i="2" l="1"/>
  <c r="D2390" i="2"/>
  <c r="B2390" i="2"/>
  <c r="E2390" i="2" s="1"/>
  <c r="A2392" i="2" l="1"/>
  <c r="D2391" i="2"/>
  <c r="B2391" i="2"/>
  <c r="E2391" i="2" s="1"/>
  <c r="D2392" i="2" l="1"/>
  <c r="B2392" i="2"/>
  <c r="E2392" i="2" s="1"/>
  <c r="A2393" i="2"/>
  <c r="C2397" i="2" l="1"/>
  <c r="A2394" i="2"/>
  <c r="C2395" i="2"/>
  <c r="C2398" i="2"/>
  <c r="D2393" i="2"/>
  <c r="C2393" i="2"/>
  <c r="C2396" i="2"/>
  <c r="B2393" i="2"/>
  <c r="E2393" i="2" s="1"/>
  <c r="C2399" i="2"/>
  <c r="C2394" i="2"/>
  <c r="B2394" i="2" l="1"/>
  <c r="E2394" i="2" s="1"/>
  <c r="A2395" i="2"/>
  <c r="D2394" i="2"/>
  <c r="D2395" i="2" l="1"/>
  <c r="B2395" i="2"/>
  <c r="E2395" i="2" s="1"/>
  <c r="A2396" i="2"/>
  <c r="A2397" i="2" l="1"/>
  <c r="D2396" i="2"/>
  <c r="B2396" i="2"/>
  <c r="E2396" i="2" s="1"/>
  <c r="B2397" i="2" l="1"/>
  <c r="E2397" i="2" s="1"/>
  <c r="A2398" i="2"/>
  <c r="D2397" i="2"/>
  <c r="A2399" i="2" l="1"/>
  <c r="D2398" i="2"/>
  <c r="B2398" i="2"/>
  <c r="E2398" i="2" s="1"/>
  <c r="A2400" i="2" l="1"/>
  <c r="D2399" i="2"/>
  <c r="B2399" i="2"/>
  <c r="E2399" i="2" s="1"/>
  <c r="C2405" i="2" l="1"/>
  <c r="D2400" i="2"/>
  <c r="C2400" i="2"/>
  <c r="C2403" i="2"/>
  <c r="B2400" i="2"/>
  <c r="E2400" i="2" s="1"/>
  <c r="C2406" i="2"/>
  <c r="C2401" i="2"/>
  <c r="C2404" i="2"/>
  <c r="C2402" i="2"/>
  <c r="A2401" i="2"/>
  <c r="A2402" i="2" l="1"/>
  <c r="D2401" i="2"/>
  <c r="B2401" i="2"/>
  <c r="E2401" i="2" s="1"/>
  <c r="B2402" i="2" l="1"/>
  <c r="E2402" i="2" s="1"/>
  <c r="A2403" i="2"/>
  <c r="D2402" i="2"/>
  <c r="D2403" i="2" l="1"/>
  <c r="B2403" i="2"/>
  <c r="E2403" i="2" s="1"/>
  <c r="A2404" i="2"/>
  <c r="A2405" i="2" l="1"/>
  <c r="D2404" i="2"/>
  <c r="B2404" i="2"/>
  <c r="E2404" i="2" s="1"/>
  <c r="B2405" i="2" l="1"/>
  <c r="E2405" i="2" s="1"/>
  <c r="A2406" i="2"/>
  <c r="D2405" i="2"/>
  <c r="A2407" i="2" l="1"/>
  <c r="D2406" i="2"/>
  <c r="B2406" i="2"/>
  <c r="E2406" i="2" s="1"/>
  <c r="C2413" i="2" l="1"/>
  <c r="C2408" i="2"/>
  <c r="C2411" i="2"/>
  <c r="A2408" i="2"/>
  <c r="C2409" i="2"/>
  <c r="C2412" i="2"/>
  <c r="D2407" i="2"/>
  <c r="C2410" i="2"/>
  <c r="C2407" i="2"/>
  <c r="B2407" i="2"/>
  <c r="E2407" i="2" s="1"/>
  <c r="D2408" i="2" l="1"/>
  <c r="B2408" i="2"/>
  <c r="E2408" i="2" s="1"/>
  <c r="A2409" i="2"/>
  <c r="A2410" i="2" l="1"/>
  <c r="D2409" i="2"/>
  <c r="B2409" i="2"/>
  <c r="E2409" i="2" s="1"/>
  <c r="B2410" i="2" l="1"/>
  <c r="E2410" i="2" s="1"/>
  <c r="A2411" i="2"/>
  <c r="D2410" i="2"/>
  <c r="D2411" i="2" l="1"/>
  <c r="B2411" i="2"/>
  <c r="E2411" i="2" s="1"/>
  <c r="A2412" i="2"/>
  <c r="A2413" i="2" l="1"/>
  <c r="D2412" i="2"/>
  <c r="B2412" i="2"/>
  <c r="E2412" i="2" s="1"/>
  <c r="B2413" i="2" l="1"/>
  <c r="E2413" i="2" s="1"/>
  <c r="A2414" i="2"/>
  <c r="D2413" i="2"/>
  <c r="A2415" i="2" l="1"/>
  <c r="C2416" i="2"/>
  <c r="C2419" i="2"/>
  <c r="D2414" i="2"/>
  <c r="C2414" i="2"/>
  <c r="C2417" i="2"/>
  <c r="B2414" i="2"/>
  <c r="E2414" i="2" s="1"/>
  <c r="C2420" i="2"/>
  <c r="C2418" i="2"/>
  <c r="C2415" i="2"/>
  <c r="A2416" i="2" l="1"/>
  <c r="D2415" i="2"/>
  <c r="B2415" i="2"/>
  <c r="E2415" i="2" s="1"/>
  <c r="D2416" i="2" l="1"/>
  <c r="B2416" i="2"/>
  <c r="E2416" i="2" s="1"/>
  <c r="A2417" i="2"/>
  <c r="A2418" i="2" l="1"/>
  <c r="D2417" i="2"/>
  <c r="B2417" i="2"/>
  <c r="E2417" i="2" s="1"/>
  <c r="B2418" i="2" l="1"/>
  <c r="E2418" i="2" s="1"/>
  <c r="A2419" i="2"/>
  <c r="D2418" i="2"/>
  <c r="D2419" i="2" l="1"/>
  <c r="B2419" i="2"/>
  <c r="E2419" i="2" s="1"/>
  <c r="A2420" i="2"/>
  <c r="A2421" i="2" l="1"/>
  <c r="D2420" i="2"/>
  <c r="B2420" i="2"/>
  <c r="E2420" i="2" s="1"/>
  <c r="C2421" i="2" l="1"/>
  <c r="C2424" i="2"/>
  <c r="B2421" i="2"/>
  <c r="E2421" i="2" s="1"/>
  <c r="C2427" i="2"/>
  <c r="C2422" i="2"/>
  <c r="C2425" i="2"/>
  <c r="A2422" i="2"/>
  <c r="C2423" i="2"/>
  <c r="D2421" i="2"/>
  <c r="C2426" i="2"/>
  <c r="A2423" i="2" l="1"/>
  <c r="D2422" i="2"/>
  <c r="B2422" i="2"/>
  <c r="E2422" i="2" s="1"/>
  <c r="A2424" i="2" l="1"/>
  <c r="D2423" i="2"/>
  <c r="B2423" i="2"/>
  <c r="E2423" i="2" s="1"/>
  <c r="D2424" i="2" l="1"/>
  <c r="B2424" i="2"/>
  <c r="E2424" i="2" s="1"/>
  <c r="A2425" i="2"/>
  <c r="A2426" i="2" l="1"/>
  <c r="D2425" i="2"/>
  <c r="B2425" i="2"/>
  <c r="E2425" i="2" s="1"/>
  <c r="B2426" i="2" l="1"/>
  <c r="E2426" i="2" s="1"/>
  <c r="A2427" i="2"/>
  <c r="D2426" i="2"/>
  <c r="D2427" i="2" l="1"/>
  <c r="B2427" i="2"/>
  <c r="E2427" i="2" s="1"/>
  <c r="A2428" i="2"/>
  <c r="C2429" i="2" l="1"/>
  <c r="C2432" i="2"/>
  <c r="A2429" i="2"/>
  <c r="C2430" i="2"/>
  <c r="C2433" i="2"/>
  <c r="D2428" i="2"/>
  <c r="C2428" i="2"/>
  <c r="B2428" i="2"/>
  <c r="E2428" i="2" s="1"/>
  <c r="C2434" i="2"/>
  <c r="C2431" i="2"/>
  <c r="B2429" i="2" l="1"/>
  <c r="E2429" i="2" s="1"/>
  <c r="A2430" i="2"/>
  <c r="D2429" i="2"/>
  <c r="A2431" i="2" l="1"/>
  <c r="D2430" i="2"/>
  <c r="B2430" i="2"/>
  <c r="E2430" i="2" s="1"/>
  <c r="A2432" i="2" l="1"/>
  <c r="D2431" i="2"/>
  <c r="B2431" i="2"/>
  <c r="E2431" i="2" s="1"/>
  <c r="D2432" i="2" l="1"/>
  <c r="B2432" i="2"/>
  <c r="E2432" i="2" s="1"/>
  <c r="A2433" i="2"/>
  <c r="A2434" i="2" l="1"/>
  <c r="D2433" i="2"/>
  <c r="B2433" i="2"/>
  <c r="E2433" i="2" s="1"/>
  <c r="B2434" i="2" l="1"/>
  <c r="E2434" i="2" s="1"/>
  <c r="A2435" i="2"/>
  <c r="D2434" i="2"/>
  <c r="C2437" i="2" l="1"/>
  <c r="C2440" i="2"/>
  <c r="D2435" i="2"/>
  <c r="C2435" i="2"/>
  <c r="C2438" i="2"/>
  <c r="B2435" i="2"/>
  <c r="E2435" i="2" s="1"/>
  <c r="C2441" i="2"/>
  <c r="C2436" i="2"/>
  <c r="A2436" i="2"/>
  <c r="C2439" i="2"/>
  <c r="A2437" i="2" l="1"/>
  <c r="D2436" i="2"/>
  <c r="B2436" i="2"/>
  <c r="E2436" i="2" s="1"/>
  <c r="B2437" i="2" l="1"/>
  <c r="E2437" i="2" s="1"/>
  <c r="A2438" i="2"/>
  <c r="D2437" i="2"/>
  <c r="A2439" i="2" l="1"/>
  <c r="D2438" i="2"/>
  <c r="B2438" i="2"/>
  <c r="E2438" i="2" s="1"/>
  <c r="A2440" i="2" l="1"/>
  <c r="D2439" i="2"/>
  <c r="B2439" i="2"/>
  <c r="E2439" i="2" s="1"/>
  <c r="D2440" i="2" l="1"/>
  <c r="B2440" i="2"/>
  <c r="E2440" i="2" s="1"/>
  <c r="A2441" i="2"/>
  <c r="A2442" i="2" l="1"/>
  <c r="D2441" i="2"/>
  <c r="B2441" i="2"/>
  <c r="E2441" i="2" s="1"/>
  <c r="C2445" i="2" l="1"/>
  <c r="B2442" i="2"/>
  <c r="E2442" i="2" s="1"/>
  <c r="C2448" i="2"/>
  <c r="C2443" i="2"/>
  <c r="C2446" i="2"/>
  <c r="A2443" i="2"/>
  <c r="C2444" i="2"/>
  <c r="C2447" i="2"/>
  <c r="D2442" i="2"/>
  <c r="C2442" i="2"/>
  <c r="D2443" i="2" l="1"/>
  <c r="B2443" i="2"/>
  <c r="E2443" i="2" s="1"/>
  <c r="A2444" i="2"/>
  <c r="A2445" i="2" l="1"/>
  <c r="D2444" i="2"/>
  <c r="B2444" i="2"/>
  <c r="E2444" i="2" s="1"/>
  <c r="B2445" i="2" l="1"/>
  <c r="E2445" i="2" s="1"/>
  <c r="A2446" i="2"/>
  <c r="D2445" i="2"/>
  <c r="A2447" i="2" l="1"/>
  <c r="D2446" i="2"/>
  <c r="B2446" i="2"/>
  <c r="E2446" i="2" s="1"/>
  <c r="A2448" i="2" l="1"/>
  <c r="D2447" i="2"/>
  <c r="B2447" i="2"/>
  <c r="E2447" i="2" s="1"/>
  <c r="D2448" i="2" l="1"/>
  <c r="B2448" i="2"/>
  <c r="E2448" i="2" s="1"/>
  <c r="A2449" i="2"/>
  <c r="C2453" i="2" l="1"/>
  <c r="A2450" i="2"/>
  <c r="C2451" i="2"/>
  <c r="C2454" i="2"/>
  <c r="D2449" i="2"/>
  <c r="C2449" i="2"/>
  <c r="C2452" i="2"/>
  <c r="B2449" i="2"/>
  <c r="E2449" i="2" s="1"/>
  <c r="C2450" i="2"/>
  <c r="C2455" i="2"/>
  <c r="B2450" i="2" l="1"/>
  <c r="E2450" i="2" s="1"/>
  <c r="A2451" i="2"/>
  <c r="D2450" i="2"/>
  <c r="D2451" i="2" l="1"/>
  <c r="B2451" i="2"/>
  <c r="E2451" i="2" s="1"/>
  <c r="A2452" i="2"/>
  <c r="A2453" i="2" l="1"/>
  <c r="D2452" i="2"/>
  <c r="B2452" i="2"/>
  <c r="E2452" i="2" s="1"/>
  <c r="B2453" i="2" l="1"/>
  <c r="E2453" i="2" s="1"/>
  <c r="A2454" i="2"/>
  <c r="D2453" i="2"/>
  <c r="A2455" i="2" l="1"/>
  <c r="D2454" i="2"/>
  <c r="B2454" i="2"/>
  <c r="E2454" i="2" s="1"/>
  <c r="A2456" i="2" l="1"/>
  <c r="D2455" i="2"/>
  <c r="B2455" i="2"/>
  <c r="E2455" i="2" s="1"/>
  <c r="C2461" i="2" l="1"/>
  <c r="D2456" i="2"/>
  <c r="C2456" i="2"/>
  <c r="C2459" i="2"/>
  <c r="B2456" i="2"/>
  <c r="E2456" i="2" s="1"/>
  <c r="C2462" i="2"/>
  <c r="C2457" i="2"/>
  <c r="C2460" i="2"/>
  <c r="A2457" i="2"/>
  <c r="C2458" i="2"/>
  <c r="A2458" i="2" l="1"/>
  <c r="D2457" i="2"/>
  <c r="B2457" i="2"/>
  <c r="E2457" i="2" s="1"/>
  <c r="B2458" i="2" l="1"/>
  <c r="E2458" i="2" s="1"/>
  <c r="A2459" i="2"/>
  <c r="D2458" i="2"/>
  <c r="D2459" i="2" l="1"/>
  <c r="B2459" i="2"/>
  <c r="E2459" i="2" s="1"/>
  <c r="A2460" i="2"/>
  <c r="A2461" i="2" l="1"/>
  <c r="D2460" i="2"/>
  <c r="B2460" i="2"/>
  <c r="E2460" i="2" s="1"/>
  <c r="B2461" i="2" l="1"/>
  <c r="E2461" i="2" s="1"/>
  <c r="A2462" i="2"/>
  <c r="D2461" i="2"/>
  <c r="A2463" i="2" l="1"/>
  <c r="D2462" i="2"/>
  <c r="B2462" i="2"/>
  <c r="E2462" i="2" s="1"/>
  <c r="C2469" i="2" l="1"/>
  <c r="C2464" i="2"/>
  <c r="C2467" i="2"/>
  <c r="A2464" i="2"/>
  <c r="C2465" i="2"/>
  <c r="C2468" i="2"/>
  <c r="D2463" i="2"/>
  <c r="B2463" i="2"/>
  <c r="E2463" i="2" s="1"/>
  <c r="C2463" i="2"/>
  <c r="C2466" i="2"/>
  <c r="D2464" i="2" l="1"/>
  <c r="B2464" i="2"/>
  <c r="E2464" i="2" s="1"/>
  <c r="A2465" i="2"/>
  <c r="A2466" i="2" l="1"/>
  <c r="D2465" i="2"/>
  <c r="B2465" i="2"/>
  <c r="E2465" i="2" s="1"/>
  <c r="B2466" i="2" l="1"/>
  <c r="E2466" i="2" s="1"/>
  <c r="A2467" i="2"/>
  <c r="D2466" i="2"/>
  <c r="D2467" i="2" l="1"/>
  <c r="B2467" i="2"/>
  <c r="E2467" i="2" s="1"/>
  <c r="A2468" i="2"/>
  <c r="A2469" i="2" l="1"/>
  <c r="D2468" i="2"/>
  <c r="B2468" i="2"/>
  <c r="E2468" i="2" s="1"/>
  <c r="B2469" i="2" l="1"/>
  <c r="E2469" i="2" s="1"/>
  <c r="A2470" i="2"/>
  <c r="D2469" i="2"/>
  <c r="A2471" i="2" l="1"/>
  <c r="C2472" i="2"/>
  <c r="C2475" i="2"/>
  <c r="D2470" i="2"/>
  <c r="C2470" i="2"/>
  <c r="C2473" i="2"/>
  <c r="B2470" i="2"/>
  <c r="E2470" i="2" s="1"/>
  <c r="C2476" i="2"/>
  <c r="C2474" i="2"/>
  <c r="C2471" i="2"/>
  <c r="A2472" i="2" l="1"/>
  <c r="D2471" i="2"/>
  <c r="B2471" i="2"/>
  <c r="E2471" i="2" s="1"/>
  <c r="D2472" i="2" l="1"/>
  <c r="B2472" i="2"/>
  <c r="E2472" i="2" s="1"/>
  <c r="A2473" i="2"/>
  <c r="A2474" i="2" l="1"/>
  <c r="D2473" i="2"/>
  <c r="B2473" i="2"/>
  <c r="E2473" i="2" s="1"/>
  <c r="B2474" i="2" l="1"/>
  <c r="E2474" i="2" s="1"/>
  <c r="A2475" i="2"/>
  <c r="D2474" i="2"/>
  <c r="D2475" i="2" l="1"/>
  <c r="B2475" i="2"/>
  <c r="E2475" i="2" s="1"/>
  <c r="A2476" i="2"/>
  <c r="A2477" i="2" l="1"/>
  <c r="D2476" i="2"/>
  <c r="B2476" i="2"/>
  <c r="E2476" i="2" s="1"/>
  <c r="C2477" i="2" l="1"/>
  <c r="C2480" i="2"/>
  <c r="B2477" i="2"/>
  <c r="E2477" i="2" s="1"/>
  <c r="C2483" i="2"/>
  <c r="C2478" i="2"/>
  <c r="C2481" i="2"/>
  <c r="A2478" i="2"/>
  <c r="C2482" i="2"/>
  <c r="C2479" i="2"/>
  <c r="D2477" i="2"/>
  <c r="A2479" i="2" l="1"/>
  <c r="D2478" i="2"/>
  <c r="B2478" i="2"/>
  <c r="E2478" i="2" s="1"/>
  <c r="A2480" i="2" l="1"/>
  <c r="D2479" i="2"/>
  <c r="B2479" i="2"/>
  <c r="E2479" i="2" s="1"/>
  <c r="D2480" i="2" l="1"/>
  <c r="B2480" i="2"/>
  <c r="E2480" i="2" s="1"/>
  <c r="A2481" i="2"/>
  <c r="A2482" i="2" l="1"/>
  <c r="D2481" i="2"/>
  <c r="B2481" i="2"/>
  <c r="E2481" i="2" s="1"/>
  <c r="B2482" i="2" l="1"/>
  <c r="E2482" i="2" s="1"/>
  <c r="A2483" i="2"/>
  <c r="D2482" i="2"/>
  <c r="D2483" i="2" l="1"/>
  <c r="B2483" i="2"/>
  <c r="E2483" i="2" s="1"/>
  <c r="A2484" i="2"/>
  <c r="C2485" i="2" l="1"/>
  <c r="C2488" i="2"/>
  <c r="A2485" i="2"/>
  <c r="C2486" i="2"/>
  <c r="C2489" i="2"/>
  <c r="D2484" i="2"/>
  <c r="C2484" i="2"/>
  <c r="C2487" i="2"/>
  <c r="B2484" i="2"/>
  <c r="E2484" i="2" s="1"/>
  <c r="C2490" i="2"/>
  <c r="B2485" i="2" l="1"/>
  <c r="E2485" i="2" s="1"/>
  <c r="A2486" i="2"/>
  <c r="D2485" i="2"/>
  <c r="A2487" i="2" l="1"/>
  <c r="D2486" i="2"/>
  <c r="B2486" i="2"/>
  <c r="E2486" i="2" s="1"/>
  <c r="A2488" i="2" l="1"/>
  <c r="D2487" i="2"/>
  <c r="B2487" i="2"/>
  <c r="E2487" i="2" s="1"/>
  <c r="D2488" i="2" l="1"/>
  <c r="B2488" i="2"/>
  <c r="E2488" i="2" s="1"/>
  <c r="A2489" i="2"/>
  <c r="A2490" i="2" l="1"/>
  <c r="D2489" i="2"/>
  <c r="B2489" i="2"/>
  <c r="E2489" i="2" s="1"/>
  <c r="B2490" i="2" l="1"/>
  <c r="E2490" i="2" s="1"/>
  <c r="A2491" i="2"/>
  <c r="D2490" i="2"/>
  <c r="C2493" i="2" l="1"/>
  <c r="C2496" i="2"/>
  <c r="D2491" i="2"/>
  <c r="C2491" i="2"/>
  <c r="C2494" i="2"/>
  <c r="B2491" i="2"/>
  <c r="E2491" i="2" s="1"/>
  <c r="C2497" i="2"/>
  <c r="C2492" i="2"/>
  <c r="C2495" i="2"/>
  <c r="A2492" i="2"/>
  <c r="A2493" i="2" l="1"/>
  <c r="D2492" i="2"/>
  <c r="B2492" i="2"/>
  <c r="E2492" i="2" s="1"/>
  <c r="B2493" i="2" l="1"/>
  <c r="E2493" i="2" s="1"/>
  <c r="A2494" i="2"/>
  <c r="D2493" i="2"/>
  <c r="A2495" i="2" l="1"/>
  <c r="D2494" i="2"/>
  <c r="B2494" i="2"/>
  <c r="E2494" i="2" s="1"/>
  <c r="A2496" i="2" l="1"/>
  <c r="D2495" i="2"/>
  <c r="B2495" i="2"/>
  <c r="E2495" i="2" s="1"/>
  <c r="D2496" i="2" l="1"/>
  <c r="B2496" i="2"/>
  <c r="E2496" i="2" s="1"/>
  <c r="A2497" i="2"/>
  <c r="A2498" i="2" l="1"/>
  <c r="D2497" i="2"/>
  <c r="B2497" i="2"/>
  <c r="E2497" i="2" s="1"/>
  <c r="C2501" i="2" l="1"/>
  <c r="B2498" i="2"/>
  <c r="E2498" i="2" s="1"/>
  <c r="C2504" i="2"/>
  <c r="C2499" i="2"/>
  <c r="C2502" i="2"/>
  <c r="A2499" i="2"/>
  <c r="C2500" i="2"/>
  <c r="C2503" i="2"/>
  <c r="D2498" i="2"/>
  <c r="C2498" i="2"/>
  <c r="D2499" i="2" l="1"/>
  <c r="B2499" i="2"/>
  <c r="E2499" i="2" s="1"/>
  <c r="A2500" i="2"/>
  <c r="A2501" i="2" l="1"/>
  <c r="D2500" i="2"/>
  <c r="B2500" i="2"/>
  <c r="E2500" i="2" s="1"/>
  <c r="B2501" i="2" l="1"/>
  <c r="E2501" i="2" s="1"/>
  <c r="A2502" i="2"/>
  <c r="D2501" i="2"/>
  <c r="A2503" i="2" l="1"/>
  <c r="D2502" i="2"/>
  <c r="B2502" i="2"/>
  <c r="E2502" i="2" s="1"/>
  <c r="A2504" i="2" l="1"/>
  <c r="D2503" i="2"/>
  <c r="B2503" i="2"/>
  <c r="E2503" i="2" s="1"/>
  <c r="D2504" i="2" l="1"/>
  <c r="B2504" i="2"/>
  <c r="E2504" i="2" s="1"/>
  <c r="A2505" i="2"/>
  <c r="C2509" i="2" l="1"/>
  <c r="A2506" i="2"/>
  <c r="C2507" i="2"/>
  <c r="C2510" i="2"/>
  <c r="D2505" i="2"/>
  <c r="C2505" i="2"/>
  <c r="C2508" i="2"/>
  <c r="B2505" i="2"/>
  <c r="E2505" i="2" s="1"/>
  <c r="C2511" i="2"/>
  <c r="C2506" i="2"/>
  <c r="B2506" i="2" l="1"/>
  <c r="E2506" i="2" s="1"/>
  <c r="A2507" i="2"/>
  <c r="D2506" i="2"/>
  <c r="D2507" i="2" l="1"/>
  <c r="B2507" i="2"/>
  <c r="E2507" i="2" s="1"/>
  <c r="A2508" i="2"/>
  <c r="A2509" i="2" l="1"/>
  <c r="D2508" i="2"/>
  <c r="B2508" i="2"/>
  <c r="E2508" i="2" s="1"/>
  <c r="B2509" i="2" l="1"/>
  <c r="E2509" i="2" s="1"/>
  <c r="A2510" i="2"/>
  <c r="D2509" i="2"/>
  <c r="A2511" i="2" l="1"/>
  <c r="D2510" i="2"/>
  <c r="B2510" i="2"/>
  <c r="E2510" i="2" s="1"/>
  <c r="A2512" i="2" l="1"/>
  <c r="D2511" i="2"/>
  <c r="B2511" i="2"/>
  <c r="E2511" i="2" s="1"/>
  <c r="C2517" i="2" l="1"/>
  <c r="D2512" i="2"/>
  <c r="C2512" i="2"/>
  <c r="C2515" i="2"/>
  <c r="B2512" i="2"/>
  <c r="E2512" i="2" s="1"/>
  <c r="C2518" i="2"/>
  <c r="C2513" i="2"/>
  <c r="C2516" i="2"/>
  <c r="A2513" i="2"/>
  <c r="C2514" i="2"/>
  <c r="A2514" i="2" l="1"/>
  <c r="D2513" i="2"/>
  <c r="B2513" i="2"/>
  <c r="E2513" i="2" s="1"/>
  <c r="B2514" i="2" l="1"/>
  <c r="E2514" i="2" s="1"/>
  <c r="A2515" i="2"/>
  <c r="D2514" i="2"/>
  <c r="D2515" i="2" l="1"/>
  <c r="B2515" i="2"/>
  <c r="E2515" i="2" s="1"/>
  <c r="A2516" i="2"/>
  <c r="A2517" i="2" l="1"/>
  <c r="D2516" i="2"/>
  <c r="B2516" i="2"/>
  <c r="E2516" i="2" s="1"/>
  <c r="B2517" i="2" l="1"/>
  <c r="E2517" i="2" s="1"/>
  <c r="A2518" i="2"/>
  <c r="D2517" i="2"/>
  <c r="A2519" i="2" l="1"/>
  <c r="D2518" i="2"/>
  <c r="B2518" i="2"/>
  <c r="E2518" i="2" s="1"/>
  <c r="C2525" i="2" l="1"/>
  <c r="C2520" i="2"/>
  <c r="C2523" i="2"/>
  <c r="A2520" i="2"/>
  <c r="C2521" i="2"/>
  <c r="C2524" i="2"/>
  <c r="D2519" i="2"/>
  <c r="C2519" i="2"/>
  <c r="C2522" i="2"/>
  <c r="B2519" i="2"/>
  <c r="E2519" i="2" s="1"/>
  <c r="D2520" i="2" l="1"/>
  <c r="B2520" i="2"/>
  <c r="E2520" i="2" s="1"/>
  <c r="A2521" i="2"/>
  <c r="A2522" i="2" l="1"/>
  <c r="D2521" i="2"/>
  <c r="B2521" i="2"/>
  <c r="E2521" i="2" s="1"/>
  <c r="B2522" i="2" l="1"/>
  <c r="E2522" i="2" s="1"/>
  <c r="A2523" i="2"/>
  <c r="D2522" i="2"/>
  <c r="D2523" i="2" l="1"/>
  <c r="B2523" i="2"/>
  <c r="E2523" i="2" s="1"/>
  <c r="A2524" i="2"/>
  <c r="A2525" i="2" l="1"/>
  <c r="D2524" i="2"/>
  <c r="B2524" i="2"/>
  <c r="E2524" i="2" s="1"/>
  <c r="B2525" i="2" l="1"/>
  <c r="E2525" i="2" s="1"/>
  <c r="A2526" i="2"/>
  <c r="D2525" i="2"/>
  <c r="A2527" i="2" l="1"/>
  <c r="C2528" i="2"/>
  <c r="C2531" i="2"/>
  <c r="D2526" i="2"/>
  <c r="C2526" i="2"/>
  <c r="C2529" i="2"/>
  <c r="B2526" i="2"/>
  <c r="E2526" i="2" s="1"/>
  <c r="C2532" i="2"/>
  <c r="C2527" i="2"/>
  <c r="C2530" i="2"/>
  <c r="A2528" i="2" l="1"/>
  <c r="D2527" i="2"/>
  <c r="B2527" i="2"/>
  <c r="E2527" i="2" s="1"/>
  <c r="D2528" i="2" l="1"/>
  <c r="B2528" i="2"/>
  <c r="E2528" i="2" s="1"/>
  <c r="A2529" i="2"/>
  <c r="A2530" i="2" l="1"/>
  <c r="D2529" i="2"/>
  <c r="B2529" i="2"/>
  <c r="E2529" i="2" s="1"/>
  <c r="B2530" i="2" l="1"/>
  <c r="E2530" i="2" s="1"/>
  <c r="A2531" i="2"/>
  <c r="D2530" i="2"/>
  <c r="D2531" i="2" l="1"/>
  <c r="B2531" i="2"/>
  <c r="E2531" i="2" s="1"/>
  <c r="A2532" i="2"/>
  <c r="A2533" i="2" l="1"/>
  <c r="D2532" i="2"/>
  <c r="B2532" i="2"/>
  <c r="E2532" i="2" s="1"/>
  <c r="C2533" i="2" l="1"/>
  <c r="C2536" i="2"/>
  <c r="B2533" i="2"/>
  <c r="E2533" i="2" s="1"/>
  <c r="C2539" i="2"/>
  <c r="C2534" i="2"/>
  <c r="C2537" i="2"/>
  <c r="A2534" i="2"/>
  <c r="C2535" i="2"/>
  <c r="C2538" i="2"/>
  <c r="D2533" i="2"/>
  <c r="A2535" i="2" l="1"/>
  <c r="D2534" i="2"/>
  <c r="B2534" i="2"/>
  <c r="E2534" i="2" s="1"/>
  <c r="A2536" i="2" l="1"/>
  <c r="D2535" i="2"/>
  <c r="B2535" i="2"/>
  <c r="E2535" i="2" s="1"/>
  <c r="D2536" i="2" l="1"/>
  <c r="B2536" i="2"/>
  <c r="E2536" i="2" s="1"/>
  <c r="A2537" i="2"/>
  <c r="A2538" i="2" l="1"/>
  <c r="D2537" i="2"/>
  <c r="B2537" i="2"/>
  <c r="E2537" i="2" s="1"/>
  <c r="B2538" i="2" l="1"/>
  <c r="E2538" i="2" s="1"/>
  <c r="A2539" i="2"/>
  <c r="D2538" i="2"/>
  <c r="D2539" i="2" l="1"/>
  <c r="B2539" i="2"/>
  <c r="E2539" i="2" s="1"/>
  <c r="A2540" i="2"/>
  <c r="C2541" i="2" l="1"/>
  <c r="C2544" i="2"/>
  <c r="A2541" i="2"/>
  <c r="C2542" i="2"/>
  <c r="C2545" i="2"/>
  <c r="D2540" i="2"/>
  <c r="C2540" i="2"/>
  <c r="C2543" i="2"/>
  <c r="B2540" i="2"/>
  <c r="E2540" i="2" s="1"/>
  <c r="C2546" i="2"/>
  <c r="B2541" i="2" l="1"/>
  <c r="E2541" i="2" s="1"/>
  <c r="A2542" i="2"/>
  <c r="D2541" i="2"/>
  <c r="A2543" i="2" l="1"/>
  <c r="D2542" i="2"/>
  <c r="B2542" i="2"/>
  <c r="E2542" i="2" s="1"/>
  <c r="A2544" i="2" l="1"/>
  <c r="D2543" i="2"/>
  <c r="B2543" i="2"/>
  <c r="E2543" i="2" s="1"/>
  <c r="D2544" i="2" l="1"/>
  <c r="B2544" i="2"/>
  <c r="E2544" i="2" s="1"/>
  <c r="A2545" i="2"/>
  <c r="A2546" i="2" l="1"/>
  <c r="D2545" i="2"/>
  <c r="B2545" i="2"/>
  <c r="E2545" i="2" s="1"/>
  <c r="B2546" i="2" l="1"/>
  <c r="E2546" i="2" s="1"/>
  <c r="A2547" i="2"/>
  <c r="D2546" i="2"/>
  <c r="C2549" i="2" l="1"/>
  <c r="C2552" i="2"/>
  <c r="D2547" i="2"/>
  <c r="C2547" i="2"/>
  <c r="C2550" i="2"/>
  <c r="B2547" i="2"/>
  <c r="E2547" i="2" s="1"/>
  <c r="C2553" i="2"/>
  <c r="C2548" i="2"/>
  <c r="C2551" i="2"/>
  <c r="A2548" i="2"/>
  <c r="A2549" i="2" l="1"/>
  <c r="D2548" i="2"/>
  <c r="B2548" i="2"/>
  <c r="E2548" i="2" s="1"/>
  <c r="B2549" i="2" l="1"/>
  <c r="E2549" i="2" s="1"/>
  <c r="A2550" i="2"/>
  <c r="D2549" i="2"/>
  <c r="A2551" i="2" l="1"/>
  <c r="D2550" i="2"/>
  <c r="B2550" i="2"/>
  <c r="E2550" i="2" s="1"/>
  <c r="A2552" i="2" l="1"/>
  <c r="D2551" i="2"/>
  <c r="B2551" i="2"/>
  <c r="E2551" i="2" s="1"/>
  <c r="D2552" i="2" l="1"/>
  <c r="B2552" i="2"/>
  <c r="E2552" i="2" s="1"/>
  <c r="A2553" i="2"/>
  <c r="A2554" i="2" l="1"/>
  <c r="D2553" i="2"/>
  <c r="B2553" i="2"/>
  <c r="E2553" i="2" s="1"/>
  <c r="C2557" i="2" l="1"/>
  <c r="B2554" i="2"/>
  <c r="E2554" i="2" s="1"/>
  <c r="C2560" i="2"/>
  <c r="C2555" i="2"/>
  <c r="C2558" i="2"/>
  <c r="A2555" i="2"/>
  <c r="C2556" i="2"/>
  <c r="C2559" i="2"/>
  <c r="D2554" i="2"/>
  <c r="C2554" i="2"/>
  <c r="D2555" i="2" l="1"/>
  <c r="B2555" i="2"/>
  <c r="E2555" i="2" s="1"/>
  <c r="A2556" i="2"/>
  <c r="A2557" i="2" l="1"/>
  <c r="D2556" i="2"/>
  <c r="B2556" i="2"/>
  <c r="E2556" i="2" s="1"/>
  <c r="B2557" i="2" l="1"/>
  <c r="E2557" i="2" s="1"/>
  <c r="A2558" i="2"/>
  <c r="D2557" i="2"/>
  <c r="A2559" i="2" l="1"/>
  <c r="D2558" i="2"/>
  <c r="B2558" i="2"/>
  <c r="E2558" i="2" s="1"/>
  <c r="A2560" i="2" l="1"/>
  <c r="D2559" i="2"/>
  <c r="B2559" i="2"/>
  <c r="E2559" i="2" s="1"/>
  <c r="D2560" i="2" l="1"/>
  <c r="B2560" i="2"/>
  <c r="E2560" i="2" s="1"/>
  <c r="A2561" i="2"/>
  <c r="C2565" i="2" l="1"/>
  <c r="A2562" i="2"/>
  <c r="C2563" i="2"/>
  <c r="D2561" i="2"/>
  <c r="C2566" i="2"/>
  <c r="C2561" i="2"/>
  <c r="B2561" i="2"/>
  <c r="E2561" i="2" s="1"/>
  <c r="C2564" i="2"/>
  <c r="C2562" i="2"/>
  <c r="C2567" i="2"/>
  <c r="B2562" i="2" l="1"/>
  <c r="A2563" i="2"/>
  <c r="D2562" i="2"/>
  <c r="A2564" i="2" l="1"/>
  <c r="D2563" i="2"/>
  <c r="B2563" i="2"/>
  <c r="E2563" i="2" s="1"/>
  <c r="A2565" i="2" l="1"/>
  <c r="D2564" i="2"/>
  <c r="B2564" i="2"/>
  <c r="E2564" i="2" s="1"/>
  <c r="D2565" i="2" l="1"/>
  <c r="B2565" i="2"/>
  <c r="E2565" i="2" s="1"/>
  <c r="A2566" i="2"/>
  <c r="A2567" i="2" l="1"/>
  <c r="D2566" i="2"/>
  <c r="B2566" i="2"/>
  <c r="E2566" i="2" s="1"/>
  <c r="B2567" i="2" l="1"/>
  <c r="E2567" i="2" s="1"/>
  <c r="A2568" i="2"/>
  <c r="D2567" i="2"/>
  <c r="C2570" i="2" l="1"/>
  <c r="C2573" i="2"/>
  <c r="D2568" i="2"/>
  <c r="C2568" i="2"/>
  <c r="C2571" i="2"/>
  <c r="B2568" i="2"/>
  <c r="E2568" i="2" s="1"/>
  <c r="C2574" i="2"/>
  <c r="C2569" i="2"/>
  <c r="C2572" i="2"/>
  <c r="A2569" i="2"/>
  <c r="A2570" i="2" l="1"/>
  <c r="D2569" i="2"/>
  <c r="B2569" i="2"/>
  <c r="E2569" i="2" s="1"/>
  <c r="B2570" i="2" l="1"/>
  <c r="E2570" i="2" s="1"/>
  <c r="A2571" i="2"/>
  <c r="D2570" i="2"/>
  <c r="A2572" i="2" l="1"/>
  <c r="D2571" i="2"/>
  <c r="B2571" i="2"/>
  <c r="E2571" i="2" s="1"/>
  <c r="A2573" i="2" l="1"/>
  <c r="D2572" i="2"/>
  <c r="B2572" i="2"/>
  <c r="E2572" i="2" s="1"/>
  <c r="D2573" i="2" l="1"/>
  <c r="B2573" i="2"/>
  <c r="E2573" i="2" s="1"/>
  <c r="A2574" i="2"/>
  <c r="A2575" i="2" l="1"/>
  <c r="D2574" i="2"/>
  <c r="B2574" i="2"/>
  <c r="E2574" i="2" s="1"/>
  <c r="C2578" i="2" l="1"/>
  <c r="B2575" i="2"/>
  <c r="E2575" i="2" s="1"/>
  <c r="C2581" i="2"/>
  <c r="C2576" i="2"/>
  <c r="C2579" i="2"/>
  <c r="A2576" i="2"/>
  <c r="C2577" i="2"/>
  <c r="C2580" i="2"/>
  <c r="D2575" i="2"/>
  <c r="C2575" i="2"/>
  <c r="D2576" i="2" l="1"/>
  <c r="B2576" i="2"/>
  <c r="E2576" i="2" s="1"/>
  <c r="A2577" i="2"/>
  <c r="A2578" i="2" l="1"/>
  <c r="D2577" i="2"/>
  <c r="B2577" i="2"/>
  <c r="E2577" i="2" s="1"/>
  <c r="B2578" i="2" l="1"/>
  <c r="E2578" i="2" s="1"/>
  <c r="A2579" i="2"/>
  <c r="D2578" i="2"/>
  <c r="A2580" i="2" l="1"/>
  <c r="D2579" i="2"/>
  <c r="B2579" i="2"/>
  <c r="E2579" i="2" s="1"/>
  <c r="A2581" i="2" l="1"/>
  <c r="D2580" i="2"/>
  <c r="B2580" i="2"/>
  <c r="E2580" i="2" s="1"/>
  <c r="D2581" i="2" l="1"/>
  <c r="B2581" i="2"/>
  <c r="E2581" i="2" s="1"/>
  <c r="A2582" i="2"/>
  <c r="C2586" i="2" l="1"/>
  <c r="A2583" i="2"/>
  <c r="C2584" i="2"/>
  <c r="C2587" i="2"/>
  <c r="D2582" i="2"/>
  <c r="C2582" i="2"/>
  <c r="C2585" i="2"/>
  <c r="B2582" i="2"/>
  <c r="E2582" i="2" s="1"/>
  <c r="C2588" i="2"/>
  <c r="C2583" i="2"/>
  <c r="B2583" i="2" l="1"/>
  <c r="E2583" i="2" s="1"/>
  <c r="A2584" i="2"/>
  <c r="D2583" i="2"/>
  <c r="D2584" i="2" l="1"/>
  <c r="B2584" i="2"/>
  <c r="E2584" i="2" s="1"/>
  <c r="A2585" i="2"/>
  <c r="A2586" i="2" l="1"/>
  <c r="D2585" i="2"/>
  <c r="B2585" i="2"/>
  <c r="E2585" i="2" s="1"/>
  <c r="B2586" i="2" l="1"/>
  <c r="E2586" i="2" s="1"/>
  <c r="A2587" i="2"/>
  <c r="D2586" i="2"/>
  <c r="A2588" i="2" l="1"/>
  <c r="D2587" i="2"/>
  <c r="B2587" i="2"/>
  <c r="E2587" i="2" s="1"/>
  <c r="A2589" i="2" l="1"/>
  <c r="D2588" i="2"/>
  <c r="B2588" i="2"/>
  <c r="E2588" i="2" s="1"/>
  <c r="C2594" i="2" l="1"/>
  <c r="D2589" i="2"/>
  <c r="C2589" i="2"/>
  <c r="C2592" i="2"/>
  <c r="B2589" i="2"/>
  <c r="E2589" i="2" s="1"/>
  <c r="C2595" i="2"/>
  <c r="C2590" i="2"/>
  <c r="C2593" i="2"/>
  <c r="A2590" i="2"/>
  <c r="C2591" i="2"/>
  <c r="A2591" i="2" l="1"/>
  <c r="D2590" i="2"/>
  <c r="B2590" i="2"/>
  <c r="E2590" i="2" s="1"/>
  <c r="B2591" i="2" l="1"/>
  <c r="E2591" i="2" s="1"/>
  <c r="A2592" i="2"/>
  <c r="D2591" i="2"/>
  <c r="D2592" i="2" l="1"/>
  <c r="B2592" i="2"/>
  <c r="E2592" i="2" s="1"/>
  <c r="A2593" i="2"/>
  <c r="A2594" i="2" l="1"/>
  <c r="D2593" i="2"/>
  <c r="B2593" i="2"/>
  <c r="E2593" i="2" s="1"/>
  <c r="B2594" i="2" l="1"/>
  <c r="E2594" i="2" s="1"/>
  <c r="A2595" i="2"/>
  <c r="D2594" i="2"/>
  <c r="A2596" i="2" l="1"/>
  <c r="D2595" i="2"/>
  <c r="B2595" i="2"/>
  <c r="E2595" i="2" s="1"/>
  <c r="C2602" i="2" l="1"/>
  <c r="C2597" i="2"/>
  <c r="C2600" i="2"/>
  <c r="A2597" i="2"/>
  <c r="C2598" i="2"/>
  <c r="C2601" i="2"/>
  <c r="D2596" i="2"/>
  <c r="C2596" i="2"/>
  <c r="C2599" i="2"/>
  <c r="B2596" i="2"/>
  <c r="E2596" i="2" s="1"/>
  <c r="D2597" i="2" l="1"/>
  <c r="B2597" i="2"/>
  <c r="E2597" i="2" s="1"/>
  <c r="A2598" i="2"/>
  <c r="A2599" i="2" l="1"/>
  <c r="D2598" i="2"/>
  <c r="B2598" i="2"/>
  <c r="E2598" i="2" s="1"/>
  <c r="B2599" i="2" l="1"/>
  <c r="E2599" i="2" s="1"/>
  <c r="A2600" i="2"/>
  <c r="D2599" i="2"/>
  <c r="D2600" i="2" l="1"/>
  <c r="B2600" i="2"/>
  <c r="E2600" i="2" s="1"/>
  <c r="A2601" i="2"/>
  <c r="A2602" i="2" l="1"/>
  <c r="D2601" i="2"/>
  <c r="B2601" i="2"/>
  <c r="E2601" i="2" s="1"/>
  <c r="B2602" i="2" l="1"/>
  <c r="E2602" i="2" s="1"/>
  <c r="A2603" i="2"/>
  <c r="D2602" i="2"/>
  <c r="A2604" i="2" l="1"/>
  <c r="C2605" i="2"/>
  <c r="C2608" i="2"/>
  <c r="D2603" i="2"/>
  <c r="C2603" i="2"/>
  <c r="C2606" i="2"/>
  <c r="B2603" i="2"/>
  <c r="E2603" i="2" s="1"/>
  <c r="C2609" i="2"/>
  <c r="C2604" i="2"/>
  <c r="C2607" i="2"/>
  <c r="A2605" i="2" l="1"/>
  <c r="D2604" i="2"/>
  <c r="B2604" i="2"/>
  <c r="E2604" i="2" s="1"/>
  <c r="D2605" i="2" l="1"/>
  <c r="B2605" i="2"/>
  <c r="E2605" i="2" s="1"/>
  <c r="A2606" i="2"/>
  <c r="A2607" i="2" l="1"/>
  <c r="D2606" i="2"/>
  <c r="B2606" i="2"/>
  <c r="E2606" i="2" s="1"/>
  <c r="B2607" i="2" l="1"/>
  <c r="E2607" i="2" s="1"/>
  <c r="A2608" i="2"/>
  <c r="D2607" i="2"/>
  <c r="D2608" i="2" l="1"/>
  <c r="B2608" i="2"/>
  <c r="E2608" i="2" s="1"/>
  <c r="A2609" i="2"/>
  <c r="A2610" i="2" l="1"/>
  <c r="D2609" i="2"/>
  <c r="B2609" i="2"/>
  <c r="E2609" i="2" s="1"/>
  <c r="C2610" i="2" l="1"/>
  <c r="C2613" i="2"/>
  <c r="B2610" i="2"/>
  <c r="E2610" i="2" s="1"/>
  <c r="C2616" i="2"/>
  <c r="C2611" i="2"/>
  <c r="C2614" i="2"/>
  <c r="A2611" i="2"/>
  <c r="C2612" i="2"/>
  <c r="D2610" i="2"/>
  <c r="C2615" i="2"/>
  <c r="A2612" i="2" l="1"/>
  <c r="D2611" i="2"/>
  <c r="B2611" i="2"/>
  <c r="E2611" i="2" s="1"/>
  <c r="A2613" i="2" l="1"/>
  <c r="D2612" i="2"/>
  <c r="B2612" i="2"/>
  <c r="E2612" i="2" s="1"/>
  <c r="D2613" i="2" l="1"/>
  <c r="B2613" i="2"/>
  <c r="E2613" i="2" s="1"/>
  <c r="A2614" i="2"/>
  <c r="A2615" i="2" l="1"/>
  <c r="D2614" i="2"/>
  <c r="B2614" i="2"/>
  <c r="E2614" i="2" s="1"/>
  <c r="B2615" i="2" l="1"/>
  <c r="E2615" i="2" s="1"/>
  <c r="A2616" i="2"/>
  <c r="D2615" i="2"/>
  <c r="D2616" i="2" l="1"/>
  <c r="B2616" i="2"/>
  <c r="E2616" i="2" s="1"/>
  <c r="A2617" i="2"/>
  <c r="C2618" i="2" l="1"/>
  <c r="C2621" i="2"/>
  <c r="A2618" i="2"/>
  <c r="C2619" i="2"/>
  <c r="C2622" i="2"/>
  <c r="D2617" i="2"/>
  <c r="C2617" i="2"/>
  <c r="C2620" i="2"/>
  <c r="B2617" i="2"/>
  <c r="E2617" i="2" s="1"/>
  <c r="C2623" i="2"/>
  <c r="B2618" i="2" l="1"/>
  <c r="E2618" i="2" s="1"/>
  <c r="A2619" i="2"/>
  <c r="D2618" i="2"/>
  <c r="A2620" i="2" l="1"/>
  <c r="D2619" i="2"/>
  <c r="B2619" i="2"/>
  <c r="E2619" i="2" s="1"/>
  <c r="A2621" i="2" l="1"/>
  <c r="D2620" i="2"/>
  <c r="B2620" i="2"/>
  <c r="E2620" i="2" s="1"/>
  <c r="D2621" i="2" l="1"/>
  <c r="B2621" i="2"/>
  <c r="E2621" i="2" s="1"/>
  <c r="A2622" i="2"/>
  <c r="A2623" i="2" l="1"/>
  <c r="D2622" i="2"/>
  <c r="B2622" i="2"/>
  <c r="E2622" i="2" s="1"/>
  <c r="B2623" i="2" l="1"/>
  <c r="E2623" i="2" s="1"/>
  <c r="A2624" i="2"/>
  <c r="D2623" i="2"/>
  <c r="C2626" i="2" l="1"/>
  <c r="C2629" i="2"/>
  <c r="D2624" i="2"/>
  <c r="C2624" i="2"/>
  <c r="C2627" i="2"/>
  <c r="B2624" i="2"/>
  <c r="E2624" i="2" s="1"/>
  <c r="C2630" i="2"/>
  <c r="C2625" i="2"/>
  <c r="C2628" i="2"/>
  <c r="A2625" i="2"/>
  <c r="A2626" i="2" l="1"/>
  <c r="D2625" i="2"/>
  <c r="B2625" i="2"/>
  <c r="E2625" i="2" s="1"/>
  <c r="B2626" i="2" l="1"/>
  <c r="E2626" i="2" s="1"/>
  <c r="A2627" i="2"/>
  <c r="D2626" i="2"/>
  <c r="A2628" i="2" l="1"/>
  <c r="D2627" i="2"/>
  <c r="B2627" i="2"/>
  <c r="E2627" i="2" s="1"/>
  <c r="A2629" i="2" l="1"/>
  <c r="D2628" i="2"/>
  <c r="B2628" i="2"/>
  <c r="E2628" i="2" s="1"/>
  <c r="D2629" i="2" l="1"/>
  <c r="B2629" i="2"/>
  <c r="E2629" i="2" s="1"/>
  <c r="A2630" i="2"/>
  <c r="A2631" i="2" l="1"/>
  <c r="D2630" i="2"/>
  <c r="B2630" i="2"/>
  <c r="E2630" i="2" s="1"/>
  <c r="C2634" i="2" l="1"/>
  <c r="B2631" i="2"/>
  <c r="E2631" i="2" s="1"/>
  <c r="C2637" i="2"/>
  <c r="C2632" i="2"/>
  <c r="C2635" i="2"/>
  <c r="A2632" i="2"/>
  <c r="C2633" i="2"/>
  <c r="C2636" i="2"/>
  <c r="D2631" i="2"/>
  <c r="C2631" i="2"/>
  <c r="D2632" i="2" l="1"/>
  <c r="B2632" i="2"/>
  <c r="E2632" i="2" s="1"/>
  <c r="A2633" i="2"/>
  <c r="A2634" i="2" l="1"/>
  <c r="D2633" i="2"/>
  <c r="B2633" i="2"/>
  <c r="E2633" i="2" s="1"/>
  <c r="B2634" i="2" l="1"/>
  <c r="E2634" i="2" s="1"/>
  <c r="A2635" i="2"/>
  <c r="D2634" i="2"/>
  <c r="A2636" i="2" l="1"/>
  <c r="D2635" i="2"/>
  <c r="B2635" i="2"/>
  <c r="E2635" i="2" s="1"/>
  <c r="A2637" i="2" l="1"/>
  <c r="D2636" i="2"/>
  <c r="B2636" i="2"/>
  <c r="E2636" i="2" s="1"/>
  <c r="D2637" i="2" l="1"/>
  <c r="B2637" i="2"/>
  <c r="E2637" i="2" s="1"/>
  <c r="A2638" i="2"/>
  <c r="C2642" i="2" l="1"/>
  <c r="A2639" i="2"/>
  <c r="C2640" i="2"/>
  <c r="C2643" i="2"/>
  <c r="D2638" i="2"/>
  <c r="C2638" i="2"/>
  <c r="C2641" i="2"/>
  <c r="B2638" i="2"/>
  <c r="E2638" i="2" s="1"/>
  <c r="C2644" i="2"/>
  <c r="C2639" i="2"/>
  <c r="B2639" i="2" l="1"/>
  <c r="E2639" i="2" s="1"/>
  <c r="A2640" i="2"/>
  <c r="D2639" i="2"/>
  <c r="D2640" i="2" l="1"/>
  <c r="B2640" i="2"/>
  <c r="E2640" i="2" s="1"/>
  <c r="A2641" i="2"/>
  <c r="A2642" i="2" l="1"/>
  <c r="D2641" i="2"/>
  <c r="B2641" i="2"/>
  <c r="E2641" i="2" s="1"/>
  <c r="B2642" i="2" l="1"/>
  <c r="E2642" i="2" s="1"/>
  <c r="A2643" i="2"/>
  <c r="D2642" i="2"/>
  <c r="A2644" i="2" l="1"/>
  <c r="D2643" i="2"/>
  <c r="B2643" i="2"/>
  <c r="E2643" i="2" s="1"/>
  <c r="A2645" i="2" l="1"/>
  <c r="D2644" i="2"/>
  <c r="B2644" i="2"/>
  <c r="E2644" i="2" s="1"/>
  <c r="C2650" i="2" l="1"/>
  <c r="D2645" i="2"/>
  <c r="C2645" i="2"/>
  <c r="C2648" i="2"/>
  <c r="B2645" i="2"/>
  <c r="E2645" i="2" s="1"/>
  <c r="C2651" i="2"/>
  <c r="C2646" i="2"/>
  <c r="C2649" i="2"/>
  <c r="A2646" i="2"/>
  <c r="C2647" i="2"/>
  <c r="A2647" i="2" l="1"/>
  <c r="D2646" i="2"/>
  <c r="B2646" i="2"/>
  <c r="E2646" i="2" s="1"/>
  <c r="B2647" i="2" l="1"/>
  <c r="E2647" i="2" s="1"/>
  <c r="A2648" i="2"/>
  <c r="D2647" i="2"/>
  <c r="D2648" i="2" l="1"/>
  <c r="B2648" i="2"/>
  <c r="E2648" i="2" s="1"/>
  <c r="A2649" i="2"/>
  <c r="A2650" i="2" l="1"/>
  <c r="D2649" i="2"/>
  <c r="B2649" i="2"/>
  <c r="E2649" i="2" s="1"/>
  <c r="B2650" i="2" l="1"/>
  <c r="E2650" i="2" s="1"/>
  <c r="A2651" i="2"/>
  <c r="D2650" i="2"/>
  <c r="A2652" i="2" l="1"/>
  <c r="D2651" i="2"/>
  <c r="B2651" i="2"/>
  <c r="E2651" i="2" s="1"/>
  <c r="C2658" i="2" l="1"/>
  <c r="C2653" i="2"/>
  <c r="C2656" i="2"/>
  <c r="A2653" i="2"/>
  <c r="C2654" i="2"/>
  <c r="C2657" i="2"/>
  <c r="D2652" i="2"/>
  <c r="C2652" i="2"/>
  <c r="B2652" i="2"/>
  <c r="E2652" i="2" s="1"/>
  <c r="C2655" i="2"/>
  <c r="D2653" i="2" l="1"/>
  <c r="B2653" i="2"/>
  <c r="E2653" i="2" s="1"/>
  <c r="A2654" i="2"/>
  <c r="A2655" i="2" l="1"/>
  <c r="D2654" i="2"/>
  <c r="B2654" i="2"/>
  <c r="E2654" i="2" s="1"/>
  <c r="B2655" i="2" l="1"/>
  <c r="E2655" i="2" s="1"/>
  <c r="A2656" i="2"/>
  <c r="D2655" i="2"/>
  <c r="D2656" i="2" l="1"/>
  <c r="B2656" i="2"/>
  <c r="E2656" i="2" s="1"/>
  <c r="A2657" i="2"/>
  <c r="A2658" i="2" l="1"/>
  <c r="D2657" i="2"/>
  <c r="B2657" i="2"/>
  <c r="E2657" i="2" s="1"/>
  <c r="B2658" i="2" l="1"/>
  <c r="E2658" i="2" s="1"/>
  <c r="A2659" i="2"/>
  <c r="D2658" i="2"/>
  <c r="A2660" i="2" l="1"/>
  <c r="C2661" i="2"/>
  <c r="C2664" i="2"/>
  <c r="D2659" i="2"/>
  <c r="C2659" i="2"/>
  <c r="C2662" i="2"/>
  <c r="B2659" i="2"/>
  <c r="E2659" i="2" s="1"/>
  <c r="C2665" i="2"/>
  <c r="C2660" i="2"/>
  <c r="C2663" i="2"/>
  <c r="A2661" i="2" l="1"/>
  <c r="D2660" i="2"/>
  <c r="B2660" i="2"/>
  <c r="E2660" i="2" s="1"/>
  <c r="D2661" i="2" l="1"/>
  <c r="B2661" i="2"/>
  <c r="E2661" i="2" s="1"/>
  <c r="A2662" i="2"/>
  <c r="A2663" i="2" l="1"/>
  <c r="D2662" i="2"/>
  <c r="B2662" i="2"/>
  <c r="E2662" i="2" s="1"/>
  <c r="B2663" i="2" l="1"/>
  <c r="E2663" i="2" s="1"/>
  <c r="A2664" i="2"/>
  <c r="D2663" i="2"/>
  <c r="D2664" i="2" l="1"/>
  <c r="B2664" i="2"/>
  <c r="E2664" i="2" s="1"/>
  <c r="A2665" i="2"/>
  <c r="A2666" i="2" l="1"/>
  <c r="D2665" i="2"/>
  <c r="B2665" i="2"/>
  <c r="E2665" i="2" s="1"/>
  <c r="C2666" i="2" l="1"/>
  <c r="C2669" i="2"/>
  <c r="B2666" i="2"/>
  <c r="E2666" i="2" s="1"/>
  <c r="C2672" i="2"/>
  <c r="C2667" i="2"/>
  <c r="C2670" i="2"/>
  <c r="A2667" i="2"/>
  <c r="C2668" i="2"/>
  <c r="C2671" i="2"/>
  <c r="D2666" i="2"/>
  <c r="A2668" i="2" l="1"/>
  <c r="D2667" i="2"/>
  <c r="B2667" i="2"/>
  <c r="E2667" i="2" s="1"/>
  <c r="A2669" i="2" l="1"/>
  <c r="D2668" i="2"/>
  <c r="B2668" i="2"/>
  <c r="E2668" i="2" s="1"/>
  <c r="D2669" i="2" l="1"/>
  <c r="B2669" i="2"/>
  <c r="E2669" i="2" s="1"/>
  <c r="A2670" i="2"/>
  <c r="A2671" i="2" l="1"/>
  <c r="D2670" i="2"/>
  <c r="B2670" i="2"/>
  <c r="E2670" i="2" s="1"/>
  <c r="B2671" i="2" l="1"/>
  <c r="E2671" i="2" s="1"/>
  <c r="A2672" i="2"/>
  <c r="D2671" i="2"/>
  <c r="D2672" i="2" l="1"/>
  <c r="B2672" i="2"/>
  <c r="E2672" i="2" s="1"/>
  <c r="A2673" i="2"/>
  <c r="C2674" i="2" l="1"/>
  <c r="C2677" i="2"/>
  <c r="A2674" i="2"/>
  <c r="C2675" i="2"/>
  <c r="C2678" i="2"/>
  <c r="D2673" i="2"/>
  <c r="C2673" i="2"/>
  <c r="C2676" i="2"/>
  <c r="B2673" i="2"/>
  <c r="E2673" i="2" s="1"/>
  <c r="C2679" i="2"/>
  <c r="B2674" i="2" l="1"/>
  <c r="E2674" i="2" s="1"/>
  <c r="A2675" i="2"/>
  <c r="D2674" i="2"/>
  <c r="A2676" i="2" l="1"/>
  <c r="D2675" i="2"/>
  <c r="B2675" i="2"/>
  <c r="E2675" i="2" s="1"/>
  <c r="A2677" i="2" l="1"/>
  <c r="D2676" i="2"/>
  <c r="B2676" i="2"/>
  <c r="E2676" i="2" s="1"/>
  <c r="D2677" i="2" l="1"/>
  <c r="B2677" i="2"/>
  <c r="E2677" i="2" s="1"/>
  <c r="A2678" i="2"/>
  <c r="A2679" i="2" l="1"/>
  <c r="D2678" i="2"/>
  <c r="B2678" i="2"/>
  <c r="E2678" i="2" s="1"/>
  <c r="B2679" i="2" l="1"/>
  <c r="E2679" i="2" s="1"/>
  <c r="A2680" i="2"/>
  <c r="D2679" i="2"/>
  <c r="C2686" i="2" l="1"/>
  <c r="C2684" i="2"/>
  <c r="C2682" i="2"/>
  <c r="C2685" i="2"/>
  <c r="D2680" i="2"/>
  <c r="C2680" i="2"/>
  <c r="B2680" i="2"/>
  <c r="E2680" i="2" s="1"/>
  <c r="C2683" i="2"/>
  <c r="C2681" i="2"/>
  <c r="A2681" i="2"/>
  <c r="A2682" i="2" l="1"/>
  <c r="D2681" i="2"/>
  <c r="B2681" i="2"/>
  <c r="E2681" i="2" s="1"/>
  <c r="D2682" i="2" l="1"/>
  <c r="B2682" i="2"/>
  <c r="E2682" i="2" s="1"/>
  <c r="A2683" i="2"/>
  <c r="A2684" i="2" l="1"/>
  <c r="D2683" i="2"/>
  <c r="B2683" i="2"/>
  <c r="E2683" i="2" s="1"/>
  <c r="D2684" i="2" l="1"/>
  <c r="B2684" i="2"/>
  <c r="E2684" i="2" s="1"/>
  <c r="A2685" i="2"/>
  <c r="A2686" i="2" l="1"/>
  <c r="D2685" i="2"/>
  <c r="B2685" i="2"/>
  <c r="E2685" i="2" s="1"/>
  <c r="A2687" i="2" l="1"/>
  <c r="D2686" i="2"/>
  <c r="B2686" i="2"/>
  <c r="E2686" i="2" s="1"/>
  <c r="A2688" i="2" l="1"/>
  <c r="C2692" i="2"/>
  <c r="D2687" i="2"/>
  <c r="C2690" i="2"/>
  <c r="B2687" i="2"/>
  <c r="E2687" i="2" s="1"/>
  <c r="C2693" i="2"/>
  <c r="C2687" i="2"/>
  <c r="C2689" i="2"/>
  <c r="C2688" i="2"/>
  <c r="C2691" i="2"/>
  <c r="D2688" i="2" l="1"/>
  <c r="A2689" i="2"/>
  <c r="B2688" i="2"/>
  <c r="E2688" i="2" s="1"/>
  <c r="D2689" i="2" l="1"/>
  <c r="B2689" i="2"/>
  <c r="E2689" i="2" s="1"/>
  <c r="A2690" i="2"/>
  <c r="B2690" i="2" l="1"/>
  <c r="E2690" i="2" s="1"/>
  <c r="A2691" i="2"/>
  <c r="D2690" i="2"/>
  <c r="B2691" i="2" l="1"/>
  <c r="E2691" i="2" s="1"/>
  <c r="A2692" i="2"/>
  <c r="D2691" i="2"/>
  <c r="A2693" i="2" l="1"/>
  <c r="D2692" i="2"/>
  <c r="B2692" i="2"/>
  <c r="E2692" i="2" s="1"/>
  <c r="A2694" i="2" l="1"/>
  <c r="D2693" i="2"/>
  <c r="B2693" i="2"/>
  <c r="E2693" i="2" s="1"/>
  <c r="C2694" i="2" l="1"/>
  <c r="C2700" i="2"/>
  <c r="C2698" i="2"/>
  <c r="A2695" i="2"/>
  <c r="C2697" i="2"/>
  <c r="B2694" i="2"/>
  <c r="E2694" i="2" s="1"/>
  <c r="C2696" i="2"/>
  <c r="C2699" i="2"/>
  <c r="C2695" i="2"/>
  <c r="D2694" i="2"/>
  <c r="A2696" i="2" l="1"/>
  <c r="D2695" i="2"/>
  <c r="B2695" i="2"/>
  <c r="E2695" i="2" s="1"/>
  <c r="D2696" i="2" l="1"/>
  <c r="A2697" i="2"/>
  <c r="B2696" i="2"/>
  <c r="E2696" i="2" s="1"/>
  <c r="D2697" i="2" l="1"/>
  <c r="B2697" i="2"/>
  <c r="E2697" i="2" s="1"/>
  <c r="A2698" i="2"/>
  <c r="B2698" i="2" l="1"/>
  <c r="E2698" i="2" s="1"/>
  <c r="A2699" i="2"/>
  <c r="D2698" i="2"/>
  <c r="B2699" i="2" l="1"/>
  <c r="E2699" i="2" s="1"/>
  <c r="A2700" i="2"/>
  <c r="D2699" i="2"/>
  <c r="D2700" i="2" l="1"/>
  <c r="B2700" i="2"/>
  <c r="E2700" i="2" s="1"/>
  <c r="A2701" i="2"/>
  <c r="C2702" i="2" l="1"/>
  <c r="A2702" i="2"/>
  <c r="C2706" i="2"/>
  <c r="D2701" i="2"/>
  <c r="C2701" i="2"/>
  <c r="C2703" i="2"/>
  <c r="C2705" i="2"/>
  <c r="C2704" i="2"/>
  <c r="B2701" i="2"/>
  <c r="E2701" i="2" s="1"/>
  <c r="C2707" i="2"/>
  <c r="A2703" i="2" l="1"/>
  <c r="D2702" i="2"/>
  <c r="B2702" i="2"/>
  <c r="E2702" i="2" s="1"/>
  <c r="A2704" i="2" l="1"/>
  <c r="D2703" i="2"/>
  <c r="B2703" i="2"/>
  <c r="E2703" i="2" s="1"/>
  <c r="D2704" i="2" l="1"/>
  <c r="A2705" i="2"/>
  <c r="B2704" i="2"/>
  <c r="E2704" i="2" s="1"/>
  <c r="D2705" i="2" l="1"/>
  <c r="B2705" i="2"/>
  <c r="E2705" i="2" s="1"/>
  <c r="A2706" i="2"/>
  <c r="B2706" i="2" l="1"/>
  <c r="E2706" i="2" s="1"/>
  <c r="A2707" i="2"/>
  <c r="D2706" i="2"/>
  <c r="B2707" i="2" l="1"/>
  <c r="E2707" i="2" s="1"/>
  <c r="A2708" i="2"/>
  <c r="D2707" i="2"/>
  <c r="C2710" i="2" l="1"/>
  <c r="C2713" i="2"/>
  <c r="C2708" i="2"/>
  <c r="C2714" i="2"/>
  <c r="C2709" i="2"/>
  <c r="C2712" i="2"/>
  <c r="A2709" i="2"/>
  <c r="D2708" i="2"/>
  <c r="C2711" i="2"/>
  <c r="B2708" i="2"/>
  <c r="E2708" i="2" s="1"/>
  <c r="A2710" i="2" l="1"/>
  <c r="D2709" i="2"/>
  <c r="B2709" i="2"/>
  <c r="E2709" i="2" s="1"/>
  <c r="A2711" i="2" l="1"/>
  <c r="B2710" i="2"/>
  <c r="E2710" i="2" s="1"/>
  <c r="D2710" i="2"/>
  <c r="A2712" i="2" l="1"/>
  <c r="D2711" i="2"/>
  <c r="B2711" i="2"/>
  <c r="E2711" i="2" s="1"/>
  <c r="D2712" i="2" l="1"/>
  <c r="A2713" i="2"/>
  <c r="B2712" i="2"/>
  <c r="E2712" i="2" s="1"/>
  <c r="D2713" i="2" l="1"/>
  <c r="B2713" i="2"/>
  <c r="E2713" i="2" s="1"/>
  <c r="A2714" i="2"/>
  <c r="A2715" i="2" l="1"/>
  <c r="B2714" i="2"/>
  <c r="E2714" i="2" s="1"/>
  <c r="D2714" i="2"/>
  <c r="C2718" i="2" l="1"/>
  <c r="B2715" i="2"/>
  <c r="E2715" i="2" s="1"/>
  <c r="C2721" i="2"/>
  <c r="C2716" i="2"/>
  <c r="A2716" i="2"/>
  <c r="C2717" i="2"/>
  <c r="C2720" i="2"/>
  <c r="D2715" i="2"/>
  <c r="C2719" i="2"/>
  <c r="C2715" i="2"/>
  <c r="D2716" i="2" l="1"/>
  <c r="A2717" i="2"/>
  <c r="B2716" i="2"/>
  <c r="E2716" i="2" s="1"/>
  <c r="A2718" i="2" l="1"/>
  <c r="D2717" i="2"/>
  <c r="B2717" i="2"/>
  <c r="E2717" i="2" s="1"/>
  <c r="B2718" i="2" l="1"/>
  <c r="E2718" i="2" s="1"/>
  <c r="A2719" i="2"/>
  <c r="D2718" i="2"/>
  <c r="A2720" i="2" l="1"/>
  <c r="D2719" i="2"/>
  <c r="B2719" i="2"/>
  <c r="E2719" i="2" s="1"/>
  <c r="A2721" i="2" l="1"/>
  <c r="D2720" i="2"/>
  <c r="B2720" i="2"/>
  <c r="E2720" i="2" s="1"/>
  <c r="D2721" i="2" l="1"/>
  <c r="B2721" i="2"/>
  <c r="E2721" i="2" s="1"/>
  <c r="A2722" i="2"/>
  <c r="C2726" i="2" l="1"/>
  <c r="A2723" i="2"/>
  <c r="C2724" i="2"/>
  <c r="C2727" i="2"/>
  <c r="D2722" i="2"/>
  <c r="C2722" i="2"/>
  <c r="C2725" i="2"/>
  <c r="B2722" i="2"/>
  <c r="E2722" i="2" s="1"/>
  <c r="C2723" i="2"/>
  <c r="C2728" i="2"/>
  <c r="B2723" i="2" l="1"/>
  <c r="E2723" i="2" s="1"/>
  <c r="A2724" i="2"/>
  <c r="D2723" i="2"/>
  <c r="D2724" i="2" l="1"/>
  <c r="B2724" i="2"/>
  <c r="E2724" i="2" s="1"/>
  <c r="A2725" i="2"/>
  <c r="A2726" i="2" l="1"/>
  <c r="D2725" i="2"/>
  <c r="B2725" i="2"/>
  <c r="E2725" i="2" s="1"/>
  <c r="B2726" i="2" l="1"/>
  <c r="E2726" i="2" s="1"/>
  <c r="A2727" i="2"/>
  <c r="D2726" i="2"/>
  <c r="A2728" i="2" l="1"/>
  <c r="D2727" i="2"/>
  <c r="B2727" i="2"/>
  <c r="E2727" i="2" s="1"/>
  <c r="A2729" i="2" l="1"/>
  <c r="D2728" i="2"/>
  <c r="B2728" i="2"/>
  <c r="E2728" i="2" s="1"/>
  <c r="C2734" i="2" l="1"/>
  <c r="D2729" i="2"/>
  <c r="C2729" i="2"/>
  <c r="C2732" i="2"/>
  <c r="B2729" i="2"/>
  <c r="E2729" i="2" s="1"/>
  <c r="C2735" i="2"/>
  <c r="C2730" i="2"/>
  <c r="C2733" i="2"/>
  <c r="C2731" i="2"/>
  <c r="A2730" i="2"/>
  <c r="A2731" i="2" l="1"/>
  <c r="D2730" i="2"/>
  <c r="B2730" i="2"/>
  <c r="E2730" i="2" s="1"/>
  <c r="B2731" i="2" l="1"/>
  <c r="E2731" i="2" s="1"/>
  <c r="A2732" i="2"/>
  <c r="D2731" i="2"/>
  <c r="D2732" i="2" l="1"/>
  <c r="B2732" i="2"/>
  <c r="E2732" i="2" s="1"/>
  <c r="A2733" i="2"/>
  <c r="A2734" i="2" l="1"/>
  <c r="D2733" i="2"/>
  <c r="B2733" i="2"/>
  <c r="E2733" i="2" s="1"/>
  <c r="B2734" i="2" l="1"/>
  <c r="E2734" i="2" s="1"/>
  <c r="A2735" i="2"/>
  <c r="D2734" i="2"/>
  <c r="A2736" i="2" l="1"/>
  <c r="D2735" i="2"/>
  <c r="B2735" i="2"/>
  <c r="E2735" i="2" s="1"/>
  <c r="C2742" i="2" l="1"/>
  <c r="C2737" i="2"/>
  <c r="C2740" i="2"/>
  <c r="A2737" i="2"/>
  <c r="C2738" i="2"/>
  <c r="C2741" i="2"/>
  <c r="D2736" i="2"/>
  <c r="B2736" i="2"/>
  <c r="E2736" i="2" s="1"/>
  <c r="C2739" i="2"/>
  <c r="C2736" i="2"/>
  <c r="D2737" i="2" l="1"/>
  <c r="B2737" i="2"/>
  <c r="E2737" i="2" s="1"/>
  <c r="A2738" i="2"/>
  <c r="A2739" i="2" l="1"/>
  <c r="D2738" i="2"/>
  <c r="B2738" i="2"/>
  <c r="E2738" i="2" s="1"/>
  <c r="B2739" i="2" l="1"/>
  <c r="E2739" i="2" s="1"/>
  <c r="A2740" i="2"/>
  <c r="D2739" i="2"/>
  <c r="D2740" i="2" l="1"/>
  <c r="B2740" i="2"/>
  <c r="E2740" i="2" s="1"/>
  <c r="A2741" i="2"/>
  <c r="A2742" i="2" l="1"/>
  <c r="D2741" i="2"/>
  <c r="B2741" i="2"/>
  <c r="E2741" i="2" s="1"/>
  <c r="B2742" i="2" l="1"/>
  <c r="E2742" i="2" s="1"/>
  <c r="A2743" i="2"/>
  <c r="D2742" i="2"/>
  <c r="A2744" i="2" l="1"/>
  <c r="C2745" i="2"/>
  <c r="C2748" i="2"/>
  <c r="D2743" i="2"/>
  <c r="C2743" i="2"/>
  <c r="C2746" i="2"/>
  <c r="B2743" i="2"/>
  <c r="E2743" i="2" s="1"/>
  <c r="C2749" i="2"/>
  <c r="C2747" i="2"/>
  <c r="C2744" i="2"/>
  <c r="A2745" i="2" l="1"/>
  <c r="D2744" i="2"/>
  <c r="B2744" i="2"/>
  <c r="E2744" i="2" s="1"/>
  <c r="D2745" i="2" l="1"/>
  <c r="B2745" i="2"/>
  <c r="E2745" i="2" s="1"/>
  <c r="A2746" i="2"/>
  <c r="A2747" i="2" l="1"/>
  <c r="D2746" i="2"/>
  <c r="B2746" i="2"/>
  <c r="E2746" i="2" s="1"/>
  <c r="B2747" i="2" l="1"/>
  <c r="E2747" i="2" s="1"/>
  <c r="A2748" i="2"/>
  <c r="D2747" i="2"/>
  <c r="D2748" i="2" l="1"/>
  <c r="B2748" i="2"/>
  <c r="E2748" i="2" s="1"/>
  <c r="A2749" i="2"/>
  <c r="A2750" i="2" l="1"/>
  <c r="D2749" i="2"/>
  <c r="B2749" i="2"/>
  <c r="E2749" i="2" s="1"/>
  <c r="C2750" i="2" l="1"/>
  <c r="C2753" i="2"/>
  <c r="B2750" i="2"/>
  <c r="E2750" i="2" s="1"/>
  <c r="C2756" i="2"/>
  <c r="C2751" i="2"/>
  <c r="C2754" i="2"/>
  <c r="A2751" i="2"/>
  <c r="C2755" i="2"/>
  <c r="C2752" i="2"/>
  <c r="D2750" i="2"/>
  <c r="A2752" i="2" l="1"/>
  <c r="D2751" i="2"/>
  <c r="B2751" i="2"/>
  <c r="E2751" i="2" s="1"/>
  <c r="A2753" i="2" l="1"/>
  <c r="D2752" i="2"/>
  <c r="B2752" i="2"/>
  <c r="E2752" i="2" s="1"/>
  <c r="D2753" i="2" l="1"/>
  <c r="B2753" i="2"/>
  <c r="E2753" i="2" s="1"/>
  <c r="A2754" i="2"/>
  <c r="A2755" i="2" l="1"/>
  <c r="D2754" i="2"/>
  <c r="B2754" i="2"/>
  <c r="E2754" i="2" s="1"/>
  <c r="B2755" i="2" l="1"/>
  <c r="E2755" i="2" s="1"/>
  <c r="A2756" i="2"/>
  <c r="D2755" i="2"/>
  <c r="D2756" i="2" l="1"/>
  <c r="B2756" i="2"/>
  <c r="E2756" i="2" s="1"/>
  <c r="A2757" i="2"/>
  <c r="C2758" i="2" l="1"/>
  <c r="C2761" i="2"/>
  <c r="A2758" i="2"/>
  <c r="C2759" i="2"/>
  <c r="C2762" i="2"/>
  <c r="D2757" i="2"/>
  <c r="C2757" i="2"/>
  <c r="C2760" i="2"/>
  <c r="B2757" i="2"/>
  <c r="E2757" i="2" s="1"/>
  <c r="C2763" i="2"/>
  <c r="B2758" i="2" l="1"/>
  <c r="E2758" i="2" s="1"/>
  <c r="A2759" i="2"/>
  <c r="D2758" i="2"/>
  <c r="A2760" i="2" l="1"/>
  <c r="D2759" i="2"/>
  <c r="B2759" i="2"/>
  <c r="E2759" i="2" s="1"/>
  <c r="A2761" i="2" l="1"/>
  <c r="D2760" i="2"/>
  <c r="B2760" i="2"/>
  <c r="E2760" i="2" s="1"/>
  <c r="D2761" i="2" l="1"/>
  <c r="B2761" i="2"/>
  <c r="E2761" i="2" s="1"/>
  <c r="A2762" i="2"/>
  <c r="A2763" i="2" l="1"/>
  <c r="D2762" i="2"/>
  <c r="B2762" i="2"/>
  <c r="E2762" i="2" s="1"/>
  <c r="B2763" i="2" l="1"/>
  <c r="E2763" i="2" s="1"/>
  <c r="A2764" i="2"/>
  <c r="D2763" i="2"/>
  <c r="C2766" i="2" l="1"/>
  <c r="C2769" i="2"/>
  <c r="D2764" i="2"/>
  <c r="C2764" i="2"/>
  <c r="C2767" i="2"/>
  <c r="B2764" i="2"/>
  <c r="E2764" i="2" s="1"/>
  <c r="C2770" i="2"/>
  <c r="C2765" i="2"/>
  <c r="A2765" i="2"/>
  <c r="C2768" i="2"/>
  <c r="A2766" i="2" l="1"/>
  <c r="D2765" i="2"/>
  <c r="B2765" i="2"/>
  <c r="E2765" i="2" s="1"/>
  <c r="B2766" i="2" l="1"/>
  <c r="E2766" i="2" s="1"/>
  <c r="A2767" i="2"/>
  <c r="D2766" i="2"/>
  <c r="A2768" i="2" l="1"/>
  <c r="D2767" i="2"/>
  <c r="B2767" i="2"/>
  <c r="E2767" i="2" s="1"/>
  <c r="A2769" i="2" l="1"/>
  <c r="D2768" i="2"/>
  <c r="B2768" i="2"/>
  <c r="E2768" i="2" s="1"/>
  <c r="D2769" i="2" l="1"/>
  <c r="B2769" i="2"/>
  <c r="E2769" i="2" s="1"/>
  <c r="A2770" i="2"/>
  <c r="A2771" i="2" l="1"/>
  <c r="D2770" i="2"/>
  <c r="B2770" i="2"/>
  <c r="E2770" i="2" s="1"/>
  <c r="C2774" i="2" l="1"/>
  <c r="B2771" i="2"/>
  <c r="E2771" i="2" s="1"/>
  <c r="C2777" i="2"/>
  <c r="C2772" i="2"/>
  <c r="C2775" i="2"/>
  <c r="A2772" i="2"/>
  <c r="C2773" i="2"/>
  <c r="D2771" i="2"/>
  <c r="C2771" i="2"/>
  <c r="C2776" i="2"/>
  <c r="D2772" i="2" l="1"/>
  <c r="B2772" i="2"/>
  <c r="E2772" i="2" s="1"/>
  <c r="A2773" i="2"/>
  <c r="A2774" i="2" l="1"/>
  <c r="D2773" i="2"/>
  <c r="B2773" i="2"/>
  <c r="E2773" i="2" s="1"/>
  <c r="B2774" i="2" l="1"/>
  <c r="E2774" i="2" s="1"/>
  <c r="A2775" i="2"/>
  <c r="D2774" i="2"/>
  <c r="A2776" i="2" l="1"/>
  <c r="D2775" i="2"/>
  <c r="B2775" i="2"/>
  <c r="E2775" i="2" s="1"/>
  <c r="A2777" i="2" l="1"/>
  <c r="D2776" i="2"/>
  <c r="B2776" i="2"/>
  <c r="E2776" i="2" s="1"/>
  <c r="D2777" i="2" l="1"/>
  <c r="B2777" i="2"/>
  <c r="E2777" i="2" s="1"/>
  <c r="A2778" i="2"/>
  <c r="C2782" i="2" l="1"/>
  <c r="A2779" i="2"/>
  <c r="C2780" i="2"/>
  <c r="C2783" i="2"/>
  <c r="D2778" i="2"/>
  <c r="C2778" i="2"/>
  <c r="C2781" i="2"/>
  <c r="B2778" i="2"/>
  <c r="E2778" i="2" s="1"/>
  <c r="C2779" i="2"/>
  <c r="C2784" i="2"/>
  <c r="B2779" i="2" l="1"/>
  <c r="E2779" i="2" s="1"/>
  <c r="A2780" i="2"/>
  <c r="D2779" i="2"/>
  <c r="D2780" i="2" l="1"/>
  <c r="B2780" i="2"/>
  <c r="E2780" i="2" s="1"/>
  <c r="A2781" i="2"/>
  <c r="A2782" i="2" l="1"/>
  <c r="D2781" i="2"/>
  <c r="B2781" i="2"/>
  <c r="E2781" i="2" s="1"/>
  <c r="B2782" i="2" l="1"/>
  <c r="E2782" i="2" s="1"/>
  <c r="A2783" i="2"/>
  <c r="D2782" i="2"/>
  <c r="A2784" i="2" l="1"/>
  <c r="D2783" i="2"/>
  <c r="B2783" i="2"/>
  <c r="E2783" i="2" s="1"/>
  <c r="A2785" i="2" l="1"/>
  <c r="D2784" i="2"/>
  <c r="B2784" i="2"/>
  <c r="E2784" i="2" s="1"/>
  <c r="C2790" i="2" l="1"/>
  <c r="D2785" i="2"/>
  <c r="C2785" i="2"/>
  <c r="C2788" i="2"/>
  <c r="B2785" i="2"/>
  <c r="E2785" i="2" s="1"/>
  <c r="C2791" i="2"/>
  <c r="C2786" i="2"/>
  <c r="C2789" i="2"/>
  <c r="C2787" i="2"/>
  <c r="A2786" i="2"/>
  <c r="A2787" i="2" l="1"/>
  <c r="D2786" i="2"/>
  <c r="B2786" i="2"/>
  <c r="E2786" i="2" s="1"/>
  <c r="B2787" i="2" l="1"/>
  <c r="E2787" i="2" s="1"/>
  <c r="A2788" i="2"/>
  <c r="D2787" i="2"/>
  <c r="D2788" i="2" l="1"/>
  <c r="B2788" i="2"/>
  <c r="E2788" i="2" s="1"/>
  <c r="A2789" i="2"/>
  <c r="A2790" i="2" l="1"/>
  <c r="D2789" i="2"/>
  <c r="B2789" i="2"/>
  <c r="E2789" i="2" s="1"/>
  <c r="B2790" i="2" l="1"/>
  <c r="E2790" i="2" s="1"/>
  <c r="A2791" i="2"/>
  <c r="D2790" i="2"/>
  <c r="A2792" i="2" l="1"/>
  <c r="D2791" i="2"/>
  <c r="B2791" i="2"/>
  <c r="E2791" i="2" s="1"/>
  <c r="C2798" i="2" l="1"/>
  <c r="C2793" i="2"/>
  <c r="C2796" i="2"/>
  <c r="A2793" i="2"/>
  <c r="C2794" i="2"/>
  <c r="C2797" i="2"/>
  <c r="D2792" i="2"/>
  <c r="C2792" i="2"/>
  <c r="B2792" i="2"/>
  <c r="E2792" i="2" s="1"/>
  <c r="C2795" i="2"/>
  <c r="D2793" i="2" l="1"/>
  <c r="B2793" i="2"/>
  <c r="E2793" i="2" s="1"/>
  <c r="A2794" i="2"/>
  <c r="A2795" i="2" l="1"/>
  <c r="D2794" i="2"/>
  <c r="B2794" i="2"/>
  <c r="E2794" i="2" s="1"/>
  <c r="B2795" i="2" l="1"/>
  <c r="E2795" i="2" s="1"/>
  <c r="A2796" i="2"/>
  <c r="D2795" i="2"/>
  <c r="D2796" i="2" l="1"/>
  <c r="B2796" i="2"/>
  <c r="E2796" i="2" s="1"/>
  <c r="A2797" i="2"/>
  <c r="A2798" i="2" l="1"/>
  <c r="D2797" i="2"/>
  <c r="B2797" i="2"/>
  <c r="E2797" i="2" s="1"/>
  <c r="B2798" i="2" l="1"/>
  <c r="E2798" i="2" s="1"/>
  <c r="A2799" i="2"/>
  <c r="D2798" i="2"/>
  <c r="A2800" i="2" l="1"/>
  <c r="C2801" i="2"/>
  <c r="C2804" i="2"/>
  <c r="D2799" i="2"/>
  <c r="C2799" i="2"/>
  <c r="C2802" i="2"/>
  <c r="B2799" i="2"/>
  <c r="E2799" i="2" s="1"/>
  <c r="C2805" i="2"/>
  <c r="C2803" i="2"/>
  <c r="C2800" i="2"/>
  <c r="A2801" i="2" l="1"/>
  <c r="D2800" i="2"/>
  <c r="B2800" i="2"/>
  <c r="E2800" i="2" s="1"/>
  <c r="D2801" i="2" l="1"/>
  <c r="B2801" i="2"/>
  <c r="E2801" i="2" s="1"/>
  <c r="A2802" i="2"/>
  <c r="A2803" i="2" l="1"/>
  <c r="D2802" i="2"/>
  <c r="B2802" i="2"/>
  <c r="E2802" i="2" s="1"/>
  <c r="B2803" i="2" l="1"/>
  <c r="E2803" i="2" s="1"/>
  <c r="A2804" i="2"/>
  <c r="D2803" i="2"/>
  <c r="D2804" i="2" l="1"/>
  <c r="B2804" i="2"/>
  <c r="E2804" i="2" s="1"/>
  <c r="A2805" i="2"/>
  <c r="A2806" i="2" l="1"/>
  <c r="D2805" i="2"/>
  <c r="B2805" i="2"/>
  <c r="E2805" i="2" s="1"/>
  <c r="C2806" i="2" l="1"/>
  <c r="C2809" i="2"/>
  <c r="B2806" i="2"/>
  <c r="E2806" i="2" s="1"/>
  <c r="C2812" i="2"/>
  <c r="C2807" i="2"/>
  <c r="C2810" i="2"/>
  <c r="A2807" i="2"/>
  <c r="D2806" i="2"/>
  <c r="C2811" i="2"/>
  <c r="C2808" i="2"/>
  <c r="A2808" i="2" l="1"/>
  <c r="D2807" i="2"/>
  <c r="B2807" i="2"/>
  <c r="E2807" i="2" s="1"/>
  <c r="A2809" i="2" l="1"/>
  <c r="D2808" i="2"/>
  <c r="B2808" i="2"/>
  <c r="E2808" i="2" s="1"/>
  <c r="D2809" i="2" l="1"/>
  <c r="B2809" i="2"/>
  <c r="E2809" i="2" s="1"/>
  <c r="A2810" i="2"/>
  <c r="A2811" i="2" l="1"/>
  <c r="D2810" i="2"/>
  <c r="B2810" i="2"/>
  <c r="E2810" i="2" s="1"/>
  <c r="B2811" i="2" l="1"/>
  <c r="E2811" i="2" s="1"/>
  <c r="A2812" i="2"/>
  <c r="D2811" i="2"/>
  <c r="D2812" i="2" l="1"/>
  <c r="B2812" i="2"/>
  <c r="E2812" i="2" s="1"/>
  <c r="A2813" i="2"/>
  <c r="C2814" i="2" l="1"/>
  <c r="C2817" i="2"/>
  <c r="A2814" i="2"/>
  <c r="C2815" i="2"/>
  <c r="C2818" i="2"/>
  <c r="D2813" i="2"/>
  <c r="C2813" i="2"/>
  <c r="C2819" i="2"/>
  <c r="C2816" i="2"/>
  <c r="B2813" i="2"/>
  <c r="E2813" i="2" s="1"/>
  <c r="B2814" i="2" l="1"/>
  <c r="E2814" i="2" s="1"/>
  <c r="A2815" i="2"/>
  <c r="D2814" i="2"/>
  <c r="A2816" i="2" l="1"/>
  <c r="D2815" i="2"/>
  <c r="B2815" i="2"/>
  <c r="E2815" i="2" s="1"/>
  <c r="A2817" i="2" l="1"/>
  <c r="D2816" i="2"/>
  <c r="B2816" i="2"/>
  <c r="E2816" i="2" s="1"/>
  <c r="D2817" i="2" l="1"/>
  <c r="B2817" i="2"/>
  <c r="E2817" i="2" s="1"/>
  <c r="A2818" i="2"/>
  <c r="A2819" i="2" l="1"/>
  <c r="D2818" i="2"/>
  <c r="B2818" i="2"/>
  <c r="E2818" i="2" s="1"/>
  <c r="B2819" i="2" l="1"/>
  <c r="E2819" i="2" s="1"/>
  <c r="A2820" i="2"/>
  <c r="D2819" i="2"/>
  <c r="C2822" i="2" l="1"/>
  <c r="C2825" i="2"/>
  <c r="D2820" i="2"/>
  <c r="C2820" i="2"/>
  <c r="C2823" i="2"/>
  <c r="B2820" i="2"/>
  <c r="E2820" i="2" s="1"/>
  <c r="C2826" i="2"/>
  <c r="C2821" i="2"/>
  <c r="C2824" i="2"/>
  <c r="A2821" i="2"/>
  <c r="A2822" i="2" l="1"/>
  <c r="D2821" i="2"/>
  <c r="B2821" i="2"/>
  <c r="E2821" i="2" s="1"/>
  <c r="B2822" i="2" l="1"/>
  <c r="E2822" i="2" s="1"/>
  <c r="A2823" i="2"/>
  <c r="D2822" i="2"/>
  <c r="A2824" i="2" l="1"/>
  <c r="D2823" i="2"/>
  <c r="B2823" i="2"/>
  <c r="E2823" i="2" s="1"/>
  <c r="A2825" i="2" l="1"/>
  <c r="D2824" i="2"/>
  <c r="B2824" i="2"/>
  <c r="E2824" i="2" s="1"/>
  <c r="D2825" i="2" l="1"/>
  <c r="B2825" i="2"/>
  <c r="E2825" i="2" s="1"/>
  <c r="A2826" i="2"/>
  <c r="A2827" i="2" l="1"/>
  <c r="D2826" i="2"/>
  <c r="B2826" i="2"/>
  <c r="E2826" i="2" s="1"/>
  <c r="C2830" i="2" l="1"/>
  <c r="B2827" i="2"/>
  <c r="E2827" i="2" s="1"/>
  <c r="C2833" i="2"/>
  <c r="C2828" i="2"/>
  <c r="C2831" i="2"/>
  <c r="A2828" i="2"/>
  <c r="C2829" i="2"/>
  <c r="D2827" i="2"/>
  <c r="C2827" i="2"/>
  <c r="C2832" i="2"/>
  <c r="D2828" i="2" l="1"/>
  <c r="B2828" i="2"/>
  <c r="E2828" i="2" s="1"/>
  <c r="A2829" i="2"/>
  <c r="A2830" i="2" l="1"/>
  <c r="D2829" i="2"/>
  <c r="B2829" i="2"/>
  <c r="E2829" i="2" s="1"/>
  <c r="B2830" i="2" l="1"/>
  <c r="E2830" i="2" s="1"/>
  <c r="A2831" i="2"/>
  <c r="D2830" i="2"/>
  <c r="A2832" i="2" l="1"/>
  <c r="D2831" i="2"/>
  <c r="B2831" i="2"/>
  <c r="E2831" i="2" s="1"/>
  <c r="A2833" i="2" l="1"/>
  <c r="D2832" i="2"/>
  <c r="B2832" i="2"/>
  <c r="E2832" i="2" s="1"/>
  <c r="D2833" i="2" l="1"/>
  <c r="B2833" i="2"/>
  <c r="E2833" i="2" s="1"/>
  <c r="A2834" i="2"/>
  <c r="C2836" i="2" l="1"/>
  <c r="A2835" i="2"/>
  <c r="C2838" i="2"/>
  <c r="D2834" i="2"/>
  <c r="C2834" i="2"/>
  <c r="C2840" i="2"/>
  <c r="B2834" i="2"/>
  <c r="E2834" i="2" s="1"/>
  <c r="C2839" i="2"/>
  <c r="C2837" i="2"/>
  <c r="C2835" i="2"/>
  <c r="B2835" i="2" l="1"/>
  <c r="E2835" i="2" s="1"/>
  <c r="A2836" i="2"/>
  <c r="D2835" i="2"/>
  <c r="A2837" i="2" l="1"/>
  <c r="D2836" i="2"/>
  <c r="B2836" i="2"/>
  <c r="E2836" i="2" s="1"/>
  <c r="A2838" i="2" l="1"/>
  <c r="B2837" i="2"/>
  <c r="E2837" i="2" s="1"/>
  <c r="D2837" i="2"/>
  <c r="D2838" i="2" l="1"/>
  <c r="A2839" i="2"/>
  <c r="B2838" i="2"/>
  <c r="E2838" i="2" s="1"/>
  <c r="D2839" i="2" l="1"/>
  <c r="B2839" i="2"/>
  <c r="E2839" i="2" s="1"/>
  <c r="A2840" i="2"/>
  <c r="B2840" i="2" l="1"/>
  <c r="E2840" i="2" s="1"/>
  <c r="A2841" i="2"/>
  <c r="D2840" i="2"/>
  <c r="C2843" i="2" l="1"/>
  <c r="C2841" i="2"/>
  <c r="C2844" i="2"/>
  <c r="B2841" i="2"/>
  <c r="E2841" i="2" s="1"/>
  <c r="A2842" i="2"/>
  <c r="D2841" i="2"/>
  <c r="C2846" i="2"/>
  <c r="C2845" i="2"/>
  <c r="C2847" i="2"/>
  <c r="C2842" i="2"/>
  <c r="A2843" i="2" l="1"/>
  <c r="D2842" i="2"/>
  <c r="B2842" i="2"/>
  <c r="E2842" i="2" s="1"/>
  <c r="A2844" i="2" l="1"/>
  <c r="D2843" i="2"/>
  <c r="B2843" i="2"/>
  <c r="E2843" i="2" s="1"/>
  <c r="A2845" i="2" l="1"/>
  <c r="D2844" i="2"/>
  <c r="B2844" i="2"/>
  <c r="E2844" i="2" s="1"/>
  <c r="A2846" i="2" l="1"/>
  <c r="D2845" i="2"/>
  <c r="B2845" i="2"/>
  <c r="E2845" i="2" s="1"/>
  <c r="D2846" i="2" l="1"/>
  <c r="B2846" i="2"/>
  <c r="E2846" i="2" s="1"/>
  <c r="A2847" i="2"/>
  <c r="D2847" i="2" l="1"/>
  <c r="B2847" i="2"/>
  <c r="E2847" i="2" s="1"/>
  <c r="A2848" i="2"/>
  <c r="C2848" i="2" l="1"/>
  <c r="C2851" i="2"/>
  <c r="B2848" i="2"/>
  <c r="E2848" i="2" s="1"/>
  <c r="C2849" i="2"/>
  <c r="C2852" i="2"/>
  <c r="C2850" i="2"/>
  <c r="C2853" i="2"/>
  <c r="A2849" i="2"/>
  <c r="D2848" i="2"/>
  <c r="C2854" i="2"/>
  <c r="A2850" i="2" l="1"/>
  <c r="B2849" i="2"/>
  <c r="E2849" i="2" s="1"/>
  <c r="D2849" i="2"/>
  <c r="A2851" i="2" l="1"/>
  <c r="B2850" i="2"/>
  <c r="E2850" i="2" s="1"/>
  <c r="D2850" i="2"/>
  <c r="D2851" i="2" l="1"/>
  <c r="A2852" i="2"/>
  <c r="B2851" i="2"/>
  <c r="E2851" i="2" s="1"/>
  <c r="A2853" i="2" l="1"/>
  <c r="D2852" i="2"/>
  <c r="B2852" i="2"/>
  <c r="E2852" i="2" s="1"/>
  <c r="B2853" i="2" l="1"/>
  <c r="E2853" i="2" s="1"/>
  <c r="A2854" i="2"/>
  <c r="D2853" i="2"/>
  <c r="D2854" i="2" l="1"/>
  <c r="B2854" i="2"/>
  <c r="E2854" i="2" s="1"/>
  <c r="A2855" i="2"/>
  <c r="C2856" i="2" l="1"/>
  <c r="C2859" i="2"/>
  <c r="C2857" i="2"/>
  <c r="C2860" i="2"/>
  <c r="D2855" i="2"/>
  <c r="A2856" i="2"/>
  <c r="C2855" i="2"/>
  <c r="C2858" i="2"/>
  <c r="B2855" i="2"/>
  <c r="E2855" i="2" s="1"/>
  <c r="C2861" i="2"/>
  <c r="B2856" i="2" l="1"/>
  <c r="E2856" i="2" s="1"/>
  <c r="D2856" i="2"/>
  <c r="A2857" i="2"/>
  <c r="A2858" i="2" l="1"/>
  <c r="B2857" i="2"/>
  <c r="E2857" i="2" s="1"/>
  <c r="D2857" i="2"/>
  <c r="A2859" i="2" l="1"/>
  <c r="D2858" i="2"/>
  <c r="B2858" i="2"/>
  <c r="E2858" i="2" s="1"/>
  <c r="D2859" i="2" l="1"/>
  <c r="A2860" i="2"/>
  <c r="B2859" i="2"/>
  <c r="E2859" i="2" s="1"/>
  <c r="A2861" i="2" l="1"/>
  <c r="D2860" i="2"/>
  <c r="B2860" i="2"/>
  <c r="E2860" i="2" s="1"/>
  <c r="B2861" i="2" l="1"/>
  <c r="E2861" i="2" s="1"/>
  <c r="A2862" i="2"/>
  <c r="D2861" i="2"/>
  <c r="C2864" i="2" l="1"/>
  <c r="C2867" i="2"/>
  <c r="D2862" i="2"/>
  <c r="C2862" i="2"/>
  <c r="C2865" i="2"/>
  <c r="B2862" i="2"/>
  <c r="E2862" i="2" s="1"/>
  <c r="C2868" i="2"/>
  <c r="C2863" i="2"/>
  <c r="A2863" i="2"/>
  <c r="C2866" i="2"/>
  <c r="A2864" i="2" l="1"/>
  <c r="D2863" i="2"/>
  <c r="B2863" i="2"/>
  <c r="E2863" i="2" s="1"/>
  <c r="B2864" i="2" l="1"/>
  <c r="E2864" i="2" s="1"/>
  <c r="A2865" i="2"/>
  <c r="D2864" i="2"/>
  <c r="A2866" i="2" l="1"/>
  <c r="D2865" i="2"/>
  <c r="B2865" i="2"/>
  <c r="E2865" i="2" s="1"/>
  <c r="A2867" i="2" l="1"/>
  <c r="D2866" i="2"/>
  <c r="B2866" i="2"/>
  <c r="E2866" i="2" s="1"/>
  <c r="D2867" i="2" l="1"/>
  <c r="B2867" i="2"/>
  <c r="E2867" i="2" s="1"/>
  <c r="A2868" i="2"/>
  <c r="A2869" i="2" l="1"/>
  <c r="D2868" i="2"/>
  <c r="B2868" i="2"/>
  <c r="E2868" i="2" s="1"/>
  <c r="C2872" i="2" l="1"/>
  <c r="B2869" i="2"/>
  <c r="E2869" i="2" s="1"/>
  <c r="C2875" i="2"/>
  <c r="C2870" i="2"/>
  <c r="C2873" i="2"/>
  <c r="A2870" i="2"/>
  <c r="C2871" i="2"/>
  <c r="C2874" i="2"/>
  <c r="D2869" i="2"/>
  <c r="C2869" i="2"/>
  <c r="D2870" i="2" l="1"/>
  <c r="B2870" i="2"/>
  <c r="E2870" i="2" s="1"/>
  <c r="A2871" i="2"/>
  <c r="A2872" i="2" l="1"/>
  <c r="D2871" i="2"/>
  <c r="B2871" i="2"/>
  <c r="E2871" i="2" s="1"/>
  <c r="B2872" i="2" l="1"/>
  <c r="E2872" i="2" s="1"/>
  <c r="D2872" i="2"/>
  <c r="A2873" i="2"/>
  <c r="A2874" i="2" l="1"/>
  <c r="D2873" i="2"/>
  <c r="B2873" i="2"/>
  <c r="E2873" i="2" s="1"/>
  <c r="A2875" i="2" l="1"/>
  <c r="D2874" i="2"/>
  <c r="B2874" i="2"/>
  <c r="E2874" i="2" s="1"/>
  <c r="D2875" i="2" l="1"/>
  <c r="B2875" i="2"/>
  <c r="E2875" i="2" s="1"/>
  <c r="A2876" i="2"/>
  <c r="C2880" i="2" l="1"/>
  <c r="A2877" i="2"/>
  <c r="C2878" i="2"/>
  <c r="C2881" i="2"/>
  <c r="D2876" i="2"/>
  <c r="C2876" i="2"/>
  <c r="B2876" i="2"/>
  <c r="E2876" i="2" s="1"/>
  <c r="C2879" i="2"/>
  <c r="C2882" i="2"/>
  <c r="C2877" i="2"/>
  <c r="B2877" i="2" l="1"/>
  <c r="E2877" i="2" s="1"/>
  <c r="A2878" i="2"/>
  <c r="D2877" i="2"/>
  <c r="D2878" i="2" l="1"/>
  <c r="B2878" i="2"/>
  <c r="E2878" i="2" s="1"/>
  <c r="A2879" i="2"/>
  <c r="A2880" i="2" l="1"/>
  <c r="D2879" i="2"/>
  <c r="B2879" i="2"/>
  <c r="E2879" i="2" s="1"/>
  <c r="B2880" i="2" l="1"/>
  <c r="E2880" i="2" s="1"/>
  <c r="D2880" i="2"/>
  <c r="A2881" i="2"/>
  <c r="A2882" i="2" l="1"/>
  <c r="D2881" i="2"/>
  <c r="B2881" i="2"/>
  <c r="E2881" i="2" s="1"/>
  <c r="A2883" i="2" l="1"/>
  <c r="D2882" i="2"/>
  <c r="B2882" i="2"/>
  <c r="E2882" i="2" s="1"/>
  <c r="C2888" i="2" l="1"/>
  <c r="D2883" i="2"/>
  <c r="C2883" i="2"/>
  <c r="C2886" i="2"/>
  <c r="B2883" i="2"/>
  <c r="E2883" i="2" s="1"/>
  <c r="C2889" i="2"/>
  <c r="C2884" i="2"/>
  <c r="C2885" i="2"/>
  <c r="A2884" i="2"/>
  <c r="C2887" i="2"/>
  <c r="A2885" i="2" l="1"/>
  <c r="D2884" i="2"/>
  <c r="B2884" i="2"/>
  <c r="E2884" i="2" s="1"/>
  <c r="B2885" i="2" l="1"/>
  <c r="E2885" i="2" s="1"/>
  <c r="A2886" i="2"/>
  <c r="D2885" i="2"/>
  <c r="D2886" i="2" l="1"/>
  <c r="B2886" i="2"/>
  <c r="E2886" i="2" s="1"/>
  <c r="A2887" i="2"/>
  <c r="A2888" i="2" l="1"/>
  <c r="D2887" i="2"/>
  <c r="B2887" i="2"/>
  <c r="E2887" i="2" s="1"/>
  <c r="B2888" i="2" l="1"/>
  <c r="E2888" i="2" s="1"/>
  <c r="A2889" i="2"/>
  <c r="D2888" i="2"/>
  <c r="A2890" i="2" l="1"/>
  <c r="D2889" i="2"/>
  <c r="B2889" i="2"/>
  <c r="E2889" i="2" s="1"/>
  <c r="C2896" i="2" l="1"/>
  <c r="C2891" i="2"/>
  <c r="C2894" i="2"/>
  <c r="A2891" i="2"/>
  <c r="C2892" i="2"/>
  <c r="C2893" i="2"/>
  <c r="C2895" i="2"/>
  <c r="D2890" i="2"/>
  <c r="C2890" i="2"/>
  <c r="B2890" i="2"/>
  <c r="E2890" i="2" s="1"/>
  <c r="D2891" i="2" l="1"/>
  <c r="B2891" i="2"/>
  <c r="E2891" i="2" s="1"/>
  <c r="A2892" i="2"/>
  <c r="A2893" i="2" l="1"/>
  <c r="D2892" i="2"/>
  <c r="B2892" i="2"/>
  <c r="E2892" i="2" s="1"/>
  <c r="B2893" i="2" l="1"/>
  <c r="E2893" i="2" s="1"/>
  <c r="A2894" i="2"/>
  <c r="D2893" i="2"/>
  <c r="D2894" i="2" l="1"/>
  <c r="B2894" i="2"/>
  <c r="E2894" i="2" s="1"/>
  <c r="A2895" i="2"/>
  <c r="A2896" i="2" l="1"/>
  <c r="D2895" i="2"/>
  <c r="B2895" i="2"/>
  <c r="E2895" i="2" s="1"/>
  <c r="B2896" i="2" l="1"/>
  <c r="E2896" i="2" s="1"/>
  <c r="A2897" i="2"/>
  <c r="D2896" i="2"/>
  <c r="A2898" i="2" l="1"/>
  <c r="C2899" i="2"/>
  <c r="C2902" i="2"/>
  <c r="D2897" i="2"/>
  <c r="C2897" i="2"/>
  <c r="C2900" i="2"/>
  <c r="B2897" i="2"/>
  <c r="E2897" i="2" s="1"/>
  <c r="C2901" i="2"/>
  <c r="C2903" i="2"/>
  <c r="C2898" i="2"/>
  <c r="A2899" i="2" l="1"/>
  <c r="B2898" i="2"/>
  <c r="E2898" i="2" s="1"/>
  <c r="D2898" i="2"/>
  <c r="D2899" i="2" l="1"/>
  <c r="B2899" i="2"/>
  <c r="E2899" i="2" s="1"/>
  <c r="A2900" i="2"/>
  <c r="A2901" i="2" l="1"/>
  <c r="D2900" i="2"/>
  <c r="B2900" i="2"/>
  <c r="E2900" i="2" s="1"/>
  <c r="B2901" i="2" l="1"/>
  <c r="E2901" i="2" s="1"/>
  <c r="A2902" i="2"/>
  <c r="D2901" i="2"/>
  <c r="D2902" i="2" l="1"/>
  <c r="B2902" i="2"/>
  <c r="E2902" i="2" s="1"/>
  <c r="A2903" i="2"/>
  <c r="A2904" i="2" l="1"/>
  <c r="D2903" i="2"/>
  <c r="B2903" i="2"/>
  <c r="E2903" i="2" s="1"/>
  <c r="C2904" i="2" l="1"/>
  <c r="C2907" i="2"/>
  <c r="B2904" i="2"/>
  <c r="E2904" i="2" s="1"/>
  <c r="C2910" i="2"/>
  <c r="C2905" i="2"/>
  <c r="C2908" i="2"/>
  <c r="C2906" i="2"/>
  <c r="A2905" i="2"/>
  <c r="C2909" i="2"/>
  <c r="D2904" i="2"/>
  <c r="A2906" i="2" l="1"/>
  <c r="D2905" i="2"/>
  <c r="B2905" i="2"/>
  <c r="E2905" i="2" s="1"/>
  <c r="A2907" i="2" l="1"/>
  <c r="B2906" i="2"/>
  <c r="E2906" i="2" s="1"/>
  <c r="D2906" i="2"/>
  <c r="D2907" i="2" l="1"/>
  <c r="B2907" i="2"/>
  <c r="E2907" i="2" s="1"/>
  <c r="A2908" i="2"/>
  <c r="A2909" i="2" l="1"/>
  <c r="D2908" i="2"/>
  <c r="B2908" i="2"/>
  <c r="E2908" i="2" s="1"/>
  <c r="B2909" i="2" l="1"/>
  <c r="E2909" i="2" s="1"/>
  <c r="A2910" i="2"/>
  <c r="D2909" i="2"/>
  <c r="D2910" i="2" l="1"/>
  <c r="B2910" i="2"/>
  <c r="E2910" i="2" s="1"/>
  <c r="A2911" i="2"/>
  <c r="C2912" i="2" l="1"/>
  <c r="C2915" i="2"/>
  <c r="A2912" i="2"/>
  <c r="C2913" i="2"/>
  <c r="C2916" i="2"/>
  <c r="D2911" i="2"/>
  <c r="C2914" i="2"/>
  <c r="C2917" i="2"/>
  <c r="C2911" i="2"/>
  <c r="B2911" i="2"/>
  <c r="E2911" i="2" s="1"/>
  <c r="B2912" i="2" l="1"/>
  <c r="E2912" i="2" s="1"/>
  <c r="A2913" i="2"/>
  <c r="D2912" i="2"/>
  <c r="A2914" i="2" l="1"/>
  <c r="D2913" i="2"/>
  <c r="B2913" i="2"/>
  <c r="E2913" i="2" s="1"/>
  <c r="A2915" i="2" l="1"/>
  <c r="D2914" i="2"/>
  <c r="B2914" i="2"/>
  <c r="E2914" i="2" s="1"/>
  <c r="D2915" i="2" l="1"/>
  <c r="B2915" i="2"/>
  <c r="E2915" i="2" s="1"/>
  <c r="A2916" i="2"/>
  <c r="A2917" i="2" l="1"/>
  <c r="D2916" i="2"/>
  <c r="B2916" i="2"/>
  <c r="E2916" i="2" s="1"/>
  <c r="B2917" i="2" l="1"/>
  <c r="E2917" i="2" s="1"/>
  <c r="A2918" i="2"/>
  <c r="D2917" i="2"/>
  <c r="C2920" i="2" l="1"/>
  <c r="C2923" i="2"/>
  <c r="D2918" i="2"/>
  <c r="C2918" i="2"/>
  <c r="C2921" i="2"/>
  <c r="B2918" i="2"/>
  <c r="E2918" i="2" s="1"/>
  <c r="C2924" i="2"/>
  <c r="A2919" i="2"/>
  <c r="C2922" i="2"/>
  <c r="C2919" i="2"/>
  <c r="A2920" i="2" l="1"/>
  <c r="D2919" i="2"/>
  <c r="B2919" i="2"/>
  <c r="E2919" i="2" s="1"/>
  <c r="B2920" i="2" l="1"/>
  <c r="E2920" i="2" s="1"/>
  <c r="A2921" i="2"/>
  <c r="D2920" i="2"/>
  <c r="A2922" i="2" l="1"/>
  <c r="D2921" i="2"/>
  <c r="B2921" i="2"/>
  <c r="E2921" i="2" s="1"/>
  <c r="A2923" i="2" l="1"/>
  <c r="D2922" i="2"/>
  <c r="B2922" i="2"/>
  <c r="E2922" i="2" s="1"/>
  <c r="D2923" i="2" l="1"/>
  <c r="B2923" i="2"/>
  <c r="E2923" i="2" s="1"/>
  <c r="A2924" i="2"/>
  <c r="A2925" i="2" l="1"/>
  <c r="D2924" i="2"/>
  <c r="B2924" i="2"/>
  <c r="E2924" i="2" s="1"/>
  <c r="B2925" i="2" l="1"/>
  <c r="E2925" i="2" s="1"/>
  <c r="A2926" i="2"/>
  <c r="D2925" i="2"/>
  <c r="C2925" i="2"/>
  <c r="C2926" i="2" s="1"/>
  <c r="D2926" i="2" l="1"/>
  <c r="B2926" i="2"/>
  <c r="E2926" i="2" s="1"/>
  <c r="A2927" i="2"/>
  <c r="A2928" i="2" l="1"/>
  <c r="D2927" i="2"/>
  <c r="B2927" i="2"/>
  <c r="D2928" i="2" l="1"/>
  <c r="B2928" i="2"/>
  <c r="E2928" i="2" s="1"/>
  <c r="A2929" i="2"/>
  <c r="A2930" i="2" l="1"/>
  <c r="D2929" i="2"/>
  <c r="B2929" i="2"/>
  <c r="E2929" i="2" s="1"/>
  <c r="B2930" i="2" l="1"/>
  <c r="E2930" i="2" s="1"/>
  <c r="A2931" i="2"/>
  <c r="D2930" i="2"/>
  <c r="A2932" i="2" l="1"/>
  <c r="D2931" i="2"/>
  <c r="B2931" i="2"/>
  <c r="E2931" i="2" s="1"/>
  <c r="C2938" i="2" l="1"/>
  <c r="A2933" i="2"/>
  <c r="B2932" i="2"/>
  <c r="E2932" i="2" s="1"/>
  <c r="D2932" i="2"/>
  <c r="C2932" i="2"/>
  <c r="C2933" i="2" s="1"/>
  <c r="C2934" i="2" s="1"/>
  <c r="C2935" i="2" s="1"/>
  <c r="C2936" i="2" s="1"/>
  <c r="C2937" i="2" s="1"/>
  <c r="D2933" i="2" l="1"/>
  <c r="B2933" i="2"/>
  <c r="E2933" i="2" s="1"/>
  <c r="A2934" i="2"/>
  <c r="A2935" i="2" l="1"/>
  <c r="D2934" i="2"/>
  <c r="B2934" i="2"/>
  <c r="E2934" i="2" s="1"/>
  <c r="B2935" i="2" l="1"/>
  <c r="E2935" i="2" s="1"/>
  <c r="A2936" i="2"/>
  <c r="D2935" i="2"/>
  <c r="D2936" i="2" l="1"/>
  <c r="B2936" i="2"/>
  <c r="E2936" i="2" s="1"/>
  <c r="A2937" i="2"/>
  <c r="A2938" i="2" l="1"/>
  <c r="D2937" i="2"/>
  <c r="B2937" i="2"/>
  <c r="E2937" i="2" s="1"/>
  <c r="B2938" i="2" l="1"/>
  <c r="E2938" i="2" s="1"/>
  <c r="A2939" i="2"/>
  <c r="D2938" i="2"/>
  <c r="A2940" i="2" l="1"/>
  <c r="D2939" i="2"/>
  <c r="C2939" i="2"/>
  <c r="C2940" i="2" s="1"/>
  <c r="C2941" i="2" s="1"/>
  <c r="C2942" i="2" s="1"/>
  <c r="C2943" i="2" s="1"/>
  <c r="C2944" i="2" s="1"/>
  <c r="C2945" i="2" s="1"/>
  <c r="B2939" i="2"/>
  <c r="E2939" i="2" s="1"/>
  <c r="A2941" i="2" l="1"/>
  <c r="B2940" i="2"/>
  <c r="E2940" i="2" s="1"/>
  <c r="D2940" i="2"/>
  <c r="D2941" i="2" l="1"/>
  <c r="B2941" i="2"/>
  <c r="E2941" i="2" s="1"/>
  <c r="A2942" i="2"/>
  <c r="A2943" i="2" l="1"/>
  <c r="D2942" i="2"/>
  <c r="B2942" i="2"/>
  <c r="E2942" i="2" s="1"/>
  <c r="B2943" i="2" l="1"/>
  <c r="E2943" i="2" s="1"/>
  <c r="A2944" i="2"/>
  <c r="D2943" i="2"/>
  <c r="D2944" i="2" l="1"/>
  <c r="B2944" i="2"/>
  <c r="E2944" i="2" s="1"/>
  <c r="A2945" i="2"/>
  <c r="A2946" i="2" l="1"/>
  <c r="D2945" i="2"/>
  <c r="B2945" i="2"/>
  <c r="E2945" i="2" s="1"/>
  <c r="C2946" i="2" l="1"/>
  <c r="C2947" i="2" s="1"/>
  <c r="C2948" i="2" s="1"/>
  <c r="C2949" i="2" s="1"/>
  <c r="C2950" i="2" s="1"/>
  <c r="C2951" i="2" s="1"/>
  <c r="C2952" i="2" s="1"/>
  <c r="B2946" i="2"/>
  <c r="E2946" i="2" s="1"/>
  <c r="A2947" i="2"/>
  <c r="D2946" i="2"/>
  <c r="A2948" i="2" l="1"/>
  <c r="D2947" i="2"/>
  <c r="B2947" i="2"/>
  <c r="E2947" i="2" s="1"/>
  <c r="A2949" i="2" l="1"/>
  <c r="D2948" i="2"/>
  <c r="B2948" i="2"/>
  <c r="E2948" i="2" s="1"/>
  <c r="D2949" i="2" l="1"/>
  <c r="B2949" i="2"/>
  <c r="E2949" i="2" s="1"/>
  <c r="A2950" i="2"/>
  <c r="A2951" i="2" l="1"/>
  <c r="D2950" i="2"/>
  <c r="B2950" i="2"/>
  <c r="E2950" i="2" s="1"/>
  <c r="B2951" i="2" l="1"/>
  <c r="E2951" i="2" s="1"/>
  <c r="A2952" i="2"/>
  <c r="D2951" i="2"/>
  <c r="D2952" i="2" l="1"/>
  <c r="B2952" i="2"/>
  <c r="E2952" i="2" s="1"/>
  <c r="A2953" i="2"/>
  <c r="A2954" i="2" l="1"/>
  <c r="D2953" i="2"/>
  <c r="B2953" i="2"/>
  <c r="E2953" i="2" s="1"/>
  <c r="C2953" i="2"/>
  <c r="C2954" i="2" s="1"/>
  <c r="C2955" i="2" s="1"/>
  <c r="C2956" i="2" s="1"/>
  <c r="C2957" i="2" s="1"/>
  <c r="C2958" i="2" s="1"/>
  <c r="C2959" i="2" s="1"/>
  <c r="B2954" i="2" l="1"/>
  <c r="E2954" i="2" s="1"/>
  <c r="A2955" i="2"/>
  <c r="D2954" i="2"/>
  <c r="A2956" i="2" l="1"/>
  <c r="D2955" i="2"/>
  <c r="B2955" i="2"/>
  <c r="E2955" i="2" s="1"/>
  <c r="A2957" i="2" l="1"/>
  <c r="D2956" i="2"/>
  <c r="B2956" i="2"/>
  <c r="E2956" i="2" s="1"/>
  <c r="D2957" i="2" l="1"/>
  <c r="B2957" i="2"/>
  <c r="E2957" i="2" s="1"/>
  <c r="A2958" i="2"/>
  <c r="A2959" i="2" l="1"/>
  <c r="D2958" i="2"/>
  <c r="B2958" i="2"/>
  <c r="E2958" i="2" s="1"/>
  <c r="B2959" i="2" l="1"/>
  <c r="E2959" i="2" s="1"/>
  <c r="A2960" i="2"/>
  <c r="D2959" i="2"/>
  <c r="D2960" i="2" l="1"/>
  <c r="C2960" i="2"/>
  <c r="C2961" i="2" s="1"/>
  <c r="C2962" i="2" s="1"/>
  <c r="C2963" i="2" s="1"/>
  <c r="C2964" i="2" s="1"/>
  <c r="C2965" i="2" s="1"/>
  <c r="C2966" i="2" s="1"/>
  <c r="B2960" i="2"/>
  <c r="E2960" i="2" s="1"/>
  <c r="A2961" i="2"/>
  <c r="A2962" i="2" l="1"/>
  <c r="D2961" i="2"/>
  <c r="B2961" i="2"/>
  <c r="E2961" i="2" s="1"/>
  <c r="B2962" i="2" l="1"/>
  <c r="E2962" i="2" s="1"/>
  <c r="A2963" i="2"/>
  <c r="D2962" i="2"/>
  <c r="A2964" i="2" l="1"/>
  <c r="D2963" i="2"/>
  <c r="B2963" i="2"/>
  <c r="E2963" i="2" s="1"/>
  <c r="A2965" i="2" l="1"/>
  <c r="D2964" i="2"/>
  <c r="B2964" i="2"/>
  <c r="E2964" i="2" s="1"/>
  <c r="D2965" i="2" l="1"/>
  <c r="B2965" i="2"/>
  <c r="E2965" i="2" s="1"/>
  <c r="A2966" i="2"/>
  <c r="A2967" i="2" l="1"/>
  <c r="D2966" i="2"/>
  <c r="B2966" i="2"/>
  <c r="E2966" i="2" s="1"/>
  <c r="B2967" i="2" l="1"/>
  <c r="E2967" i="2" s="1"/>
  <c r="A2968" i="2"/>
  <c r="D2967" i="2"/>
  <c r="C2967" i="2"/>
  <c r="C2968" i="2" s="1"/>
  <c r="C2969" i="2" s="1"/>
  <c r="C2970" i="2" s="1"/>
  <c r="C2971" i="2" s="1"/>
  <c r="C2972" i="2" s="1"/>
  <c r="C2973" i="2" s="1"/>
  <c r="D2968" i="2" l="1"/>
  <c r="B2968" i="2"/>
  <c r="E2968" i="2" s="1"/>
  <c r="A2969" i="2"/>
  <c r="A2970" i="2" l="1"/>
  <c r="D2969" i="2"/>
  <c r="B2969" i="2"/>
  <c r="E2969" i="2" s="1"/>
  <c r="B2970" i="2" l="1"/>
  <c r="E2970" i="2" s="1"/>
  <c r="D2970" i="2"/>
  <c r="A2971" i="2"/>
  <c r="A2972" i="2" l="1"/>
  <c r="D2971" i="2"/>
  <c r="B2971" i="2"/>
  <c r="E2971" i="2" s="1"/>
  <c r="A2973" i="2" l="1"/>
  <c r="D2972" i="2"/>
  <c r="B2972" i="2"/>
  <c r="E2972" i="2" s="1"/>
  <c r="D2973" i="2" l="1"/>
  <c r="B2973" i="2"/>
  <c r="E2973" i="2" s="1"/>
  <c r="A2974" i="2"/>
  <c r="A2975" i="2" l="1"/>
  <c r="D2974" i="2"/>
  <c r="C2974" i="2"/>
  <c r="C2975" i="2" s="1"/>
  <c r="C2976" i="2" s="1"/>
  <c r="C2977" i="2" s="1"/>
  <c r="C2978" i="2" s="1"/>
  <c r="C2979" i="2" s="1"/>
  <c r="C2980" i="2" s="1"/>
  <c r="B2974" i="2"/>
  <c r="E2974" i="2" s="1"/>
  <c r="B2975" i="2" l="1"/>
  <c r="E2975" i="2" s="1"/>
  <c r="A2976" i="2"/>
  <c r="D2975" i="2"/>
  <c r="D2976" i="2" l="1"/>
  <c r="B2976" i="2"/>
  <c r="E2976" i="2" s="1"/>
  <c r="A2977" i="2"/>
  <c r="A2978" i="2" l="1"/>
  <c r="D2977" i="2"/>
  <c r="B2977" i="2"/>
  <c r="E2977" i="2" s="1"/>
  <c r="B2978" i="2" l="1"/>
  <c r="E2978" i="2" s="1"/>
  <c r="D2978" i="2"/>
  <c r="A2979" i="2"/>
  <c r="A2980" i="2" l="1"/>
  <c r="D2979" i="2"/>
  <c r="B2979" i="2"/>
  <c r="E2979" i="2" s="1"/>
  <c r="A2981" i="2" l="1"/>
  <c r="D2980" i="2"/>
  <c r="B2980" i="2"/>
  <c r="E2980" i="2" s="1"/>
  <c r="D2981" i="2" l="1"/>
  <c r="C2981" i="2"/>
  <c r="C2982" i="2" s="1"/>
  <c r="C2983" i="2" s="1"/>
  <c r="C2984" i="2" s="1"/>
  <c r="C2985" i="2" s="1"/>
  <c r="C2986" i="2" s="1"/>
  <c r="C2987" i="2" s="1"/>
  <c r="B2981" i="2"/>
  <c r="E2981" i="2" s="1"/>
  <c r="A2982" i="2"/>
  <c r="A2983" i="2" l="1"/>
  <c r="D2982" i="2"/>
  <c r="B2982" i="2"/>
  <c r="E2982" i="2" s="1"/>
  <c r="B2983" i="2" l="1"/>
  <c r="E2983" i="2" s="1"/>
  <c r="A2984" i="2"/>
  <c r="D2983" i="2"/>
  <c r="D2984" i="2" l="1"/>
  <c r="B2984" i="2"/>
  <c r="E2984" i="2" s="1"/>
  <c r="A2985" i="2"/>
  <c r="A2986" i="2" l="1"/>
  <c r="D2985" i="2"/>
  <c r="B2985" i="2"/>
  <c r="E2985" i="2" s="1"/>
  <c r="B2986" i="2" l="1"/>
  <c r="E2986" i="2" s="1"/>
  <c r="A2987" i="2"/>
  <c r="D2986" i="2"/>
  <c r="A2988" i="2" l="1"/>
  <c r="D2987" i="2"/>
  <c r="B2987" i="2"/>
  <c r="E2987" i="2" s="1"/>
  <c r="A2989" i="2" l="1"/>
  <c r="D2988" i="2"/>
  <c r="C2988" i="2"/>
  <c r="C2989" i="2" s="1"/>
  <c r="C2990" i="2" s="1"/>
  <c r="C2991" i="2" s="1"/>
  <c r="C2992" i="2" s="1"/>
  <c r="C2993" i="2" s="1"/>
  <c r="C2994" i="2" s="1"/>
  <c r="B2988" i="2"/>
  <c r="E2988" i="2" s="1"/>
  <c r="D2989" i="2" l="1"/>
  <c r="B2989" i="2"/>
  <c r="E2989" i="2" s="1"/>
  <c r="A2990" i="2"/>
  <c r="A2991" i="2" l="1"/>
  <c r="D2990" i="2"/>
  <c r="B2990" i="2"/>
  <c r="E2990" i="2" s="1"/>
  <c r="B2991" i="2" l="1"/>
  <c r="E2991" i="2" s="1"/>
  <c r="A2992" i="2"/>
  <c r="D2991" i="2"/>
  <c r="D2992" i="2" l="1"/>
  <c r="B2992" i="2"/>
  <c r="E2992" i="2" s="1"/>
  <c r="A2993" i="2"/>
  <c r="A2994" i="2" l="1"/>
  <c r="D2993" i="2"/>
  <c r="B2993" i="2"/>
  <c r="E2993" i="2" s="1"/>
  <c r="B2994" i="2" l="1"/>
  <c r="E2994" i="2" s="1"/>
  <c r="A2995" i="2"/>
  <c r="D2994" i="2"/>
  <c r="A2996" i="2" l="1"/>
  <c r="D2995" i="2"/>
  <c r="C2995" i="2"/>
  <c r="C2996" i="2" s="1"/>
  <c r="C2997" i="2" s="1"/>
  <c r="C2998" i="2" s="1"/>
  <c r="C2999" i="2" s="1"/>
  <c r="C3000" i="2" s="1"/>
  <c r="C3001" i="2" s="1"/>
  <c r="B2995" i="2"/>
  <c r="E2995" i="2" s="1"/>
  <c r="A2997" i="2" l="1"/>
  <c r="B2996" i="2"/>
  <c r="E2996" i="2" s="1"/>
  <c r="D2996" i="2"/>
  <c r="D2997" i="2" l="1"/>
  <c r="B2997" i="2"/>
  <c r="E2997" i="2" s="1"/>
  <c r="A2998" i="2"/>
  <c r="A2999" i="2" l="1"/>
  <c r="D2998" i="2"/>
  <c r="B2998" i="2"/>
  <c r="E2998" i="2" s="1"/>
  <c r="B2999" i="2" l="1"/>
  <c r="E2999" i="2" s="1"/>
  <c r="A3000" i="2"/>
  <c r="D2999" i="2"/>
  <c r="D3000" i="2" l="1"/>
  <c r="B3000" i="2"/>
  <c r="E3000" i="2" s="1"/>
  <c r="A3001" i="2"/>
  <c r="A3002" i="2" l="1"/>
  <c r="D3001" i="2"/>
  <c r="B3001" i="2"/>
  <c r="E3001" i="2" s="1"/>
  <c r="C3002" i="2" l="1"/>
  <c r="C3003" i="2" s="1"/>
  <c r="C3004" i="2" s="1"/>
  <c r="C3005" i="2" s="1"/>
  <c r="C3006" i="2" s="1"/>
  <c r="C3007" i="2" s="1"/>
  <c r="C3008" i="2" s="1"/>
  <c r="B3002" i="2"/>
  <c r="E3002" i="2" s="1"/>
  <c r="A3003" i="2"/>
  <c r="D3002" i="2"/>
  <c r="A3004" i="2" l="1"/>
  <c r="D3003" i="2"/>
  <c r="B3003" i="2"/>
  <c r="E3003" i="2" s="1"/>
  <c r="A3005" i="2" l="1"/>
  <c r="B3004" i="2"/>
  <c r="E3004" i="2" s="1"/>
  <c r="D3004" i="2"/>
  <c r="D3005" i="2" l="1"/>
  <c r="B3005" i="2"/>
  <c r="E3005" i="2" s="1"/>
  <c r="A3006" i="2"/>
  <c r="A3007" i="2" l="1"/>
  <c r="D3006" i="2"/>
  <c r="B3006" i="2"/>
  <c r="E3006" i="2" s="1"/>
  <c r="B3007" i="2" l="1"/>
  <c r="E3007" i="2" s="1"/>
  <c r="A3008" i="2"/>
  <c r="D3007" i="2"/>
  <c r="D3008" i="2" l="1"/>
  <c r="B3008" i="2"/>
  <c r="E3008" i="2" s="1"/>
  <c r="A3009" i="2"/>
  <c r="A3010" i="2" l="1"/>
  <c r="D3009" i="2"/>
  <c r="C3009" i="2"/>
  <c r="C3010" i="2" s="1"/>
  <c r="C3011" i="2" s="1"/>
  <c r="C3012" i="2" s="1"/>
  <c r="C3013" i="2" s="1"/>
  <c r="C3014" i="2" s="1"/>
  <c r="C3015" i="2" s="1"/>
  <c r="B3009" i="2"/>
  <c r="E3009" i="2" s="1"/>
  <c r="B3010" i="2" l="1"/>
  <c r="E3010" i="2" s="1"/>
  <c r="A3011" i="2"/>
  <c r="D3010" i="2"/>
  <c r="A3012" i="2" l="1"/>
  <c r="D3011" i="2"/>
  <c r="B3011" i="2"/>
  <c r="E3011" i="2" s="1"/>
  <c r="A3013" i="2" l="1"/>
  <c r="D3012" i="2"/>
  <c r="B3012" i="2"/>
  <c r="E3012" i="2" s="1"/>
  <c r="D3013" i="2" l="1"/>
  <c r="B3013" i="2"/>
  <c r="E3013" i="2" s="1"/>
  <c r="A3014" i="2"/>
  <c r="A3015" i="2" l="1"/>
  <c r="D3014" i="2"/>
  <c r="B3014" i="2"/>
  <c r="E3014" i="2" s="1"/>
  <c r="B3015" i="2" l="1"/>
  <c r="E3015" i="2" s="1"/>
  <c r="A3016" i="2"/>
  <c r="D3015" i="2"/>
  <c r="D3016" i="2" l="1"/>
  <c r="C3016" i="2"/>
  <c r="C3017" i="2" s="1"/>
  <c r="C3018" i="2" s="1"/>
  <c r="C3019" i="2" s="1"/>
  <c r="C3020" i="2" s="1"/>
  <c r="C3021" i="2" s="1"/>
  <c r="C3022" i="2" s="1"/>
  <c r="B3016" i="2"/>
  <c r="E3016" i="2" s="1"/>
  <c r="A3017" i="2"/>
  <c r="A3018" i="2" l="1"/>
  <c r="D3017" i="2"/>
  <c r="B3017" i="2"/>
  <c r="E3017" i="2" s="1"/>
  <c r="B3018" i="2" l="1"/>
  <c r="E3018" i="2" s="1"/>
  <c r="A3019" i="2"/>
  <c r="D3018" i="2"/>
  <c r="A3020" i="2" l="1"/>
  <c r="D3019" i="2"/>
  <c r="B3019" i="2"/>
  <c r="E3019" i="2" s="1"/>
  <c r="A3021" i="2" l="1"/>
  <c r="D3020" i="2"/>
  <c r="B3020" i="2"/>
  <c r="E3020" i="2" s="1"/>
  <c r="D3021" i="2" l="1"/>
  <c r="B3021" i="2"/>
  <c r="E3021" i="2" s="1"/>
  <c r="A3022" i="2"/>
  <c r="A3023" i="2" l="1"/>
  <c r="D3022" i="2"/>
  <c r="B3022" i="2"/>
  <c r="E3022" i="2" s="1"/>
  <c r="B3023" i="2" l="1"/>
  <c r="E3023" i="2" s="1"/>
  <c r="A3024" i="2"/>
  <c r="D3023" i="2"/>
  <c r="C3023" i="2"/>
  <c r="C3024" i="2" s="1"/>
  <c r="C3025" i="2" s="1"/>
  <c r="C3026" i="2" s="1"/>
  <c r="C3027" i="2" s="1"/>
  <c r="C3028" i="2" s="1"/>
  <c r="C3029" i="2" s="1"/>
  <c r="D3024" i="2" l="1"/>
  <c r="B3024" i="2"/>
  <c r="E3024" i="2" s="1"/>
  <c r="A3025" i="2"/>
  <c r="A3026" i="2" l="1"/>
  <c r="D3025" i="2"/>
  <c r="B3025" i="2"/>
  <c r="E3025" i="2" s="1"/>
  <c r="B3026" i="2" l="1"/>
  <c r="E3026" i="2" s="1"/>
  <c r="A3027" i="2"/>
  <c r="D3026" i="2"/>
  <c r="A3028" i="2" l="1"/>
  <c r="D3027" i="2"/>
  <c r="B3027" i="2"/>
  <c r="E3027" i="2" s="1"/>
  <c r="A3029" i="2" l="1"/>
  <c r="D3028" i="2"/>
  <c r="B3028" i="2"/>
  <c r="E3028" i="2" s="1"/>
  <c r="D3029" i="2" l="1"/>
  <c r="B3029" i="2"/>
  <c r="E3029" i="2" s="1"/>
  <c r="A3030" i="2"/>
  <c r="A3031" i="2" l="1"/>
  <c r="D3030" i="2"/>
  <c r="C3030" i="2"/>
  <c r="C3031" i="2" s="1"/>
  <c r="C3032" i="2" s="1"/>
  <c r="C3033" i="2" s="1"/>
  <c r="C3034" i="2" s="1"/>
  <c r="C3035" i="2" s="1"/>
  <c r="C3036" i="2" s="1"/>
  <c r="B3030" i="2"/>
  <c r="E3030" i="2" s="1"/>
  <c r="B3031" i="2" l="1"/>
  <c r="E3031" i="2" s="1"/>
  <c r="A3032" i="2"/>
  <c r="D3031" i="2"/>
  <c r="D3032" i="2" l="1"/>
  <c r="B3032" i="2"/>
  <c r="E3032" i="2" s="1"/>
  <c r="A3033" i="2"/>
  <c r="A3034" i="2" l="1"/>
  <c r="D3033" i="2"/>
  <c r="B3033" i="2"/>
  <c r="E3033" i="2" s="1"/>
  <c r="B3034" i="2" l="1"/>
  <c r="E3034" i="2" s="1"/>
  <c r="D3034" i="2"/>
  <c r="A3035" i="2"/>
  <c r="A3036" i="2" l="1"/>
  <c r="D3035" i="2"/>
  <c r="B3035" i="2"/>
  <c r="E3035" i="2" s="1"/>
  <c r="A3037" i="2" l="1"/>
  <c r="D3036" i="2"/>
  <c r="B3036" i="2"/>
  <c r="E3036" i="2" s="1"/>
  <c r="D3037" i="2" l="1"/>
  <c r="C3037" i="2"/>
  <c r="C3038" i="2" s="1"/>
  <c r="C3039" i="2" s="1"/>
  <c r="C3040" i="2" s="1"/>
  <c r="C3041" i="2" s="1"/>
  <c r="C3042" i="2" s="1"/>
  <c r="C3043" i="2" s="1"/>
  <c r="B3037" i="2"/>
  <c r="E3037" i="2" s="1"/>
  <c r="A3038" i="2"/>
  <c r="A3039" i="2" l="1"/>
  <c r="D3038" i="2"/>
  <c r="B3038" i="2"/>
  <c r="E3038" i="2" s="1"/>
  <c r="B3039" i="2" l="1"/>
  <c r="E3039" i="2" s="1"/>
  <c r="A3040" i="2"/>
  <c r="D3039" i="2"/>
  <c r="D3040" i="2" l="1"/>
  <c r="B3040" i="2"/>
  <c r="E3040" i="2" s="1"/>
  <c r="A3041" i="2"/>
  <c r="A3042" i="2" l="1"/>
  <c r="D3041" i="2"/>
  <c r="B3041" i="2"/>
  <c r="E3041" i="2" s="1"/>
  <c r="B3042" i="2" l="1"/>
  <c r="E3042" i="2" s="1"/>
  <c r="D3042" i="2"/>
  <c r="A3043" i="2"/>
  <c r="A3044" i="2" l="1"/>
  <c r="D3043" i="2"/>
  <c r="B3043" i="2"/>
  <c r="E3043" i="2" s="1"/>
  <c r="A3045" i="2" l="1"/>
  <c r="D3044" i="2"/>
  <c r="C3044" i="2"/>
  <c r="C3045" i="2" s="1"/>
  <c r="C3046" i="2" s="1"/>
  <c r="C3047" i="2" s="1"/>
  <c r="C3048" i="2" s="1"/>
  <c r="C3049" i="2" s="1"/>
  <c r="C3050" i="2" s="1"/>
  <c r="B3044" i="2"/>
  <c r="E3044" i="2" s="1"/>
  <c r="D3045" i="2" l="1"/>
  <c r="B3045" i="2"/>
  <c r="E3045" i="2" s="1"/>
  <c r="A3046" i="2"/>
  <c r="A3047" i="2" l="1"/>
  <c r="D3046" i="2"/>
  <c r="B3046" i="2"/>
  <c r="E3046" i="2" s="1"/>
  <c r="B3047" i="2" l="1"/>
  <c r="E3047" i="2" s="1"/>
  <c r="A3048" i="2"/>
  <c r="D3047" i="2"/>
  <c r="D3048" i="2" l="1"/>
  <c r="B3048" i="2"/>
  <c r="E3048" i="2" s="1"/>
  <c r="A3049" i="2"/>
  <c r="A3050" i="2" l="1"/>
  <c r="D3049" i="2"/>
  <c r="B3049" i="2"/>
  <c r="E3049" i="2" s="1"/>
  <c r="B3050" i="2" l="1"/>
  <c r="E3050" i="2" s="1"/>
  <c r="A3051" i="2"/>
  <c r="D3050" i="2"/>
  <c r="A3052" i="2" l="1"/>
  <c r="D3051" i="2"/>
  <c r="C3051" i="2"/>
  <c r="C3052" i="2" s="1"/>
  <c r="C3053" i="2" s="1"/>
  <c r="C3054" i="2" s="1"/>
  <c r="C3055" i="2" s="1"/>
  <c r="C3056" i="2" s="1"/>
  <c r="C3057" i="2" s="1"/>
  <c r="B3051" i="2"/>
  <c r="E3051" i="2" s="1"/>
  <c r="A3053" i="2" l="1"/>
  <c r="D3052" i="2"/>
  <c r="B3052" i="2"/>
  <c r="E3052" i="2" s="1"/>
  <c r="D3053" i="2" l="1"/>
  <c r="B3053" i="2"/>
  <c r="E3053" i="2" s="1"/>
  <c r="A3054" i="2"/>
  <c r="A3055" i="2" l="1"/>
  <c r="D3054" i="2"/>
  <c r="B3054" i="2"/>
  <c r="E3054" i="2" s="1"/>
  <c r="B3055" i="2" l="1"/>
  <c r="E3055" i="2" s="1"/>
  <c r="A3056" i="2"/>
  <c r="D3055" i="2"/>
  <c r="D3056" i="2" l="1"/>
  <c r="B3056" i="2"/>
  <c r="E3056" i="2" s="1"/>
  <c r="A3057" i="2"/>
  <c r="A3058" i="2" l="1"/>
  <c r="D3057" i="2"/>
  <c r="B3057" i="2"/>
  <c r="E3057" i="2" s="1"/>
  <c r="C3058" i="2" l="1"/>
  <c r="C3059" i="2" s="1"/>
  <c r="C3060" i="2" s="1"/>
  <c r="C3061" i="2" s="1"/>
  <c r="C3062" i="2" s="1"/>
  <c r="C3063" i="2" s="1"/>
  <c r="C3064" i="2" s="1"/>
  <c r="B3058" i="2"/>
  <c r="E3058" i="2" s="1"/>
  <c r="A3059" i="2"/>
  <c r="D3058" i="2"/>
  <c r="A3060" i="2" l="1"/>
  <c r="D3059" i="2"/>
  <c r="B3059" i="2"/>
  <c r="E3059" i="2" s="1"/>
  <c r="A3061" i="2" l="1"/>
  <c r="B3060" i="2"/>
  <c r="E3060" i="2" s="1"/>
  <c r="D3060" i="2"/>
  <c r="D3061" i="2" l="1"/>
  <c r="B3061" i="2"/>
  <c r="E3061" i="2" s="1"/>
  <c r="A3062" i="2"/>
  <c r="A3063" i="2" l="1"/>
  <c r="D3062" i="2"/>
  <c r="B3062" i="2"/>
  <c r="E3062" i="2" s="1"/>
  <c r="B3063" i="2" l="1"/>
  <c r="E3063" i="2" s="1"/>
  <c r="A3064" i="2"/>
  <c r="D3063" i="2"/>
  <c r="D3064" i="2" l="1"/>
  <c r="B3064" i="2"/>
  <c r="E3064" i="2" s="1"/>
  <c r="A3065" i="2"/>
  <c r="A3066" i="2" l="1"/>
  <c r="D3065" i="2"/>
  <c r="C3065" i="2"/>
  <c r="C3066" i="2" s="1"/>
  <c r="C3067" i="2" s="1"/>
  <c r="C3068" i="2" s="1"/>
  <c r="C3069" i="2" s="1"/>
  <c r="C3070" i="2" s="1"/>
  <c r="C3071" i="2" s="1"/>
  <c r="B3065" i="2"/>
  <c r="E3065" i="2" s="1"/>
  <c r="B3066" i="2" l="1"/>
  <c r="E3066" i="2" s="1"/>
  <c r="A3067" i="2"/>
  <c r="D3066" i="2"/>
  <c r="A3068" i="2" l="1"/>
  <c r="D3067" i="2"/>
  <c r="B3067" i="2"/>
  <c r="E3067" i="2" s="1"/>
  <c r="A3069" i="2" l="1"/>
  <c r="B3068" i="2"/>
  <c r="E3068" i="2" s="1"/>
  <c r="D3068" i="2"/>
  <c r="D3069" i="2" l="1"/>
  <c r="B3069" i="2"/>
  <c r="E3069" i="2" s="1"/>
  <c r="A3070" i="2"/>
  <c r="A3071" i="2" l="1"/>
  <c r="D3070" i="2"/>
  <c r="B3070" i="2"/>
  <c r="E3070" i="2" s="1"/>
  <c r="B3071" i="2" l="1"/>
  <c r="E3071" i="2" s="1"/>
  <c r="A3072" i="2"/>
  <c r="D3071" i="2"/>
  <c r="D3072" i="2" l="1"/>
  <c r="C3072" i="2"/>
  <c r="C3073" i="2" s="1"/>
  <c r="C3074" i="2" s="1"/>
  <c r="C3075" i="2" s="1"/>
  <c r="C3076" i="2" s="1"/>
  <c r="C3077" i="2" s="1"/>
  <c r="C3078" i="2" s="1"/>
  <c r="B3072" i="2"/>
  <c r="E3072" i="2" s="1"/>
  <c r="A3073" i="2"/>
  <c r="A3074" i="2" l="1"/>
  <c r="D3073" i="2"/>
  <c r="B3073" i="2"/>
  <c r="E3073" i="2" s="1"/>
  <c r="B3074" i="2" l="1"/>
  <c r="E3074" i="2" s="1"/>
  <c r="A3075" i="2"/>
  <c r="D3074" i="2"/>
  <c r="A3076" i="2" l="1"/>
  <c r="D3075" i="2"/>
  <c r="B3075" i="2"/>
  <c r="E3075" i="2" s="1"/>
  <c r="A3077" i="2" l="1"/>
  <c r="D3076" i="2"/>
  <c r="B3076" i="2"/>
  <c r="E3076" i="2" s="1"/>
  <c r="D3077" i="2" l="1"/>
  <c r="B3077" i="2"/>
  <c r="E3077" i="2" s="1"/>
  <c r="A3078" i="2"/>
  <c r="A3079" i="2" l="1"/>
  <c r="D3078" i="2"/>
  <c r="B3078" i="2"/>
  <c r="E3078" i="2" s="1"/>
  <c r="B3079" i="2" l="1"/>
  <c r="E3079" i="2" s="1"/>
  <c r="A3080" i="2"/>
  <c r="D3079" i="2"/>
  <c r="C3079" i="2"/>
  <c r="C3080" i="2" s="1"/>
  <c r="C3081" i="2" s="1"/>
  <c r="C3082" i="2" s="1"/>
  <c r="C3083" i="2" s="1"/>
  <c r="C3084" i="2" s="1"/>
  <c r="C3085" i="2" s="1"/>
  <c r="D3080" i="2" l="1"/>
  <c r="B3080" i="2"/>
  <c r="E3080" i="2" s="1"/>
  <c r="A3081" i="2"/>
  <c r="A3082" i="2" l="1"/>
  <c r="D3081" i="2"/>
  <c r="B3081" i="2"/>
  <c r="E3081" i="2" s="1"/>
  <c r="B3082" i="2" l="1"/>
  <c r="E3082" i="2" s="1"/>
  <c r="A3083" i="2"/>
  <c r="D3082" i="2"/>
  <c r="A3084" i="2" l="1"/>
  <c r="D3083" i="2"/>
  <c r="B3083" i="2"/>
  <c r="E3083" i="2" s="1"/>
  <c r="A3085" i="2" l="1"/>
  <c r="D3084" i="2"/>
  <c r="B3084" i="2"/>
  <c r="E3084" i="2" s="1"/>
  <c r="D3085" i="2" l="1"/>
  <c r="B3085" i="2"/>
  <c r="E3085" i="2" s="1"/>
  <c r="A3086" i="2"/>
  <c r="A3087" i="2" l="1"/>
  <c r="D3086" i="2"/>
  <c r="C3086" i="2"/>
  <c r="C3087" i="2" s="1"/>
  <c r="C3088" i="2" s="1"/>
  <c r="C3089" i="2" s="1"/>
  <c r="C3090" i="2" s="1"/>
  <c r="C3091" i="2" s="1"/>
  <c r="C3092" i="2" s="1"/>
  <c r="B3086" i="2"/>
  <c r="E3086" i="2" s="1"/>
  <c r="B3087" i="2" l="1"/>
  <c r="E3087" i="2" s="1"/>
  <c r="A3088" i="2"/>
  <c r="D3087" i="2"/>
  <c r="D3088" i="2" l="1"/>
  <c r="B3088" i="2"/>
  <c r="E3088" i="2" s="1"/>
  <c r="A3089" i="2"/>
  <c r="A3090" i="2" l="1"/>
  <c r="D3089" i="2"/>
  <c r="B3089" i="2"/>
  <c r="E3089" i="2" s="1"/>
  <c r="B3090" i="2" l="1"/>
  <c r="E3090" i="2" s="1"/>
  <c r="A3091" i="2"/>
  <c r="D3090" i="2"/>
  <c r="A3092" i="2" l="1"/>
  <c r="D3091" i="2"/>
  <c r="B3091" i="2"/>
  <c r="E3091" i="2" s="1"/>
  <c r="A3093" i="2" l="1"/>
  <c r="D3092" i="2"/>
  <c r="B3092" i="2"/>
  <c r="E3092" i="2" s="1"/>
  <c r="D3093" i="2" l="1"/>
  <c r="C3093" i="2"/>
  <c r="C3094" i="2" s="1"/>
  <c r="C3095" i="2" s="1"/>
  <c r="C3096" i="2" s="1"/>
  <c r="C3097" i="2" s="1"/>
  <c r="C3098" i="2" s="1"/>
  <c r="C3099" i="2" s="1"/>
  <c r="B3093" i="2"/>
  <c r="E3093" i="2" s="1"/>
  <c r="A3094" i="2"/>
  <c r="A3095" i="2" l="1"/>
  <c r="D3094" i="2"/>
  <c r="B3094" i="2"/>
  <c r="E3094" i="2" s="1"/>
  <c r="B3095" i="2" l="1"/>
  <c r="E3095" i="2" s="1"/>
  <c r="A3096" i="2"/>
  <c r="D3095" i="2"/>
  <c r="D3096" i="2" l="1"/>
  <c r="B3096" i="2"/>
  <c r="E3096" i="2" s="1"/>
  <c r="A3097" i="2"/>
  <c r="A3098" i="2" l="1"/>
  <c r="D3097" i="2"/>
  <c r="B3097" i="2"/>
  <c r="E3097" i="2" s="1"/>
  <c r="B3098" i="2" l="1"/>
  <c r="E3098" i="2" s="1"/>
  <c r="D3098" i="2"/>
  <c r="A3099" i="2"/>
  <c r="A3100" i="2" l="1"/>
  <c r="D3099" i="2"/>
  <c r="B3099" i="2"/>
  <c r="E3099" i="2" s="1"/>
  <c r="A3101" i="2" l="1"/>
  <c r="D3100" i="2"/>
  <c r="C3100" i="2"/>
  <c r="C3101" i="2" s="1"/>
  <c r="C3102" i="2" s="1"/>
  <c r="C3103" i="2" s="1"/>
  <c r="C3104" i="2" s="1"/>
  <c r="C3105" i="2" s="1"/>
  <c r="C3106" i="2" s="1"/>
  <c r="B3100" i="2"/>
  <c r="E3100" i="2" s="1"/>
  <c r="D3101" i="2" l="1"/>
  <c r="B3101" i="2"/>
  <c r="E3101" i="2" s="1"/>
  <c r="A3102" i="2"/>
  <c r="A3103" i="2" l="1"/>
  <c r="D3102" i="2"/>
  <c r="B3102" i="2"/>
  <c r="E3102" i="2" s="1"/>
  <c r="B3103" i="2" l="1"/>
  <c r="E3103" i="2" s="1"/>
  <c r="A3104" i="2"/>
  <c r="D3103" i="2"/>
  <c r="D3104" i="2" l="1"/>
  <c r="B3104" i="2"/>
  <c r="E3104" i="2" s="1"/>
  <c r="A3105" i="2"/>
  <c r="A3106" i="2" l="1"/>
  <c r="D3105" i="2"/>
  <c r="B3105" i="2"/>
  <c r="E3105" i="2" s="1"/>
  <c r="B3106" i="2" l="1"/>
  <c r="E3106" i="2" s="1"/>
  <c r="D3106" i="2"/>
  <c r="A3107" i="2"/>
  <c r="A3108" i="2" l="1"/>
  <c r="D3107" i="2"/>
  <c r="C3107" i="2"/>
  <c r="C3108" i="2" s="1"/>
  <c r="C3109" i="2" s="1"/>
  <c r="C3110" i="2" s="1"/>
  <c r="C3111" i="2" s="1"/>
  <c r="C3112" i="2" s="1"/>
  <c r="C3113" i="2" s="1"/>
  <c r="B3107" i="2"/>
  <c r="E3107" i="2" s="1"/>
  <c r="A3109" i="2" l="1"/>
  <c r="D3108" i="2"/>
  <c r="B3108" i="2"/>
  <c r="E3108" i="2" s="1"/>
  <c r="D3109" i="2" l="1"/>
  <c r="B3109" i="2"/>
  <c r="E3109" i="2" s="1"/>
  <c r="A3110" i="2"/>
  <c r="A3111" i="2" l="1"/>
  <c r="D3110" i="2"/>
  <c r="B3110" i="2"/>
  <c r="E3110" i="2" s="1"/>
  <c r="B3111" i="2" l="1"/>
  <c r="E3111" i="2" s="1"/>
  <c r="A3112" i="2"/>
  <c r="D3111" i="2"/>
  <c r="D3112" i="2" l="1"/>
  <c r="B3112" i="2"/>
  <c r="E3112" i="2" s="1"/>
  <c r="A3113" i="2"/>
  <c r="A3114" i="2" l="1"/>
  <c r="D3113" i="2"/>
  <c r="B3113" i="2"/>
  <c r="E3113" i="2" s="1"/>
  <c r="C3114" i="2" l="1"/>
  <c r="C3115" i="2" s="1"/>
  <c r="C3116" i="2" s="1"/>
  <c r="C3117" i="2" s="1"/>
  <c r="C3118" i="2" s="1"/>
  <c r="C3119" i="2" s="1"/>
  <c r="C3120" i="2" s="1"/>
  <c r="B3114" i="2"/>
  <c r="E3114" i="2" s="1"/>
  <c r="A3115" i="2"/>
  <c r="D3114" i="2"/>
  <c r="A3116" i="2" l="1"/>
  <c r="D3115" i="2"/>
  <c r="B3115" i="2"/>
  <c r="E3115" i="2" s="1"/>
  <c r="A3117" i="2" l="1"/>
  <c r="D3116" i="2"/>
  <c r="B3116" i="2"/>
  <c r="E3116" i="2" s="1"/>
  <c r="D3117" i="2" l="1"/>
  <c r="B3117" i="2"/>
  <c r="E3117" i="2" s="1"/>
  <c r="A3118" i="2"/>
  <c r="A3119" i="2" l="1"/>
  <c r="D3118" i="2"/>
  <c r="B3118" i="2"/>
  <c r="E3118" i="2" s="1"/>
  <c r="B3119" i="2" l="1"/>
  <c r="E3119" i="2" s="1"/>
  <c r="A3120" i="2"/>
  <c r="D3119" i="2"/>
  <c r="D3120" i="2" l="1"/>
  <c r="B3120" i="2"/>
  <c r="E3120" i="2" s="1"/>
  <c r="A3121" i="2"/>
  <c r="A3122" i="2" l="1"/>
  <c r="D3121" i="2"/>
  <c r="C3121" i="2"/>
  <c r="C3122" i="2" s="1"/>
  <c r="C3123" i="2" s="1"/>
  <c r="C3124" i="2" s="1"/>
  <c r="C3125" i="2" s="1"/>
  <c r="C3126" i="2" s="1"/>
  <c r="C3127" i="2" s="1"/>
  <c r="B3121" i="2"/>
  <c r="E3121" i="2" s="1"/>
  <c r="B3122" i="2" l="1"/>
  <c r="E3122" i="2" s="1"/>
  <c r="A3123" i="2"/>
  <c r="D3122" i="2"/>
  <c r="A3124" i="2" l="1"/>
  <c r="D3123" i="2"/>
  <c r="B3123" i="2"/>
  <c r="E3123" i="2" s="1"/>
  <c r="A3125" i="2" l="1"/>
  <c r="B3124" i="2"/>
  <c r="E3124" i="2" s="1"/>
  <c r="D3124" i="2"/>
  <c r="D3125" i="2" l="1"/>
  <c r="B3125" i="2"/>
  <c r="E3125" i="2" s="1"/>
  <c r="A3126" i="2"/>
  <c r="A3127" i="2" l="1"/>
  <c r="D3126" i="2"/>
  <c r="B3126" i="2"/>
  <c r="E3126" i="2" s="1"/>
  <c r="B3127" i="2" l="1"/>
  <c r="E3127" i="2" s="1"/>
  <c r="A3128" i="2"/>
  <c r="D3127" i="2"/>
  <c r="D3128" i="2" l="1"/>
  <c r="C3128" i="2"/>
  <c r="C3129" i="2" s="1"/>
  <c r="C3130" i="2" s="1"/>
  <c r="C3131" i="2" s="1"/>
  <c r="C3132" i="2" s="1"/>
  <c r="C3133" i="2" s="1"/>
  <c r="C3134" i="2" s="1"/>
  <c r="B3128" i="2"/>
  <c r="E3128" i="2" s="1"/>
  <c r="A3129" i="2"/>
  <c r="A3130" i="2" l="1"/>
  <c r="D3129" i="2"/>
  <c r="B3129" i="2"/>
  <c r="E3129" i="2" s="1"/>
  <c r="B3130" i="2" l="1"/>
  <c r="E3130" i="2" s="1"/>
  <c r="A3131" i="2"/>
  <c r="D3130" i="2"/>
  <c r="A3132" i="2" l="1"/>
  <c r="D3131" i="2"/>
  <c r="B3131" i="2"/>
  <c r="E3131" i="2" s="1"/>
  <c r="A3133" i="2" l="1"/>
  <c r="B3132" i="2"/>
  <c r="E3132" i="2" s="1"/>
  <c r="D3132" i="2"/>
  <c r="D3133" i="2" l="1"/>
  <c r="B3133" i="2"/>
  <c r="E3133" i="2" s="1"/>
  <c r="A3134" i="2"/>
  <c r="A3135" i="2" l="1"/>
  <c r="D3134" i="2"/>
  <c r="B3134" i="2"/>
  <c r="E3134" i="2" s="1"/>
  <c r="B3135" i="2" l="1"/>
  <c r="E3135" i="2" s="1"/>
  <c r="A3136" i="2"/>
  <c r="D3135" i="2"/>
  <c r="C3135" i="2"/>
  <c r="C3136" i="2" s="1"/>
  <c r="C3137" i="2" s="1"/>
  <c r="C3138" i="2" s="1"/>
  <c r="C3139" i="2" s="1"/>
  <c r="C3140" i="2" s="1"/>
  <c r="C3141" i="2" s="1"/>
  <c r="D3136" i="2" l="1"/>
  <c r="B3136" i="2"/>
  <c r="E3136" i="2" s="1"/>
  <c r="A3137" i="2"/>
  <c r="A3138" i="2" l="1"/>
  <c r="D3137" i="2"/>
  <c r="B3137" i="2"/>
  <c r="E3137" i="2" s="1"/>
  <c r="B3138" i="2" l="1"/>
  <c r="E3138" i="2" s="1"/>
  <c r="A3139" i="2"/>
  <c r="D3138" i="2"/>
  <c r="A3140" i="2" l="1"/>
  <c r="D3139" i="2"/>
  <c r="B3139" i="2"/>
  <c r="E3139" i="2" s="1"/>
  <c r="A3141" i="2" l="1"/>
  <c r="D3140" i="2"/>
  <c r="B3140" i="2"/>
  <c r="E3140" i="2" s="1"/>
  <c r="D3141" i="2" l="1"/>
  <c r="B3141" i="2"/>
  <c r="E3141" i="2" s="1"/>
  <c r="A3142" i="2"/>
  <c r="A3143" i="2" l="1"/>
  <c r="D3142" i="2"/>
  <c r="C3142" i="2"/>
  <c r="C3143" i="2" s="1"/>
  <c r="C3144" i="2" s="1"/>
  <c r="C3145" i="2" s="1"/>
  <c r="C3146" i="2" s="1"/>
  <c r="C3147" i="2" s="1"/>
  <c r="C3148" i="2" s="1"/>
  <c r="B3142" i="2"/>
  <c r="E3142" i="2" s="1"/>
  <c r="B3143" i="2" l="1"/>
  <c r="E3143" i="2" s="1"/>
  <c r="A3144" i="2"/>
  <c r="D3143" i="2"/>
  <c r="D3144" i="2" l="1"/>
  <c r="B3144" i="2"/>
  <c r="E3144" i="2" s="1"/>
  <c r="A3145" i="2"/>
  <c r="A3146" i="2" l="1"/>
  <c r="D3145" i="2"/>
  <c r="B3145" i="2"/>
  <c r="E3145" i="2" s="1"/>
  <c r="B3146" i="2" l="1"/>
  <c r="E3146" i="2" s="1"/>
  <c r="A3147" i="2"/>
  <c r="D3146" i="2"/>
  <c r="A3148" i="2" l="1"/>
  <c r="D3147" i="2"/>
  <c r="B3147" i="2"/>
  <c r="E3147" i="2" s="1"/>
  <c r="A3149" i="2" l="1"/>
  <c r="D3148" i="2"/>
  <c r="B3148" i="2"/>
  <c r="E3148" i="2" s="1"/>
  <c r="D3149" i="2" l="1"/>
  <c r="C3149" i="2"/>
  <c r="C3150" i="2" s="1"/>
  <c r="C3151" i="2" s="1"/>
  <c r="C3152" i="2" s="1"/>
  <c r="C3153" i="2" s="1"/>
  <c r="C3154" i="2" s="1"/>
  <c r="C3155" i="2" s="1"/>
  <c r="B3149" i="2"/>
  <c r="E3149" i="2" s="1"/>
  <c r="A3150" i="2"/>
  <c r="A3151" i="2" l="1"/>
  <c r="D3150" i="2"/>
  <c r="B3150" i="2"/>
  <c r="E3150" i="2" s="1"/>
  <c r="B3151" i="2" l="1"/>
  <c r="E3151" i="2" s="1"/>
  <c r="A3152" i="2"/>
  <c r="D3151" i="2"/>
  <c r="D3152" i="2" l="1"/>
  <c r="B3152" i="2"/>
  <c r="E3152" i="2" s="1"/>
  <c r="A3153" i="2"/>
  <c r="A3154" i="2" l="1"/>
  <c r="D3153" i="2"/>
  <c r="B3153" i="2"/>
  <c r="E3153" i="2" s="1"/>
  <c r="B3154" i="2" l="1"/>
  <c r="E3154" i="2" s="1"/>
  <c r="A3155" i="2"/>
  <c r="D3154" i="2"/>
  <c r="A3156" i="2" l="1"/>
  <c r="D3155" i="2"/>
  <c r="B3155" i="2"/>
  <c r="E3155" i="2" s="1"/>
  <c r="A3157" i="2" l="1"/>
  <c r="D3156" i="2"/>
  <c r="C3156" i="2"/>
  <c r="C3157" i="2" s="1"/>
  <c r="C3158" i="2" s="1"/>
  <c r="C3159" i="2" s="1"/>
  <c r="C3160" i="2" s="1"/>
  <c r="C3161" i="2" s="1"/>
  <c r="C3162" i="2" s="1"/>
  <c r="B3156" i="2"/>
  <c r="E3156" i="2" s="1"/>
  <c r="D3157" i="2" l="1"/>
  <c r="B3157" i="2"/>
  <c r="E3157" i="2" s="1"/>
  <c r="A3158" i="2"/>
  <c r="A3159" i="2" l="1"/>
  <c r="D3158" i="2"/>
  <c r="B3158" i="2"/>
  <c r="E3158" i="2" s="1"/>
  <c r="B3159" i="2" l="1"/>
  <c r="E3159" i="2" s="1"/>
  <c r="A3160" i="2"/>
  <c r="D3159" i="2"/>
  <c r="D3160" i="2" l="1"/>
  <c r="B3160" i="2"/>
  <c r="E3160" i="2" s="1"/>
  <c r="A3161" i="2"/>
  <c r="A3162" i="2" l="1"/>
  <c r="D3161" i="2"/>
  <c r="B3161" i="2"/>
  <c r="E3161" i="2" s="1"/>
  <c r="B3162" i="2" l="1"/>
  <c r="E3162" i="2" s="1"/>
  <c r="D3162" i="2"/>
  <c r="A3163" i="2"/>
  <c r="A3164" i="2" l="1"/>
  <c r="D3163" i="2"/>
  <c r="C3163" i="2"/>
  <c r="C3164" i="2" s="1"/>
  <c r="C3165" i="2" s="1"/>
  <c r="C3166" i="2" s="1"/>
  <c r="C3167" i="2" s="1"/>
  <c r="C3168" i="2" s="1"/>
  <c r="C3169" i="2" s="1"/>
  <c r="B3163" i="2"/>
  <c r="E3163" i="2" s="1"/>
  <c r="A3165" i="2" l="1"/>
  <c r="D3164" i="2"/>
  <c r="B3164" i="2"/>
  <c r="E3164" i="2" s="1"/>
  <c r="D3165" i="2" l="1"/>
  <c r="B3165" i="2"/>
  <c r="E3165" i="2" s="1"/>
  <c r="A3166" i="2"/>
  <c r="A3167" i="2" l="1"/>
  <c r="D3166" i="2"/>
  <c r="B3166" i="2"/>
  <c r="E3166" i="2" s="1"/>
  <c r="B3167" i="2" l="1"/>
  <c r="E3167" i="2" s="1"/>
  <c r="A3168" i="2"/>
  <c r="D3167" i="2"/>
  <c r="D3168" i="2" l="1"/>
  <c r="B3168" i="2"/>
  <c r="E3168" i="2" s="1"/>
  <c r="A3169" i="2"/>
  <c r="A3170" i="2" l="1"/>
  <c r="D3169" i="2"/>
  <c r="B3169" i="2"/>
  <c r="E3169" i="2" s="1"/>
  <c r="C3170" i="2" l="1"/>
  <c r="C3171" i="2" s="1"/>
  <c r="C3172" i="2" s="1"/>
  <c r="C3173" i="2" s="1"/>
  <c r="C3174" i="2" s="1"/>
  <c r="C3175" i="2" s="1"/>
  <c r="C3176" i="2" s="1"/>
  <c r="D3170" i="2"/>
  <c r="B3170" i="2"/>
  <c r="E3170" i="2" s="1"/>
  <c r="A3171" i="2"/>
  <c r="A3172" i="2" l="1"/>
  <c r="D3171" i="2"/>
  <c r="B3171" i="2"/>
  <c r="E3171" i="2" s="1"/>
  <c r="D3172" i="2" l="1"/>
  <c r="B3172" i="2"/>
  <c r="E3172" i="2" s="1"/>
  <c r="A3173" i="2"/>
  <c r="D3173" i="2" l="1"/>
  <c r="A3174" i="2"/>
  <c r="B3173" i="2"/>
  <c r="E3173" i="2" s="1"/>
  <c r="A3175" i="2" l="1"/>
  <c r="D3174" i="2"/>
  <c r="B3174" i="2"/>
  <c r="E3174" i="2" s="1"/>
  <c r="B3175" i="2" l="1"/>
  <c r="E3175" i="2" s="1"/>
  <c r="A3176" i="2"/>
  <c r="D3175" i="2"/>
  <c r="D3176" i="2" l="1"/>
  <c r="A3177" i="2"/>
  <c r="B3176" i="2"/>
  <c r="E3176" i="2" s="1"/>
  <c r="A3178" i="2" l="1"/>
  <c r="B3177" i="2"/>
  <c r="E3177" i="2" s="1"/>
  <c r="D3177" i="2"/>
  <c r="C3177" i="2"/>
  <c r="C3178" i="2" s="1"/>
  <c r="C3179" i="2" s="1"/>
  <c r="C3180" i="2" s="1"/>
  <c r="C3181" i="2" s="1"/>
  <c r="C3182" i="2" s="1"/>
  <c r="C3183" i="2" s="1"/>
  <c r="B3178" i="2" l="1"/>
  <c r="E3178" i="2" s="1"/>
  <c r="A3179" i="2"/>
  <c r="D3178" i="2"/>
  <c r="A3180" i="2" l="1"/>
  <c r="B3179" i="2"/>
  <c r="E3179" i="2" s="1"/>
  <c r="D3179" i="2"/>
  <c r="A3181" i="2" l="1"/>
  <c r="D3180" i="2"/>
  <c r="B3180" i="2"/>
  <c r="E3180" i="2" s="1"/>
  <c r="A3182" i="2" l="1"/>
  <c r="D3181" i="2"/>
  <c r="B3181" i="2"/>
  <c r="E3181" i="2" s="1"/>
  <c r="A3183" i="2" l="1"/>
  <c r="D3182" i="2"/>
  <c r="B3182" i="2"/>
  <c r="E3182" i="2" s="1"/>
  <c r="D3183" i="2" l="1"/>
  <c r="B3183" i="2"/>
  <c r="E3183" i="2" s="1"/>
  <c r="A3184" i="2"/>
  <c r="D3184" i="2" l="1"/>
  <c r="B3184" i="2"/>
  <c r="E3184" i="2" s="1"/>
  <c r="A3185" i="2"/>
  <c r="C3184" i="2"/>
  <c r="C3185" i="2" s="1"/>
  <c r="C3186" i="2" s="1"/>
  <c r="C3187" i="2" s="1"/>
  <c r="C3188" i="2" s="1"/>
  <c r="C3189" i="2" s="1"/>
  <c r="C3190" i="2" s="1"/>
  <c r="B3185" i="2" l="1"/>
  <c r="E3185" i="2" s="1"/>
  <c r="A3186" i="2"/>
  <c r="D3185" i="2"/>
  <c r="B3186" i="2" l="1"/>
  <c r="E3186" i="2" s="1"/>
  <c r="A3187" i="2"/>
  <c r="D3186" i="2"/>
  <c r="A3188" i="2" l="1"/>
  <c r="D3187" i="2"/>
  <c r="B3187" i="2"/>
  <c r="E3187" i="2" s="1"/>
  <c r="A3189" i="2" l="1"/>
  <c r="D3188" i="2"/>
  <c r="B3188" i="2"/>
  <c r="E3188" i="2" s="1"/>
  <c r="A3190" i="2" l="1"/>
  <c r="D3189" i="2"/>
  <c r="B3189" i="2"/>
  <c r="E3189" i="2" s="1"/>
  <c r="A3191" i="2" l="1"/>
  <c r="D3190" i="2"/>
  <c r="B3190" i="2"/>
  <c r="E3190" i="2" s="1"/>
  <c r="D3191" i="2" l="1"/>
  <c r="B3191" i="2"/>
  <c r="E3191" i="2" s="1"/>
  <c r="A3192" i="2"/>
  <c r="C3191" i="2"/>
  <c r="C3192" i="2" s="1"/>
  <c r="C3193" i="2" s="1"/>
  <c r="C3194" i="2" s="1"/>
  <c r="C3195" i="2" s="1"/>
  <c r="C3196" i="2" s="1"/>
  <c r="C3197" i="2" s="1"/>
  <c r="D3192" i="2" l="1"/>
  <c r="A3193" i="2"/>
  <c r="B3192" i="2"/>
  <c r="E3192" i="2" s="1"/>
  <c r="B3193" i="2" l="1"/>
  <c r="E3193" i="2" s="1"/>
  <c r="A3194" i="2"/>
  <c r="D3193" i="2"/>
  <c r="B3194" i="2" l="1"/>
  <c r="E3194" i="2" s="1"/>
  <c r="D3194" i="2"/>
  <c r="A3195" i="2"/>
  <c r="A3196" i="2" l="1"/>
  <c r="D3195" i="2"/>
  <c r="B3195" i="2"/>
  <c r="E3195" i="2" s="1"/>
  <c r="A3197" i="2" l="1"/>
  <c r="D3196" i="2"/>
  <c r="B3196" i="2"/>
  <c r="E3196" i="2" s="1"/>
  <c r="A3198" i="2" l="1"/>
  <c r="D3197" i="2"/>
  <c r="B3197" i="2"/>
  <c r="E3197" i="2" s="1"/>
  <c r="A3199" i="2" l="1"/>
  <c r="D3198" i="2"/>
  <c r="C3198" i="2"/>
  <c r="C3199" i="2" s="1"/>
  <c r="C3200" i="2" s="1"/>
  <c r="C3201" i="2" s="1"/>
  <c r="C3202" i="2" s="1"/>
  <c r="C3203" i="2" s="1"/>
  <c r="C3204" i="2" s="1"/>
  <c r="B3198" i="2"/>
  <c r="E3198" i="2" s="1"/>
  <c r="D3199" i="2" l="1"/>
  <c r="B3199" i="2"/>
  <c r="E3199" i="2" s="1"/>
  <c r="A3200" i="2"/>
  <c r="D3200" i="2" l="1"/>
  <c r="A3201" i="2"/>
  <c r="B3200" i="2"/>
  <c r="E3200" i="2" s="1"/>
  <c r="B3201" i="2" l="1"/>
  <c r="E3201" i="2" s="1"/>
  <c r="A3202" i="2"/>
  <c r="D3201" i="2"/>
  <c r="B3202" i="2" l="1"/>
  <c r="E3202" i="2" s="1"/>
  <c r="A3203" i="2"/>
  <c r="D3202" i="2"/>
  <c r="A3204" i="2" l="1"/>
  <c r="D3203" i="2"/>
  <c r="B3203" i="2"/>
  <c r="E3203" i="2" s="1"/>
  <c r="D3204" i="2" l="1"/>
  <c r="B3204" i="2"/>
  <c r="E3204" i="2" s="1"/>
  <c r="A3205" i="2"/>
  <c r="A3206" i="2" l="1"/>
  <c r="D3205" i="2"/>
  <c r="C3205" i="2"/>
  <c r="C3206" i="2" s="1"/>
  <c r="C3207" i="2" s="1"/>
  <c r="C3208" i="2" s="1"/>
  <c r="C3209" i="2" s="1"/>
  <c r="C3210" i="2" s="1"/>
  <c r="C3211" i="2" s="1"/>
  <c r="B3205" i="2"/>
  <c r="E3205" i="2" s="1"/>
  <c r="A3207" i="2" l="1"/>
  <c r="D3206" i="2"/>
  <c r="B3206" i="2"/>
  <c r="E3206" i="2" s="1"/>
  <c r="D3207" i="2" l="1"/>
  <c r="B3207" i="2"/>
  <c r="E3207" i="2" s="1"/>
  <c r="A3208" i="2"/>
  <c r="D3208" i="2" l="1"/>
  <c r="A3209" i="2"/>
  <c r="B3208" i="2"/>
  <c r="E3208" i="2" s="1"/>
  <c r="B3209" i="2" l="1"/>
  <c r="E3209" i="2" s="1"/>
  <c r="D3209" i="2"/>
  <c r="A3210" i="2"/>
  <c r="B3210" i="2" l="1"/>
  <c r="E3210" i="2" s="1"/>
  <c r="D3210" i="2"/>
  <c r="A3211" i="2"/>
  <c r="A3212" i="2" l="1"/>
  <c r="D3211" i="2"/>
  <c r="B3211" i="2"/>
  <c r="E3211" i="2" s="1"/>
  <c r="C3212" i="2" l="1"/>
  <c r="C3213" i="2" s="1"/>
  <c r="C3214" i="2" s="1"/>
  <c r="C3215" i="2" s="1"/>
  <c r="C3216" i="2" s="1"/>
  <c r="C3217" i="2" s="1"/>
  <c r="C3218" i="2" s="1"/>
  <c r="D3212" i="2"/>
  <c r="B3212" i="2"/>
  <c r="E3212" i="2" s="1"/>
  <c r="A3213" i="2"/>
  <c r="A3214" i="2" l="1"/>
  <c r="D3213" i="2"/>
  <c r="B3213" i="2"/>
  <c r="E3213" i="2" s="1"/>
  <c r="A3215" i="2" l="1"/>
  <c r="D3214" i="2"/>
  <c r="B3214" i="2"/>
  <c r="E3214" i="2" s="1"/>
  <c r="D3215" i="2" l="1"/>
  <c r="B3215" i="2"/>
  <c r="E3215" i="2" s="1"/>
  <c r="A3216" i="2"/>
  <c r="D3216" i="2" l="1"/>
  <c r="A3217" i="2"/>
  <c r="B3216" i="2"/>
  <c r="E3216" i="2" s="1"/>
  <c r="B3217" i="2" l="1"/>
  <c r="E3217" i="2" s="1"/>
  <c r="D3217" i="2"/>
  <c r="A3218" i="2"/>
  <c r="B3218" i="2" l="1"/>
  <c r="E3218" i="2" s="1"/>
  <c r="A3219" i="2"/>
  <c r="D3218" i="2"/>
  <c r="A3220" i="2" l="1"/>
  <c r="D3219" i="2"/>
  <c r="C3219" i="2"/>
  <c r="C3220" i="2" s="1"/>
  <c r="C3221" i="2" s="1"/>
  <c r="C3222" i="2" s="1"/>
  <c r="C3223" i="2" s="1"/>
  <c r="C3224" i="2" s="1"/>
  <c r="C3225" i="2" s="1"/>
  <c r="B3219" i="2"/>
  <c r="E3219" i="2" s="1"/>
  <c r="B3220" i="2" l="1"/>
  <c r="E3220" i="2" s="1"/>
  <c r="A3221" i="2"/>
  <c r="D3220" i="2"/>
  <c r="A3222" i="2" l="1"/>
  <c r="D3221" i="2"/>
  <c r="B3221" i="2"/>
  <c r="E3221" i="2" s="1"/>
  <c r="A3223" i="2" l="1"/>
  <c r="D3222" i="2"/>
  <c r="B3222" i="2"/>
  <c r="E3222" i="2" s="1"/>
  <c r="D3223" i="2" l="1"/>
  <c r="B3223" i="2"/>
  <c r="E3223" i="2" s="1"/>
  <c r="A3224" i="2"/>
  <c r="D3224" i="2" l="1"/>
  <c r="A3225" i="2"/>
  <c r="B3224" i="2"/>
  <c r="E3224" i="2" s="1"/>
  <c r="B3225" i="2" l="1"/>
  <c r="E3225" i="2" s="1"/>
  <c r="A3226" i="2"/>
  <c r="D3225" i="2"/>
  <c r="C3226" i="2" l="1"/>
  <c r="C3227" i="2" s="1"/>
  <c r="C3228" i="2" s="1"/>
  <c r="C3229" i="2" s="1"/>
  <c r="C3230" i="2" s="1"/>
  <c r="C3231" i="2" s="1"/>
  <c r="C3232" i="2" s="1"/>
  <c r="B3226" i="2"/>
  <c r="E3226" i="2" s="1"/>
  <c r="A3227" i="2"/>
  <c r="D3226" i="2"/>
  <c r="A3228" i="2" l="1"/>
  <c r="D3227" i="2"/>
  <c r="B3227" i="2"/>
  <c r="E3227" i="2" s="1"/>
  <c r="A3229" i="2" l="1"/>
  <c r="D3228" i="2"/>
  <c r="B3228" i="2"/>
  <c r="E3228" i="2" s="1"/>
  <c r="A3230" i="2" l="1"/>
  <c r="D3229" i="2"/>
  <c r="B3229" i="2"/>
  <c r="E3229" i="2" s="1"/>
  <c r="A3231" i="2" l="1"/>
  <c r="B3230" i="2"/>
  <c r="E3230" i="2" s="1"/>
  <c r="D3230" i="2"/>
  <c r="D3231" i="2" l="1"/>
  <c r="B3231" i="2"/>
  <c r="E3231" i="2" s="1"/>
  <c r="A3232" i="2"/>
  <c r="D3232" i="2" l="1"/>
  <c r="A3233" i="2"/>
  <c r="B3232" i="2"/>
  <c r="E3232" i="2" s="1"/>
  <c r="C3233" i="2" l="1"/>
  <c r="C3234" i="2" s="1"/>
  <c r="C3235" i="2" s="1"/>
  <c r="C3236" i="2" s="1"/>
  <c r="C3237" i="2" s="1"/>
  <c r="C3238" i="2" s="1"/>
  <c r="C3239" i="2" s="1"/>
  <c r="B3233" i="2"/>
  <c r="E3233" i="2" s="1"/>
  <c r="A3234" i="2"/>
  <c r="D3233" i="2"/>
  <c r="A3235" i="2" l="1"/>
  <c r="B3234" i="2"/>
  <c r="E3234" i="2" s="1"/>
  <c r="D3234" i="2"/>
  <c r="A3236" i="2" l="1"/>
  <c r="D3235" i="2"/>
  <c r="B3235" i="2"/>
  <c r="E3235" i="2" s="1"/>
  <c r="D3236" i="2" l="1"/>
  <c r="B3236" i="2"/>
  <c r="E3236" i="2" s="1"/>
  <c r="A3237" i="2"/>
  <c r="A3238" i="2" l="1"/>
  <c r="D3237" i="2"/>
  <c r="B3237" i="2"/>
  <c r="E3237" i="2" s="1"/>
  <c r="B3238" i="2" l="1"/>
  <c r="E3238" i="2" s="1"/>
  <c r="A3239" i="2"/>
  <c r="D3238" i="2"/>
  <c r="D3239" i="2" l="1"/>
  <c r="B3239" i="2"/>
  <c r="E3239" i="2" s="1"/>
  <c r="A3240" i="2"/>
  <c r="D3240" i="2" l="1"/>
  <c r="A3241" i="2"/>
  <c r="C3240" i="2"/>
  <c r="C3241" i="2" s="1"/>
  <c r="C3242" i="2" s="1"/>
  <c r="C3243" i="2" s="1"/>
  <c r="C3244" i="2" s="1"/>
  <c r="C3245" i="2" s="1"/>
  <c r="C3246" i="2" s="1"/>
  <c r="B3240" i="2"/>
  <c r="E3240" i="2" s="1"/>
  <c r="B3241" i="2" l="1"/>
  <c r="E3241" i="2" s="1"/>
  <c r="A3242" i="2"/>
  <c r="D3241" i="2"/>
  <c r="A3243" i="2" l="1"/>
  <c r="B3242" i="2"/>
  <c r="E3242" i="2" s="1"/>
  <c r="D3242" i="2"/>
  <c r="A3244" i="2" l="1"/>
  <c r="D3243" i="2"/>
  <c r="B3243" i="2"/>
  <c r="E3243" i="2" s="1"/>
  <c r="D3244" i="2" l="1"/>
  <c r="A3245" i="2"/>
  <c r="B3244" i="2"/>
  <c r="E3244" i="2" s="1"/>
  <c r="A3246" i="2" l="1"/>
  <c r="D3245" i="2"/>
  <c r="B3245" i="2"/>
  <c r="E3245" i="2" s="1"/>
  <c r="B3246" i="2" l="1"/>
  <c r="E3246" i="2" s="1"/>
  <c r="A3247" i="2"/>
  <c r="D3246" i="2"/>
  <c r="D3247" i="2" l="1"/>
  <c r="B3247" i="2"/>
  <c r="E3247" i="2" s="1"/>
  <c r="A3248" i="2"/>
  <c r="C3247" i="2"/>
  <c r="C3248" i="2" s="1"/>
  <c r="C3249" i="2" s="1"/>
  <c r="C3250" i="2" s="1"/>
  <c r="C3251" i="2" s="1"/>
  <c r="C3252" i="2" s="1"/>
  <c r="C3253" i="2" s="1"/>
  <c r="D3248" i="2" l="1"/>
  <c r="A3249" i="2"/>
  <c r="B3248" i="2"/>
  <c r="E3248" i="2" s="1"/>
  <c r="B3249" i="2" l="1"/>
  <c r="E3249" i="2" s="1"/>
  <c r="A3250" i="2"/>
  <c r="D3249" i="2"/>
  <c r="A3251" i="2" l="1"/>
  <c r="B3250" i="2"/>
  <c r="E3250" i="2" s="1"/>
  <c r="D3250" i="2"/>
  <c r="A3252" i="2" l="1"/>
  <c r="D3251" i="2"/>
  <c r="B3251" i="2"/>
  <c r="E3251" i="2" s="1"/>
  <c r="D3252" i="2" l="1"/>
  <c r="B3252" i="2"/>
  <c r="E3252" i="2" s="1"/>
  <c r="A3253" i="2"/>
  <c r="A3254" i="2" l="1"/>
  <c r="D3253" i="2"/>
  <c r="B3253" i="2"/>
  <c r="E3253" i="2" s="1"/>
  <c r="B3254" i="2" l="1"/>
  <c r="E3254" i="2" s="1"/>
  <c r="A3255" i="2"/>
  <c r="D3254" i="2"/>
  <c r="C3254" i="2"/>
  <c r="C3255" i="2" s="1"/>
  <c r="C3256" i="2" s="1"/>
  <c r="C3257" i="2" s="1"/>
  <c r="C3258" i="2" s="1"/>
  <c r="C3259" i="2" s="1"/>
  <c r="C3260" i="2" s="1"/>
  <c r="D3255" i="2" l="1"/>
  <c r="B3255" i="2"/>
  <c r="E3255" i="2" s="1"/>
  <c r="A3256" i="2"/>
  <c r="D3256" i="2" l="1"/>
  <c r="A3257" i="2"/>
  <c r="B3256" i="2"/>
  <c r="E3256" i="2" s="1"/>
  <c r="B3257" i="2" l="1"/>
  <c r="E3257" i="2" s="1"/>
  <c r="A3258" i="2"/>
  <c r="D3257" i="2"/>
  <c r="A3259" i="2" l="1"/>
  <c r="B3258" i="2"/>
  <c r="E3258" i="2" s="1"/>
  <c r="D3258" i="2"/>
  <c r="A3260" i="2" l="1"/>
  <c r="D3259" i="2"/>
  <c r="B3259" i="2"/>
  <c r="E3259" i="2" s="1"/>
  <c r="D3260" i="2" l="1"/>
  <c r="A3261" i="2"/>
  <c r="B3260" i="2"/>
  <c r="E3260" i="2" s="1"/>
  <c r="A3262" i="2" l="1"/>
  <c r="D3261" i="2"/>
  <c r="C3261" i="2"/>
  <c r="C3262" i="2" s="1"/>
  <c r="C3263" i="2" s="1"/>
  <c r="C3264" i="2" s="1"/>
  <c r="C3265" i="2" s="1"/>
  <c r="C3266" i="2" s="1"/>
  <c r="C3267" i="2" s="1"/>
  <c r="B3261" i="2"/>
  <c r="E3261" i="2" s="1"/>
  <c r="B3262" i="2" l="1"/>
  <c r="E3262" i="2" s="1"/>
  <c r="A3263" i="2"/>
  <c r="D3262" i="2"/>
  <c r="D3263" i="2" l="1"/>
  <c r="B3263" i="2"/>
  <c r="E3263" i="2" s="1"/>
  <c r="A3264" i="2"/>
  <c r="D3264" i="2" l="1"/>
  <c r="A3265" i="2"/>
  <c r="B3264" i="2"/>
  <c r="E3264" i="2" s="1"/>
  <c r="B3265" i="2" l="1"/>
  <c r="E3265" i="2" s="1"/>
  <c r="D3265" i="2"/>
  <c r="A3266" i="2"/>
  <c r="A3267" i="2" l="1"/>
  <c r="B3266" i="2"/>
  <c r="E3266" i="2" s="1"/>
  <c r="D3266" i="2"/>
  <c r="A3268" i="2" l="1"/>
  <c r="D3267" i="2"/>
  <c r="B3267" i="2"/>
  <c r="E3267" i="2" s="1"/>
  <c r="D3268" i="2" l="1"/>
  <c r="C3268" i="2"/>
  <c r="B3268" i="2"/>
  <c r="E3268" i="2" s="1"/>
  <c r="A3269" i="2"/>
  <c r="A3270" i="2" l="1"/>
  <c r="D3269" i="2"/>
  <c r="B3269" i="2"/>
  <c r="E3269" i="2" s="1"/>
  <c r="C3282" i="2"/>
  <c r="C3269" i="2"/>
  <c r="C3283" i="2" l="1"/>
  <c r="C3270" i="2"/>
  <c r="B3270" i="2"/>
  <c r="E3270" i="2" s="1"/>
  <c r="A3271" i="2"/>
  <c r="D3270" i="2"/>
  <c r="D3271" i="2" l="1"/>
  <c r="B3271" i="2"/>
  <c r="E3271" i="2" s="1"/>
  <c r="A3272" i="2"/>
  <c r="C3284" i="2"/>
  <c r="C3271" i="2"/>
  <c r="C3285" i="2" l="1"/>
  <c r="C3272" i="2"/>
  <c r="D3272" i="2"/>
  <c r="A3273" i="2"/>
  <c r="B3272" i="2"/>
  <c r="E3272" i="2" s="1"/>
  <c r="C3273" i="2" l="1"/>
  <c r="C3286" i="2"/>
  <c r="B3273" i="2"/>
  <c r="E3273" i="2" s="1"/>
  <c r="A3274" i="2"/>
  <c r="D3273" i="2"/>
  <c r="A3275" i="2" l="1"/>
  <c r="B3274" i="2"/>
  <c r="E3274" i="2" s="1"/>
  <c r="D3274" i="2"/>
  <c r="C3274" i="2"/>
  <c r="C3288" i="2" s="1"/>
  <c r="C3287" i="2"/>
  <c r="A3276" i="2" l="1"/>
  <c r="D3275" i="2"/>
  <c r="C3275" i="2"/>
  <c r="B3275" i="2"/>
  <c r="E3275" i="2" s="1"/>
  <c r="C3289" i="2" l="1"/>
  <c r="C3276" i="2"/>
  <c r="D3276" i="2"/>
  <c r="A3277" i="2"/>
  <c r="B3276" i="2"/>
  <c r="E3276" i="2" s="1"/>
  <c r="A3278" i="2" l="1"/>
  <c r="D3277" i="2"/>
  <c r="B3277" i="2"/>
  <c r="E3277" i="2" s="1"/>
  <c r="C3290" i="2"/>
  <c r="C3277" i="2"/>
  <c r="C3278" i="2" l="1"/>
  <c r="C3291" i="2"/>
  <c r="B3278" i="2"/>
  <c r="E3278" i="2" s="1"/>
  <c r="A3279" i="2"/>
  <c r="D3278" i="2"/>
  <c r="D3279" i="2" l="1"/>
  <c r="B3279" i="2"/>
  <c r="E3279" i="2" s="1"/>
  <c r="A3280" i="2"/>
  <c r="C3292" i="2"/>
  <c r="C3279" i="2"/>
  <c r="C3293" i="2" l="1"/>
  <c r="C3280" i="2"/>
  <c r="D3280" i="2"/>
  <c r="A3281" i="2"/>
  <c r="B3280" i="2"/>
  <c r="E3280" i="2" s="1"/>
  <c r="C3294" i="2" l="1"/>
  <c r="C3281" i="2"/>
  <c r="C3295" i="2" s="1"/>
  <c r="B3281" i="2"/>
  <c r="E3281" i="2" s="1"/>
  <c r="D3281" i="2"/>
  <c r="A3282" i="2"/>
  <c r="A3283" i="2" l="1"/>
  <c r="B3282" i="2"/>
  <c r="E3282" i="2" s="1"/>
  <c r="D3282" i="2"/>
  <c r="A3284" i="2" l="1"/>
  <c r="D3283" i="2"/>
  <c r="B3283" i="2"/>
  <c r="E3283" i="2" s="1"/>
  <c r="D3284" i="2" l="1"/>
  <c r="B3284" i="2"/>
  <c r="E3284" i="2" s="1"/>
  <c r="A3285" i="2"/>
  <c r="A3286" i="2" l="1"/>
  <c r="D3285" i="2"/>
  <c r="B3285" i="2"/>
  <c r="E3285" i="2" s="1"/>
  <c r="B3286" i="2" l="1"/>
  <c r="E3286" i="2" s="1"/>
  <c r="A3287" i="2"/>
  <c r="D3286" i="2"/>
  <c r="D3287" i="2" l="1"/>
  <c r="B3287" i="2"/>
  <c r="E3287" i="2" s="1"/>
  <c r="A3288" i="2"/>
  <c r="D3288" i="2" l="1"/>
  <c r="A3289" i="2"/>
  <c r="B3288" i="2"/>
  <c r="E3288" i="2" s="1"/>
  <c r="B3289" i="2" l="1"/>
  <c r="E3289" i="2" s="1"/>
  <c r="A3290" i="2"/>
  <c r="D3289" i="2"/>
  <c r="A3291" i="2" l="1"/>
  <c r="B3290" i="2"/>
  <c r="E3290" i="2" s="1"/>
  <c r="D3290" i="2"/>
  <c r="A3292" i="2" l="1"/>
  <c r="B3291" i="2"/>
  <c r="E3291" i="2" s="1"/>
  <c r="D3291" i="2"/>
  <c r="D3292" i="2" l="1"/>
  <c r="A3293" i="2"/>
  <c r="B3292" i="2"/>
  <c r="E3292" i="2" s="1"/>
  <c r="D3293" i="2" l="1"/>
  <c r="A3294" i="2"/>
  <c r="B3293" i="2"/>
  <c r="B3294" i="2" l="1"/>
  <c r="E3294" i="2" s="1"/>
  <c r="A3295" i="2"/>
  <c r="D3294" i="2"/>
  <c r="A3296" i="2" l="1"/>
  <c r="B3295" i="2"/>
  <c r="E3295" i="2" s="1"/>
  <c r="D3295" i="2"/>
  <c r="A3297" i="2" l="1"/>
  <c r="D3296" i="2"/>
  <c r="B3296" i="2"/>
  <c r="E3296" i="2" s="1"/>
  <c r="A3298" i="2" l="1"/>
  <c r="B3297" i="2"/>
  <c r="E3297" i="2" s="1"/>
  <c r="D3297" i="2"/>
  <c r="A3299" i="2" l="1"/>
  <c r="D3298" i="2"/>
  <c r="B3298" i="2"/>
  <c r="E3298" i="2" s="1"/>
  <c r="A3300" i="2" l="1"/>
  <c r="B3299" i="2"/>
  <c r="E3299" i="2" s="1"/>
  <c r="D3299" i="2"/>
  <c r="A3301" i="2" l="1"/>
  <c r="D3300" i="2"/>
  <c r="B3300" i="2"/>
  <c r="E3300" i="2" s="1"/>
  <c r="A3302" i="2" l="1"/>
  <c r="B3301" i="2"/>
  <c r="E3301" i="2" s="1"/>
  <c r="D3301" i="2"/>
  <c r="A3303" i="2" l="1"/>
  <c r="D3302" i="2"/>
  <c r="B3302" i="2"/>
  <c r="E3302" i="2" s="1"/>
  <c r="D3303" i="2" l="1"/>
  <c r="B3303" i="2"/>
  <c r="E3303" i="2" s="1"/>
  <c r="A3304" i="2"/>
  <c r="D3304" i="2" l="1"/>
  <c r="A3305" i="2"/>
  <c r="B3304" i="2"/>
  <c r="E3304" i="2" s="1"/>
  <c r="B3305" i="2" l="1"/>
  <c r="E3305" i="2" s="1"/>
  <c r="A3306" i="2"/>
  <c r="D3305" i="2"/>
  <c r="A3307" i="2" l="1"/>
  <c r="B3306" i="2"/>
  <c r="E3306" i="2" s="1"/>
  <c r="D3306" i="2"/>
  <c r="A3308" i="2" l="1"/>
  <c r="B3307" i="2"/>
  <c r="E3307" i="2" s="1"/>
  <c r="D3307" i="2"/>
  <c r="D3308" i="2" l="1"/>
  <c r="A3309" i="2"/>
  <c r="B3308" i="2"/>
  <c r="E3308" i="2" s="1"/>
  <c r="A3310" i="2" l="1"/>
  <c r="D3309" i="2"/>
  <c r="B3309" i="2"/>
  <c r="E3309" i="2" s="1"/>
  <c r="B3310" i="2" l="1"/>
  <c r="E3310" i="2" s="1"/>
  <c r="A3311" i="2"/>
  <c r="D3310" i="2"/>
  <c r="D3311" i="2" l="1"/>
  <c r="B3311" i="2"/>
  <c r="E3311" i="2" s="1"/>
  <c r="A3312" i="2"/>
  <c r="D3312" i="2" l="1"/>
  <c r="A3313" i="2"/>
  <c r="B3312" i="2"/>
  <c r="E3312" i="2" s="1"/>
  <c r="B3313" i="2" l="1"/>
  <c r="E3313" i="2" s="1"/>
  <c r="A3314" i="2"/>
  <c r="D3313" i="2"/>
  <c r="A3315" i="2" l="1"/>
  <c r="B3314" i="2"/>
  <c r="E3314" i="2" s="1"/>
  <c r="D3314" i="2"/>
  <c r="A3316" i="2" l="1"/>
  <c r="D3315" i="2"/>
  <c r="B3315" i="2"/>
  <c r="E3315" i="2" s="1"/>
  <c r="D3316" i="2" l="1"/>
  <c r="B3316" i="2"/>
  <c r="E3316" i="2" s="1"/>
  <c r="A3317" i="2"/>
  <c r="A3318" i="2" l="1"/>
  <c r="D3317" i="2"/>
  <c r="B3317" i="2"/>
  <c r="E3317" i="2" s="1"/>
  <c r="B3318" i="2" l="1"/>
  <c r="E3318" i="2" s="1"/>
  <c r="A3319" i="2"/>
  <c r="D3318" i="2"/>
  <c r="A3320" i="2" l="1"/>
  <c r="D3319" i="2"/>
  <c r="B3319" i="2"/>
  <c r="E3319" i="2" s="1"/>
  <c r="D3320" i="2" l="1"/>
  <c r="A3321" i="2"/>
  <c r="B3320" i="2"/>
  <c r="E3320" i="2" s="1"/>
  <c r="D3321" i="2" l="1"/>
  <c r="B3321" i="2"/>
  <c r="E3321" i="2" s="1"/>
  <c r="A3322" i="2"/>
  <c r="A3323" i="2" l="1"/>
  <c r="B3322" i="2"/>
  <c r="E3322" i="2" s="1"/>
  <c r="D3322" i="2"/>
  <c r="B3323" i="2" l="1"/>
  <c r="E3323" i="2" s="1"/>
  <c r="A3324" i="2"/>
  <c r="D3323" i="2"/>
  <c r="D3324" i="2" l="1"/>
  <c r="A3325" i="2"/>
  <c r="B3324" i="2"/>
  <c r="E3324" i="2" s="1"/>
  <c r="A3326" i="2" l="1"/>
  <c r="D3325" i="2"/>
  <c r="B3325" i="2"/>
  <c r="E3325" i="2" s="1"/>
  <c r="B3326" i="2" l="1"/>
  <c r="E3326" i="2" s="1"/>
  <c r="A3327" i="2"/>
  <c r="D3326" i="2"/>
  <c r="A3328" i="2" l="1"/>
  <c r="D3327" i="2"/>
  <c r="B3327" i="2"/>
  <c r="E3327" i="2" s="1"/>
  <c r="D3328" i="2" l="1"/>
  <c r="A3329" i="2"/>
  <c r="B3328" i="2"/>
  <c r="E3328" i="2" s="1"/>
  <c r="D3329" i="2" l="1"/>
  <c r="B3329" i="2"/>
  <c r="E3329" i="2" s="1"/>
  <c r="A3330" i="2"/>
  <c r="A3331" i="2" l="1"/>
  <c r="B3330" i="2"/>
  <c r="E3330" i="2" s="1"/>
  <c r="D3330" i="2"/>
  <c r="B3331" i="2" l="1"/>
  <c r="E3331" i="2" s="1"/>
  <c r="A3332" i="2"/>
  <c r="D3331" i="2"/>
  <c r="D3332" i="2" l="1"/>
  <c r="A3333" i="2"/>
  <c r="B3332" i="2"/>
  <c r="E3332" i="2" s="1"/>
  <c r="A3334" i="2" l="1"/>
  <c r="D3333" i="2"/>
  <c r="B3333" i="2"/>
  <c r="E3333" i="2" s="1"/>
  <c r="B3334" i="2" l="1"/>
  <c r="E3334" i="2" s="1"/>
  <c r="A3335" i="2"/>
  <c r="D3334" i="2"/>
  <c r="A3336" i="2" l="1"/>
  <c r="D3335" i="2"/>
  <c r="B3335" i="2"/>
  <c r="E3335" i="2" s="1"/>
  <c r="D3336" i="2" l="1"/>
  <c r="B3336" i="2"/>
  <c r="E3336" i="2" s="1"/>
  <c r="A3337" i="2"/>
  <c r="D3337" i="2" l="1"/>
  <c r="B3337" i="2"/>
  <c r="E3337" i="2" s="1"/>
  <c r="A3338" i="2"/>
  <c r="A3339" i="2" l="1"/>
  <c r="B3338" i="2"/>
  <c r="E3338" i="2" s="1"/>
  <c r="D3338" i="2"/>
  <c r="B3339" i="2" l="1"/>
  <c r="E3339" i="2" s="1"/>
  <c r="A3340" i="2"/>
  <c r="D3339" i="2"/>
  <c r="D3340" i="2" l="1"/>
  <c r="B3340" i="2"/>
  <c r="E3340" i="2" s="1"/>
  <c r="A3341" i="2"/>
  <c r="A3342" i="2" l="1"/>
  <c r="D3341" i="2"/>
  <c r="B3341" i="2"/>
  <c r="E3341" i="2" s="1"/>
  <c r="B3342" i="2" l="1"/>
  <c r="E3342" i="2" s="1"/>
  <c r="A3343" i="2"/>
  <c r="D3342" i="2"/>
  <c r="A3344" i="2" l="1"/>
  <c r="D3343" i="2"/>
  <c r="B3343" i="2"/>
  <c r="E3343" i="2" s="1"/>
  <c r="D3344" i="2" l="1"/>
  <c r="B3344" i="2"/>
  <c r="E3344" i="2" s="1"/>
  <c r="A3345" i="2"/>
  <c r="D3345" i="2" l="1"/>
  <c r="B3345" i="2"/>
  <c r="E3345" i="2" s="1"/>
  <c r="A3346" i="2"/>
  <c r="A3347" i="2" l="1"/>
  <c r="B3346" i="2"/>
  <c r="E3346" i="2" s="1"/>
  <c r="D3346" i="2"/>
  <c r="B3347" i="2" l="1"/>
  <c r="E3347" i="2" s="1"/>
  <c r="A3348" i="2"/>
  <c r="D3347" i="2"/>
  <c r="D3348" i="2" l="1"/>
  <c r="A3349" i="2"/>
  <c r="B3348" i="2"/>
  <c r="E3348" i="2" s="1"/>
  <c r="A3350" i="2" l="1"/>
  <c r="D3349" i="2"/>
  <c r="B3349" i="2"/>
  <c r="E3349" i="2" s="1"/>
  <c r="B3350" i="2" l="1"/>
  <c r="E3350" i="2" s="1"/>
  <c r="A3351" i="2"/>
  <c r="D3350" i="2"/>
  <c r="A3352" i="2" l="1"/>
  <c r="D3351" i="2"/>
  <c r="B3351" i="2"/>
  <c r="E3351" i="2" s="1"/>
  <c r="D3352" i="2" l="1"/>
  <c r="A3353" i="2"/>
  <c r="B3352" i="2"/>
  <c r="E3352" i="2" s="1"/>
  <c r="D3353" i="2" l="1"/>
  <c r="B3353" i="2"/>
  <c r="E3353" i="2" s="1"/>
  <c r="A3354" i="2"/>
  <c r="A3355" i="2" l="1"/>
  <c r="B3354" i="2"/>
  <c r="E3354" i="2" s="1"/>
  <c r="D3354" i="2"/>
  <c r="B3355" i="2" l="1"/>
  <c r="E3355" i="2" s="1"/>
  <c r="A3356" i="2"/>
  <c r="D3355" i="2"/>
  <c r="D3356" i="2" l="1"/>
  <c r="A3357" i="2"/>
  <c r="B3356" i="2"/>
  <c r="E3356" i="2" s="1"/>
  <c r="A3358" i="2" l="1"/>
  <c r="D3357" i="2"/>
  <c r="B3357" i="2"/>
  <c r="E3357" i="2" s="1"/>
  <c r="B3358" i="2" l="1"/>
  <c r="E3358" i="2" s="1"/>
  <c r="A3359" i="2"/>
  <c r="D3358" i="2"/>
  <c r="A3360" i="2" l="1"/>
  <c r="D3359" i="2"/>
  <c r="B3359" i="2"/>
  <c r="E3359" i="2" s="1"/>
  <c r="D3360" i="2" l="1"/>
  <c r="A3361" i="2"/>
  <c r="B3360" i="2"/>
  <c r="E3360" i="2" s="1"/>
  <c r="D3361" i="2" l="1"/>
  <c r="B3361" i="2"/>
  <c r="E3361" i="2" s="1"/>
  <c r="A3362" i="2"/>
  <c r="A3363" i="2" l="1"/>
  <c r="B3362" i="2"/>
  <c r="E3362" i="2" s="1"/>
  <c r="D3362" i="2"/>
  <c r="B3363" i="2" l="1"/>
  <c r="E3363" i="2" s="1"/>
  <c r="A3364" i="2"/>
  <c r="D3363" i="2"/>
  <c r="D3364" i="2" l="1"/>
  <c r="A3365" i="2"/>
  <c r="B3364" i="2"/>
  <c r="E3364" i="2" s="1"/>
  <c r="A3366" i="2" l="1"/>
  <c r="D3365" i="2"/>
  <c r="B3365" i="2"/>
  <c r="E3365" i="2" s="1"/>
  <c r="B3366" i="2" l="1"/>
  <c r="E3366" i="2" s="1"/>
  <c r="A3367" i="2"/>
  <c r="D3366" i="2"/>
  <c r="A3368" i="2" l="1"/>
  <c r="D3367" i="2"/>
  <c r="B3367" i="2"/>
  <c r="E3367" i="2" s="1"/>
  <c r="D3368" i="2" l="1"/>
  <c r="A3369" i="2"/>
  <c r="B3368" i="2"/>
  <c r="E3368" i="2" s="1"/>
  <c r="D3369" i="2" l="1"/>
  <c r="B3369" i="2"/>
  <c r="E3369" i="2" s="1"/>
  <c r="A3370" i="2"/>
  <c r="A3371" i="2" l="1"/>
  <c r="B3370" i="2"/>
  <c r="E3370" i="2" s="1"/>
  <c r="D3370" i="2"/>
  <c r="B3371" i="2" l="1"/>
  <c r="E3371" i="2" s="1"/>
  <c r="A3372" i="2"/>
  <c r="D3371" i="2"/>
  <c r="D3372" i="2" l="1"/>
  <c r="A3373" i="2"/>
  <c r="B3372" i="2"/>
  <c r="E3372" i="2" s="1"/>
  <c r="A3374" i="2" l="1"/>
  <c r="D3373" i="2"/>
  <c r="B3373" i="2"/>
  <c r="E3373" i="2" s="1"/>
  <c r="B3374" i="2" l="1"/>
  <c r="E3374" i="2" s="1"/>
  <c r="A3375" i="2"/>
  <c r="D3374" i="2"/>
  <c r="A3376" i="2" l="1"/>
  <c r="D3375" i="2"/>
  <c r="B3375" i="2"/>
  <c r="E3375" i="2" s="1"/>
  <c r="D3376" i="2" l="1"/>
  <c r="A3377" i="2"/>
  <c r="B3376" i="2"/>
  <c r="E3376" i="2" s="1"/>
  <c r="D3377" i="2" l="1"/>
  <c r="B3377" i="2"/>
  <c r="E3377" i="2" s="1"/>
  <c r="A3378" i="2"/>
  <c r="A3379" i="2" l="1"/>
  <c r="B3378" i="2"/>
  <c r="E3378" i="2" s="1"/>
  <c r="D3378" i="2"/>
  <c r="B3379" i="2" l="1"/>
  <c r="E3379" i="2" s="1"/>
  <c r="A3380" i="2"/>
  <c r="D3379" i="2"/>
  <c r="D3380" i="2" l="1"/>
  <c r="A3381" i="2"/>
  <c r="B3380" i="2"/>
  <c r="E3380" i="2" s="1"/>
  <c r="A3382" i="2" l="1"/>
  <c r="D3381" i="2"/>
  <c r="B3381" i="2"/>
  <c r="E3381" i="2" s="1"/>
  <c r="B3382" i="2" l="1"/>
  <c r="E3382" i="2" s="1"/>
  <c r="A3383" i="2"/>
  <c r="D3382" i="2"/>
  <c r="A3384" i="2" l="1"/>
  <c r="D3383" i="2"/>
  <c r="B3383" i="2"/>
  <c r="E3383" i="2" s="1"/>
  <c r="D3384" i="2" l="1"/>
  <c r="A3385" i="2"/>
  <c r="B3384" i="2"/>
  <c r="E3384" i="2" s="1"/>
  <c r="D3385" i="2" l="1"/>
  <c r="B3385" i="2"/>
  <c r="E3385" i="2" s="1"/>
  <c r="A3386" i="2"/>
  <c r="A3387" i="2" l="1"/>
  <c r="B3386" i="2"/>
  <c r="E3386" i="2" s="1"/>
  <c r="D3386" i="2"/>
  <c r="B3387" i="2" l="1"/>
  <c r="E3387" i="2" s="1"/>
  <c r="A3388" i="2"/>
  <c r="D3387" i="2"/>
  <c r="D3388" i="2" l="1"/>
  <c r="A3389" i="2"/>
  <c r="B3388" i="2"/>
  <c r="E3388" i="2" s="1"/>
  <c r="A3390" i="2" l="1"/>
  <c r="D3389" i="2"/>
  <c r="B3389" i="2"/>
  <c r="E3389" i="2" s="1"/>
  <c r="B3390" i="2" l="1"/>
  <c r="E3390" i="2" s="1"/>
  <c r="A3391" i="2"/>
  <c r="D3390" i="2"/>
  <c r="A3392" i="2" l="1"/>
  <c r="D3391" i="2"/>
  <c r="B3391" i="2"/>
  <c r="E3391" i="2" s="1"/>
  <c r="D3392" i="2" l="1"/>
  <c r="A3393" i="2"/>
  <c r="B3392" i="2"/>
  <c r="E3392" i="2" s="1"/>
  <c r="D3393" i="2" l="1"/>
  <c r="B3393" i="2"/>
  <c r="E3393" i="2" s="1"/>
  <c r="A3394" i="2"/>
  <c r="A3395" i="2" l="1"/>
  <c r="B3394" i="2"/>
  <c r="E3394" i="2" s="1"/>
  <c r="D3394" i="2"/>
  <c r="B3395" i="2" l="1"/>
  <c r="E3395" i="2" s="1"/>
  <c r="A3396" i="2"/>
  <c r="D3395" i="2"/>
  <c r="D3396" i="2" l="1"/>
  <c r="A3397" i="2"/>
  <c r="B3396" i="2"/>
  <c r="E3396" i="2" s="1"/>
  <c r="A3398" i="2" l="1"/>
  <c r="D3397" i="2"/>
  <c r="B3397" i="2"/>
  <c r="E3397" i="2" s="1"/>
  <c r="B3398" i="2" l="1"/>
  <c r="E3398" i="2" s="1"/>
  <c r="A3399" i="2"/>
  <c r="D3398" i="2"/>
  <c r="A3400" i="2" l="1"/>
  <c r="D3399" i="2"/>
  <c r="B3399" i="2"/>
  <c r="E3399" i="2" s="1"/>
  <c r="D3400" i="2" l="1"/>
  <c r="B3400" i="2"/>
  <c r="E3400" i="2" s="1"/>
  <c r="A3401" i="2"/>
  <c r="D3401" i="2" l="1"/>
  <c r="B3401" i="2"/>
  <c r="E3401" i="2" s="1"/>
  <c r="A3402" i="2"/>
  <c r="A3403" i="2" l="1"/>
  <c r="B3402" i="2"/>
  <c r="E3402" i="2" s="1"/>
  <c r="D3402" i="2"/>
  <c r="B3403" i="2" l="1"/>
  <c r="E3403" i="2" s="1"/>
  <c r="A3404" i="2"/>
  <c r="D3403" i="2"/>
  <c r="D3404" i="2" l="1"/>
  <c r="B3404" i="2"/>
  <c r="E3404" i="2" s="1"/>
  <c r="A3405" i="2"/>
  <c r="A3406" i="2" l="1"/>
  <c r="D3405" i="2"/>
  <c r="B3405" i="2"/>
  <c r="E3405" i="2" s="1"/>
  <c r="B3406" i="2" l="1"/>
  <c r="E3406" i="2" s="1"/>
  <c r="A3407" i="2"/>
  <c r="D3406" i="2"/>
  <c r="A3408" i="2" l="1"/>
  <c r="D3407" i="2"/>
  <c r="B3407" i="2"/>
  <c r="E3407" i="2" s="1"/>
  <c r="D3408" i="2" l="1"/>
  <c r="B3408" i="2"/>
  <c r="E3408" i="2" s="1"/>
  <c r="A3409" i="2"/>
  <c r="D3409" i="2" l="1"/>
  <c r="B3409" i="2"/>
  <c r="E3409" i="2" s="1"/>
  <c r="A3410" i="2"/>
  <c r="A3411" i="2" l="1"/>
  <c r="B3410" i="2"/>
  <c r="E3410" i="2" s="1"/>
  <c r="D3410" i="2"/>
  <c r="B3411" i="2" l="1"/>
  <c r="E3411" i="2" s="1"/>
  <c r="A3412" i="2"/>
  <c r="D3411" i="2"/>
  <c r="D3412" i="2" l="1"/>
  <c r="A3413" i="2"/>
  <c r="B3412" i="2"/>
  <c r="E3412" i="2" s="1"/>
  <c r="A3414" i="2" l="1"/>
  <c r="D3413" i="2"/>
  <c r="B3413" i="2"/>
  <c r="E3413" i="2" s="1"/>
  <c r="B3414" i="2" l="1"/>
  <c r="E3414" i="2" s="1"/>
  <c r="A3415" i="2"/>
  <c r="D3414" i="2"/>
  <c r="A3416" i="2" l="1"/>
  <c r="D3415" i="2"/>
  <c r="B3415" i="2"/>
  <c r="E3415" i="2" s="1"/>
  <c r="D3416" i="2" l="1"/>
  <c r="A3417" i="2"/>
  <c r="B3416" i="2"/>
  <c r="E3416" i="2" s="1"/>
  <c r="D3417" i="2" l="1"/>
  <c r="B3417" i="2"/>
  <c r="E3417" i="2" s="1"/>
  <c r="A3418" i="2"/>
  <c r="A3419" i="2" l="1"/>
  <c r="B3418" i="2"/>
  <c r="E3418" i="2" s="1"/>
  <c r="D3418" i="2"/>
  <c r="B3419" i="2" l="1"/>
  <c r="E3419" i="2" s="1"/>
  <c r="A3420" i="2"/>
  <c r="D3419" i="2"/>
  <c r="D3420" i="2" l="1"/>
  <c r="A3421" i="2"/>
  <c r="B3420" i="2"/>
  <c r="E3420" i="2" s="1"/>
  <c r="A3422" i="2" l="1"/>
  <c r="D3421" i="2"/>
  <c r="B3421" i="2"/>
  <c r="E3421" i="2" s="1"/>
  <c r="B3422" i="2" l="1"/>
  <c r="E3422" i="2" s="1"/>
  <c r="A3423" i="2"/>
  <c r="D3422" i="2"/>
  <c r="A3424" i="2" l="1"/>
  <c r="D3423" i="2"/>
  <c r="B3423" i="2"/>
  <c r="E3423" i="2" s="1"/>
  <c r="D3424" i="2" l="1"/>
  <c r="A3425" i="2"/>
  <c r="B3424" i="2"/>
  <c r="E3424" i="2" s="1"/>
  <c r="D3425" i="2" l="1"/>
  <c r="B3425" i="2"/>
  <c r="E3425" i="2" s="1"/>
  <c r="A3426" i="2"/>
  <c r="A3427" i="2" l="1"/>
  <c r="B3426" i="2"/>
  <c r="E3426" i="2" s="1"/>
  <c r="D3426" i="2"/>
  <c r="B3427" i="2" l="1"/>
  <c r="E3427" i="2" s="1"/>
  <c r="A3428" i="2"/>
  <c r="D3427" i="2"/>
  <c r="D3428" i="2" l="1"/>
  <c r="A3429" i="2"/>
  <c r="B3428" i="2"/>
  <c r="E3428" i="2" s="1"/>
  <c r="A3430" i="2" l="1"/>
  <c r="D3429" i="2"/>
  <c r="B3429" i="2"/>
  <c r="E3429" i="2" s="1"/>
  <c r="B3430" i="2" l="1"/>
  <c r="E3430" i="2" s="1"/>
  <c r="A3431" i="2"/>
  <c r="D3430" i="2"/>
  <c r="A3432" i="2" l="1"/>
  <c r="D3431" i="2"/>
  <c r="B3431" i="2"/>
  <c r="E3431" i="2" s="1"/>
  <c r="D3432" i="2" l="1"/>
  <c r="A3433" i="2"/>
  <c r="B3432" i="2"/>
  <c r="E3432" i="2" s="1"/>
  <c r="D3433" i="2" l="1"/>
  <c r="B3433" i="2"/>
  <c r="E3433" i="2" s="1"/>
  <c r="A3434" i="2"/>
  <c r="A3435" i="2" l="1"/>
  <c r="B3434" i="2"/>
  <c r="E3434" i="2" s="1"/>
  <c r="D3434" i="2"/>
  <c r="B3435" i="2" l="1"/>
  <c r="E3435" i="2" s="1"/>
  <c r="A3436" i="2"/>
  <c r="D3435" i="2"/>
  <c r="D3436" i="2" l="1"/>
  <c r="A3437" i="2"/>
  <c r="B3436" i="2"/>
  <c r="E3436" i="2" s="1"/>
  <c r="A3438" i="2" l="1"/>
  <c r="D3437" i="2"/>
  <c r="B3437" i="2"/>
  <c r="E3437" i="2" s="1"/>
  <c r="B3438" i="2" l="1"/>
  <c r="E3438" i="2" s="1"/>
  <c r="A3439" i="2"/>
  <c r="D3438" i="2"/>
  <c r="A3440" i="2" l="1"/>
  <c r="D3439" i="2"/>
  <c r="B3439" i="2"/>
  <c r="E3439" i="2" s="1"/>
  <c r="D3440" i="2" l="1"/>
  <c r="A3441" i="2"/>
  <c r="B3440" i="2"/>
  <c r="E3440" i="2" s="1"/>
  <c r="D3441" i="2" l="1"/>
  <c r="B3441" i="2"/>
  <c r="E3441" i="2" s="1"/>
  <c r="A3442" i="2"/>
  <c r="A3443" i="2" l="1"/>
  <c r="B3442" i="2"/>
  <c r="E3442" i="2" s="1"/>
  <c r="D3442" i="2"/>
  <c r="B3443" i="2" l="1"/>
  <c r="E3443" i="2" s="1"/>
  <c r="A3444" i="2"/>
  <c r="D3443" i="2"/>
  <c r="D3444" i="2" l="1"/>
  <c r="A3445" i="2"/>
  <c r="B3444" i="2"/>
  <c r="E3444" i="2" s="1"/>
  <c r="A3446" i="2" l="1"/>
  <c r="D3445" i="2"/>
  <c r="B3445" i="2"/>
  <c r="E3445" i="2" s="1"/>
  <c r="B3446" i="2" l="1"/>
  <c r="E3446" i="2" s="1"/>
  <c r="A3447" i="2"/>
  <c r="D3446" i="2"/>
  <c r="A3448" i="2" l="1"/>
  <c r="D3447" i="2"/>
  <c r="B3447" i="2"/>
  <c r="E3447" i="2" s="1"/>
  <c r="D3448" i="2" l="1"/>
  <c r="A3449" i="2"/>
  <c r="B3448" i="2"/>
  <c r="E3448" i="2" s="1"/>
  <c r="D3449" i="2" l="1"/>
  <c r="B3449" i="2"/>
  <c r="E3449" i="2" s="1"/>
  <c r="A3450" i="2"/>
  <c r="A3451" i="2" l="1"/>
  <c r="B3450" i="2"/>
  <c r="E3450" i="2" s="1"/>
  <c r="D3450" i="2"/>
  <c r="B3451" i="2" l="1"/>
  <c r="E3451" i="2" s="1"/>
  <c r="A3452" i="2"/>
  <c r="D3451" i="2"/>
  <c r="D3452" i="2" l="1"/>
  <c r="A3453" i="2"/>
  <c r="B3452" i="2"/>
  <c r="E3452" i="2" s="1"/>
  <c r="A3454" i="2" l="1"/>
  <c r="D3453" i="2"/>
  <c r="B3453" i="2"/>
  <c r="E3453" i="2" s="1"/>
  <c r="B3454" i="2" l="1"/>
  <c r="E3454" i="2" s="1"/>
  <c r="A3455" i="2"/>
  <c r="D3454" i="2"/>
  <c r="A3456" i="2" l="1"/>
  <c r="D3455" i="2"/>
  <c r="B3455" i="2"/>
  <c r="E3455" i="2" s="1"/>
  <c r="D3456" i="2" l="1"/>
  <c r="A3457" i="2"/>
  <c r="B3456" i="2"/>
  <c r="E3456" i="2" s="1"/>
  <c r="D3457" i="2" l="1"/>
  <c r="B3457" i="2"/>
  <c r="E3457" i="2" s="1"/>
  <c r="A3458" i="2"/>
  <c r="A3459" i="2" l="1"/>
  <c r="B3458" i="2"/>
  <c r="E3458" i="2" s="1"/>
  <c r="D3458" i="2"/>
  <c r="B3459" i="2" l="1"/>
  <c r="E3459" i="2" s="1"/>
  <c r="A3460" i="2"/>
  <c r="D3459" i="2"/>
  <c r="D3460" i="2" l="1"/>
  <c r="A3461" i="2"/>
  <c r="B3460" i="2"/>
  <c r="E3460" i="2" s="1"/>
  <c r="A3462" i="2" l="1"/>
  <c r="D3461" i="2"/>
  <c r="B3461" i="2"/>
  <c r="E3461" i="2" s="1"/>
  <c r="B3462" i="2" l="1"/>
  <c r="E3462" i="2" s="1"/>
  <c r="A3463" i="2"/>
  <c r="D3462" i="2"/>
  <c r="A3464" i="2" l="1"/>
  <c r="D3463" i="2"/>
  <c r="B3463" i="2"/>
  <c r="E3463" i="2" s="1"/>
  <c r="D3464" i="2" l="1"/>
  <c r="B3464" i="2"/>
  <c r="E3464" i="2" s="1"/>
  <c r="A3465" i="2"/>
  <c r="D3465" i="2" l="1"/>
  <c r="B3465" i="2"/>
  <c r="E3465" i="2" s="1"/>
  <c r="A3466" i="2"/>
  <c r="A3467" i="2" l="1"/>
  <c r="B3466" i="2"/>
  <c r="E3466" i="2" s="1"/>
  <c r="D3466" i="2"/>
  <c r="B3467" i="2" l="1"/>
  <c r="E3467" i="2" s="1"/>
  <c r="A3468" i="2"/>
  <c r="D3467" i="2"/>
  <c r="D3468" i="2" l="1"/>
  <c r="B3468" i="2"/>
  <c r="E3468" i="2" s="1"/>
  <c r="A3469" i="2"/>
  <c r="A3470" i="2" l="1"/>
  <c r="D3469" i="2"/>
  <c r="B3469" i="2"/>
  <c r="E3469" i="2" s="1"/>
  <c r="B3470" i="2" l="1"/>
  <c r="E3470" i="2" s="1"/>
  <c r="A3471" i="2"/>
  <c r="D3470" i="2"/>
  <c r="A3472" i="2" l="1"/>
  <c r="D3471" i="2"/>
  <c r="B3471" i="2"/>
  <c r="E3471" i="2" s="1"/>
  <c r="D3472" i="2" l="1"/>
  <c r="B3472" i="2"/>
  <c r="E3472" i="2" s="1"/>
  <c r="A3473" i="2"/>
  <c r="D3473" i="2" l="1"/>
  <c r="B3473" i="2"/>
  <c r="E3473" i="2" s="1"/>
  <c r="A3474" i="2"/>
  <c r="A3475" i="2" l="1"/>
  <c r="B3474" i="2"/>
  <c r="E3474" i="2" s="1"/>
  <c r="D3474" i="2"/>
  <c r="B3475" i="2" l="1"/>
  <c r="E3475" i="2" s="1"/>
  <c r="A3476" i="2"/>
  <c r="D3475" i="2"/>
  <c r="D3476" i="2" l="1"/>
  <c r="A3477" i="2"/>
  <c r="B3476" i="2"/>
  <c r="E3476" i="2" s="1"/>
  <c r="A3478" i="2" l="1"/>
  <c r="D3477" i="2"/>
  <c r="B3477" i="2"/>
  <c r="E3477" i="2" s="1"/>
  <c r="B3478" i="2" l="1"/>
  <c r="E3478" i="2" s="1"/>
  <c r="A3479" i="2"/>
  <c r="D3478" i="2"/>
  <c r="A3480" i="2" l="1"/>
  <c r="D3479" i="2"/>
  <c r="B3479" i="2"/>
  <c r="E3479" i="2" s="1"/>
  <c r="D3480" i="2" l="1"/>
  <c r="A3481" i="2"/>
  <c r="B3480" i="2"/>
  <c r="E3480" i="2" s="1"/>
  <c r="D3481" i="2" l="1"/>
  <c r="B3481" i="2"/>
  <c r="E3481" i="2" s="1"/>
  <c r="A3482" i="2"/>
  <c r="A3483" i="2" l="1"/>
  <c r="B3482" i="2"/>
  <c r="E3482" i="2" s="1"/>
  <c r="D3482" i="2"/>
  <c r="B3483" i="2" l="1"/>
  <c r="E3483" i="2" s="1"/>
  <c r="A3484" i="2"/>
  <c r="D3483" i="2"/>
  <c r="D3484" i="2" l="1"/>
  <c r="A3485" i="2"/>
  <c r="B3484" i="2"/>
  <c r="E3484" i="2" s="1"/>
  <c r="A3486" i="2" l="1"/>
  <c r="D3485" i="2"/>
  <c r="B3485" i="2"/>
  <c r="E3485" i="2" s="1"/>
  <c r="B3486" i="2" l="1"/>
  <c r="E3486" i="2" s="1"/>
  <c r="A3487" i="2"/>
  <c r="D3486" i="2"/>
  <c r="A3488" i="2" l="1"/>
  <c r="D3487" i="2"/>
  <c r="B3487" i="2"/>
  <c r="E3487" i="2" s="1"/>
  <c r="D3488" i="2" l="1"/>
  <c r="A3489" i="2"/>
  <c r="B3488" i="2"/>
  <c r="E3488" i="2" s="1"/>
  <c r="D3489" i="2" l="1"/>
  <c r="B3489" i="2"/>
  <c r="E3489" i="2" s="1"/>
  <c r="A3490" i="2"/>
  <c r="A3491" i="2" l="1"/>
  <c r="B3490" i="2"/>
  <c r="E3490" i="2" s="1"/>
  <c r="D3490" i="2"/>
  <c r="B3491" i="2" l="1"/>
  <c r="E3491" i="2" s="1"/>
  <c r="A3492" i="2"/>
  <c r="D3491" i="2"/>
  <c r="D3492" i="2" l="1"/>
  <c r="A3493" i="2"/>
  <c r="B3492" i="2"/>
  <c r="E3492" i="2" s="1"/>
  <c r="A3494" i="2" l="1"/>
  <c r="D3493" i="2"/>
  <c r="B3493" i="2"/>
  <c r="E3493" i="2" s="1"/>
  <c r="B3494" i="2" l="1"/>
  <c r="E3494" i="2" s="1"/>
  <c r="A3495" i="2"/>
  <c r="D3494" i="2"/>
  <c r="A3496" i="2" l="1"/>
  <c r="D3495" i="2"/>
  <c r="B3495" i="2"/>
  <c r="E3495" i="2" s="1"/>
  <c r="D3496" i="2" l="1"/>
  <c r="A3497" i="2"/>
  <c r="B3496" i="2"/>
  <c r="E3496" i="2" s="1"/>
  <c r="D3497" i="2" l="1"/>
  <c r="B3497" i="2"/>
  <c r="E3497" i="2" s="1"/>
  <c r="A3498" i="2"/>
  <c r="A3499" i="2" l="1"/>
  <c r="B3498" i="2"/>
  <c r="E3498" i="2" s="1"/>
  <c r="D3498" i="2"/>
  <c r="B3499" i="2" l="1"/>
  <c r="E3499" i="2" s="1"/>
  <c r="A3500" i="2"/>
  <c r="D3499" i="2"/>
  <c r="D3500" i="2" l="1"/>
  <c r="A3501" i="2"/>
  <c r="B3500" i="2"/>
  <c r="E3500" i="2" s="1"/>
  <c r="A3502" i="2" l="1"/>
  <c r="D3501" i="2"/>
  <c r="B3501" i="2"/>
  <c r="E3501" i="2" s="1"/>
  <c r="B3502" i="2" l="1"/>
  <c r="E3502" i="2" s="1"/>
  <c r="A3503" i="2"/>
  <c r="D3502" i="2"/>
  <c r="A3504" i="2" l="1"/>
  <c r="D3503" i="2"/>
  <c r="B3503" i="2"/>
  <c r="E3503" i="2" s="1"/>
  <c r="D3504" i="2" l="1"/>
  <c r="A3505" i="2"/>
  <c r="B3504" i="2"/>
  <c r="E3504" i="2" s="1"/>
  <c r="D3505" i="2" l="1"/>
  <c r="B3505" i="2"/>
  <c r="E3505" i="2" s="1"/>
  <c r="A3506" i="2"/>
  <c r="A3507" i="2" l="1"/>
  <c r="B3506" i="2"/>
  <c r="E3506" i="2" s="1"/>
  <c r="D3506" i="2"/>
  <c r="B3507" i="2" l="1"/>
  <c r="E3507" i="2" s="1"/>
  <c r="A3508" i="2"/>
  <c r="D3507" i="2"/>
  <c r="D3508" i="2" l="1"/>
  <c r="A3509" i="2"/>
  <c r="B3508" i="2"/>
  <c r="E3508" i="2" s="1"/>
  <c r="A3510" i="2" l="1"/>
  <c r="D3509" i="2"/>
  <c r="B3509" i="2"/>
  <c r="E3509" i="2" s="1"/>
  <c r="B3510" i="2" l="1"/>
  <c r="E3510" i="2" s="1"/>
  <c r="A3511" i="2"/>
  <c r="D3510" i="2"/>
  <c r="A3512" i="2" l="1"/>
  <c r="D3511" i="2"/>
  <c r="B3511" i="2"/>
  <c r="E3511" i="2" s="1"/>
  <c r="D3512" i="2" l="1"/>
  <c r="A3513" i="2"/>
  <c r="B3512" i="2"/>
  <c r="E3512" i="2" s="1"/>
  <c r="D3513" i="2" l="1"/>
  <c r="B3513" i="2"/>
  <c r="E3513" i="2" s="1"/>
  <c r="A3514" i="2"/>
  <c r="A3515" i="2" l="1"/>
  <c r="B3514" i="2"/>
  <c r="E3514" i="2" s="1"/>
  <c r="D3514" i="2"/>
  <c r="B3515" i="2" l="1"/>
  <c r="E3515" i="2" s="1"/>
  <c r="A3516" i="2"/>
  <c r="D3515" i="2"/>
  <c r="D3516" i="2" l="1"/>
  <c r="B3516" i="2"/>
  <c r="E3516" i="2" s="1"/>
  <c r="A3517" i="2"/>
  <c r="A3518" i="2" l="1"/>
  <c r="D3517" i="2"/>
  <c r="B3517" i="2"/>
  <c r="E3517" i="2" s="1"/>
  <c r="B3518" i="2" l="1"/>
  <c r="E3518" i="2" s="1"/>
  <c r="A3519" i="2"/>
  <c r="D3518" i="2"/>
  <c r="A3520" i="2" l="1"/>
  <c r="D3519" i="2"/>
  <c r="B3519" i="2"/>
  <c r="E3519" i="2" s="1"/>
  <c r="D3520" i="2" l="1"/>
  <c r="A3521" i="2"/>
  <c r="B3520" i="2"/>
  <c r="E3520" i="2" s="1"/>
  <c r="D3521" i="2" l="1"/>
  <c r="B3521" i="2"/>
  <c r="E3521" i="2" s="1"/>
  <c r="A3522" i="2"/>
  <c r="A3523" i="2" l="1"/>
  <c r="B3522" i="2"/>
  <c r="E3522" i="2" s="1"/>
  <c r="D3522" i="2"/>
  <c r="B3523" i="2" l="1"/>
  <c r="E3523" i="2" s="1"/>
  <c r="A3524" i="2"/>
  <c r="D3523" i="2"/>
  <c r="D3524" i="2" l="1"/>
  <c r="A3525" i="2"/>
  <c r="B3524" i="2"/>
  <c r="E3524" i="2" s="1"/>
  <c r="A3526" i="2" l="1"/>
  <c r="D3525" i="2"/>
  <c r="B3525" i="2"/>
  <c r="E3525" i="2" s="1"/>
  <c r="B3526" i="2" l="1"/>
  <c r="E3526" i="2" s="1"/>
  <c r="A3527" i="2"/>
  <c r="D3526" i="2"/>
  <c r="A3528" i="2" l="1"/>
  <c r="D3527" i="2"/>
  <c r="B3527" i="2"/>
  <c r="E3527" i="2" s="1"/>
  <c r="D3528" i="2" l="1"/>
  <c r="B3528" i="2"/>
  <c r="E3528" i="2" s="1"/>
  <c r="A3529" i="2"/>
  <c r="D3529" i="2" l="1"/>
  <c r="B3529" i="2"/>
  <c r="E3529" i="2" s="1"/>
  <c r="A3530" i="2"/>
  <c r="A3531" i="2" l="1"/>
  <c r="B3530" i="2"/>
  <c r="E3530" i="2" s="1"/>
  <c r="D3530" i="2"/>
  <c r="B3531" i="2" l="1"/>
  <c r="E3531" i="2" s="1"/>
  <c r="A3532" i="2"/>
  <c r="D3531" i="2"/>
  <c r="D3532" i="2" l="1"/>
  <c r="B3532" i="2"/>
  <c r="E3532" i="2" s="1"/>
  <c r="A3533" i="2"/>
  <c r="A3534" i="2" l="1"/>
  <c r="D3533" i="2"/>
  <c r="B3533" i="2"/>
  <c r="E3533" i="2" s="1"/>
  <c r="B3534" i="2" l="1"/>
  <c r="E3534" i="2" s="1"/>
  <c r="A3535" i="2"/>
  <c r="D3534" i="2"/>
  <c r="A3536" i="2" l="1"/>
  <c r="D3535" i="2"/>
  <c r="B3535" i="2"/>
  <c r="E3535" i="2" s="1"/>
  <c r="D3536" i="2" l="1"/>
  <c r="B3536" i="2"/>
  <c r="E3536" i="2" s="1"/>
  <c r="A3537" i="2"/>
  <c r="D3537" i="2" l="1"/>
  <c r="B3537" i="2"/>
  <c r="E3537" i="2" s="1"/>
  <c r="A3538" i="2"/>
  <c r="A3539" i="2" l="1"/>
  <c r="B3538" i="2"/>
  <c r="E3538" i="2" s="1"/>
  <c r="D3538" i="2"/>
  <c r="B3539" i="2" l="1"/>
  <c r="E3539" i="2" s="1"/>
  <c r="A3540" i="2"/>
  <c r="D3539" i="2"/>
  <c r="D3540" i="2" l="1"/>
  <c r="A3541" i="2"/>
  <c r="B3540" i="2"/>
  <c r="E3540" i="2" s="1"/>
  <c r="A3542" i="2" l="1"/>
  <c r="D3541" i="2"/>
  <c r="B3541" i="2"/>
  <c r="E3541" i="2" s="1"/>
  <c r="B3542" i="2" l="1"/>
  <c r="E3542" i="2" s="1"/>
  <c r="A3543" i="2"/>
  <c r="D3542" i="2"/>
  <c r="A3544" i="2" l="1"/>
  <c r="D3543" i="2"/>
  <c r="B3543" i="2"/>
  <c r="E3543" i="2" s="1"/>
  <c r="D3544" i="2" l="1"/>
  <c r="A3545" i="2"/>
  <c r="B3544" i="2"/>
  <c r="E3544" i="2" s="1"/>
  <c r="D3545" i="2" l="1"/>
  <c r="B3545" i="2"/>
  <c r="E3545" i="2" s="1"/>
  <c r="A3546" i="2"/>
  <c r="A3547" i="2" l="1"/>
  <c r="B3546" i="2"/>
  <c r="E3546" i="2" s="1"/>
  <c r="D3546" i="2"/>
  <c r="B3547" i="2" l="1"/>
  <c r="E3547" i="2" s="1"/>
  <c r="A3548" i="2"/>
  <c r="D3547" i="2"/>
  <c r="D3548" i="2" l="1"/>
  <c r="A3549" i="2"/>
  <c r="B3548" i="2"/>
  <c r="E3548" i="2" s="1"/>
  <c r="A3550" i="2" l="1"/>
  <c r="D3549" i="2"/>
  <c r="B3549" i="2"/>
  <c r="E3549" i="2" s="1"/>
  <c r="B3550" i="2" l="1"/>
  <c r="E3550" i="2" s="1"/>
  <c r="A3551" i="2"/>
  <c r="D3550" i="2"/>
  <c r="A3552" i="2" l="1"/>
  <c r="D3551" i="2"/>
  <c r="B3551" i="2"/>
  <c r="E3551" i="2" s="1"/>
  <c r="D3552" i="2" l="1"/>
  <c r="A3553" i="2"/>
  <c r="B3552" i="2"/>
  <c r="E3552" i="2" s="1"/>
  <c r="D3553" i="2" l="1"/>
  <c r="B3553" i="2"/>
  <c r="E3553" i="2" s="1"/>
  <c r="A3554" i="2"/>
  <c r="A3555" i="2" l="1"/>
  <c r="B3554" i="2"/>
  <c r="E3554" i="2" s="1"/>
  <c r="D3554" i="2"/>
  <c r="B3555" i="2" l="1"/>
  <c r="E3555" i="2" s="1"/>
  <c r="A3556" i="2"/>
  <c r="D3555" i="2"/>
  <c r="D3556" i="2" l="1"/>
  <c r="A3557" i="2"/>
  <c r="B3556" i="2"/>
  <c r="E3556" i="2" s="1"/>
  <c r="A3558" i="2" l="1"/>
  <c r="D3557" i="2"/>
  <c r="B3557" i="2"/>
  <c r="E3557" i="2" s="1"/>
  <c r="B3558" i="2" l="1"/>
  <c r="E3558" i="2" s="1"/>
  <c r="A3559" i="2"/>
  <c r="D3558" i="2"/>
  <c r="A3560" i="2" l="1"/>
  <c r="D3559" i="2"/>
  <c r="B3559" i="2"/>
  <c r="E3559" i="2" s="1"/>
  <c r="D3560" i="2" l="1"/>
  <c r="A3561" i="2"/>
  <c r="B3560" i="2"/>
  <c r="E3560" i="2" s="1"/>
  <c r="D3561" i="2" l="1"/>
  <c r="B3561" i="2"/>
  <c r="E3561" i="2" s="1"/>
  <c r="A3562" i="2"/>
  <c r="A3563" i="2" l="1"/>
  <c r="B3562" i="2"/>
  <c r="E3562" i="2" s="1"/>
  <c r="D3562" i="2"/>
  <c r="B3563" i="2" l="1"/>
  <c r="E3563" i="2" s="1"/>
  <c r="A3564" i="2"/>
  <c r="D3563" i="2"/>
  <c r="A3565" i="2" l="1"/>
  <c r="D3564" i="2"/>
  <c r="B3564" i="2"/>
  <c r="E3564" i="2" s="1"/>
  <c r="B3565" i="2" l="1"/>
  <c r="E3565" i="2" s="1"/>
  <c r="A3566" i="2"/>
  <c r="D3565" i="2"/>
  <c r="A3567" i="2" l="1"/>
  <c r="B3566" i="2"/>
  <c r="E3566" i="2" s="1"/>
  <c r="D3566" i="2"/>
  <c r="A3568" i="2" l="1"/>
  <c r="B3567" i="2"/>
  <c r="E3567" i="2" s="1"/>
  <c r="D3567" i="2"/>
  <c r="D3568" i="2" l="1"/>
  <c r="B3568" i="2"/>
  <c r="E3568" i="2" s="1"/>
  <c r="A3569" i="2"/>
  <c r="A3570" i="2" l="1"/>
  <c r="D3569" i="2"/>
  <c r="B3569" i="2"/>
  <c r="E3569" i="2" s="1"/>
  <c r="B3570" i="2" l="1"/>
  <c r="E3570" i="2" s="1"/>
  <c r="A3571" i="2"/>
  <c r="D3570" i="2"/>
  <c r="D3571" i="2" l="1"/>
  <c r="B3571" i="2"/>
  <c r="E3571" i="2" s="1"/>
  <c r="A3572" i="2"/>
  <c r="B3572" i="2" l="1"/>
  <c r="E3572" i="2" s="1"/>
  <c r="A3573" i="2"/>
  <c r="D3572" i="2"/>
  <c r="B3573" i="2" l="1"/>
  <c r="E3573" i="2" s="1"/>
  <c r="D3573" i="2"/>
  <c r="A3574" i="2"/>
  <c r="A3575" i="2" l="1"/>
  <c r="D3574" i="2"/>
  <c r="B3574" i="2"/>
  <c r="E3574" i="2" s="1"/>
  <c r="A3576" i="2" l="1"/>
  <c r="B3575" i="2"/>
  <c r="E3575" i="2" s="1"/>
  <c r="D3575" i="2"/>
  <c r="D3576" i="2" l="1"/>
  <c r="B3576" i="2"/>
  <c r="E3576" i="2" s="1"/>
  <c r="A3577" i="2"/>
  <c r="A3578" i="2" l="1"/>
  <c r="D3577" i="2"/>
  <c r="B3577" i="2"/>
  <c r="E3577" i="2" s="1"/>
  <c r="B3578" i="2" l="1"/>
  <c r="E3578" i="2" s="1"/>
  <c r="A3579" i="2"/>
  <c r="D3578" i="2"/>
  <c r="D3579" i="2" l="1"/>
  <c r="B3579" i="2"/>
  <c r="E3579" i="2" s="1"/>
  <c r="A3580" i="2"/>
  <c r="A3581" i="2" l="1"/>
  <c r="D3580" i="2"/>
  <c r="B3580" i="2"/>
  <c r="E3580" i="2" s="1"/>
  <c r="B3581" i="2" l="1"/>
  <c r="E3581" i="2" s="1"/>
  <c r="A3582" i="2"/>
  <c r="D3581" i="2"/>
  <c r="A3583" i="2" l="1"/>
  <c r="D3582" i="2"/>
  <c r="B3582" i="2"/>
  <c r="E3582" i="2" s="1"/>
  <c r="A3584" i="2" l="1"/>
  <c r="B3583" i="2"/>
  <c r="E3583" i="2" s="1"/>
  <c r="D3583" i="2"/>
  <c r="D3584" i="2" l="1"/>
  <c r="B3584" i="2"/>
  <c r="E3584" i="2" s="1"/>
  <c r="A3585" i="2"/>
  <c r="A3586" i="2" l="1"/>
  <c r="D3585" i="2"/>
  <c r="B3585" i="2"/>
  <c r="E3585" i="2" s="1"/>
  <c r="B3586" i="2" l="1"/>
  <c r="E3586" i="2" s="1"/>
  <c r="A3587" i="2"/>
  <c r="D3586" i="2"/>
  <c r="D3587" i="2" l="1"/>
  <c r="B3587" i="2"/>
  <c r="E3587" i="2" s="1"/>
  <c r="A3588" i="2"/>
  <c r="A3589" i="2" l="1"/>
  <c r="D3588" i="2"/>
  <c r="B3588" i="2"/>
  <c r="E3588" i="2" s="1"/>
  <c r="B3589" i="2" l="1"/>
  <c r="E3589" i="2" s="1"/>
  <c r="A3590" i="2"/>
  <c r="D3589" i="2"/>
  <c r="A3591" i="2" l="1"/>
  <c r="D3590" i="2"/>
  <c r="B3590" i="2"/>
  <c r="E3590" i="2" s="1"/>
  <c r="A3592" i="2" l="1"/>
  <c r="B3591" i="2"/>
  <c r="E3591" i="2" s="1"/>
  <c r="D3591" i="2"/>
  <c r="D3592" i="2" l="1"/>
  <c r="B3592" i="2"/>
  <c r="E3592" i="2" s="1"/>
  <c r="A3593" i="2"/>
  <c r="A3594" i="2" l="1"/>
  <c r="D3593" i="2"/>
  <c r="B3593" i="2"/>
  <c r="E3593" i="2" s="1"/>
  <c r="B3594" i="2" l="1"/>
  <c r="E3594" i="2" s="1"/>
  <c r="A3595" i="2"/>
  <c r="D3594" i="2"/>
  <c r="D3595" i="2" l="1"/>
  <c r="B3595" i="2"/>
  <c r="E3595" i="2" s="1"/>
  <c r="A3596" i="2"/>
  <c r="A3597" i="2" l="1"/>
  <c r="D3596" i="2"/>
  <c r="B3596" i="2"/>
  <c r="E3596" i="2" s="1"/>
  <c r="B3597" i="2" l="1"/>
  <c r="E3597" i="2" s="1"/>
  <c r="D3597" i="2"/>
  <c r="A3598" i="2"/>
  <c r="A3599" i="2" l="1"/>
  <c r="D3598" i="2"/>
  <c r="B3598" i="2"/>
  <c r="E3598" i="2" s="1"/>
  <c r="A3600" i="2" l="1"/>
  <c r="D3599" i="2"/>
  <c r="B3599" i="2"/>
  <c r="E3599" i="2" s="1"/>
  <c r="D3600" i="2" l="1"/>
  <c r="B3600" i="2"/>
  <c r="E3600" i="2" s="1"/>
  <c r="A3601" i="2"/>
  <c r="A3602" i="2" l="1"/>
  <c r="D3601" i="2"/>
  <c r="B3601" i="2"/>
  <c r="E3601" i="2" s="1"/>
  <c r="B3602" i="2" l="1"/>
  <c r="E3602" i="2" s="1"/>
  <c r="A3603" i="2"/>
  <c r="D3602" i="2"/>
  <c r="D3603" i="2" l="1"/>
  <c r="B3603" i="2"/>
  <c r="E3603" i="2" s="1"/>
  <c r="A3604" i="2"/>
  <c r="A3605" i="2" l="1"/>
  <c r="D3604" i="2"/>
  <c r="B3604" i="2"/>
  <c r="E3604" i="2" s="1"/>
  <c r="B3605" i="2" l="1"/>
  <c r="E3605" i="2" s="1"/>
  <c r="A3606" i="2"/>
  <c r="D3605" i="2"/>
  <c r="A3607" i="2" l="1"/>
  <c r="D3606" i="2"/>
  <c r="B3606" i="2"/>
  <c r="E3606" i="2" s="1"/>
  <c r="A3608" i="2" l="1"/>
  <c r="D3607" i="2"/>
  <c r="B3607" i="2"/>
  <c r="E3607" i="2" s="1"/>
  <c r="D3608" i="2" l="1"/>
  <c r="B3608" i="2"/>
  <c r="E3608" i="2" s="1"/>
  <c r="A3609" i="2"/>
  <c r="A3610" i="2" l="1"/>
  <c r="D3609" i="2"/>
  <c r="B3609" i="2"/>
  <c r="E3609" i="2" s="1"/>
  <c r="B3610" i="2" l="1"/>
  <c r="E3610" i="2" s="1"/>
  <c r="A3611" i="2"/>
  <c r="D3610" i="2"/>
  <c r="D3611" i="2" l="1"/>
  <c r="B3611" i="2"/>
  <c r="E3611" i="2" s="1"/>
  <c r="A3612" i="2"/>
  <c r="A3613" i="2" l="1"/>
  <c r="D3612" i="2"/>
  <c r="B3612" i="2"/>
  <c r="E3612" i="2" s="1"/>
  <c r="B3613" i="2" l="1"/>
  <c r="E3613" i="2" s="1"/>
  <c r="A3614" i="2"/>
  <c r="D3613" i="2"/>
  <c r="A3615" i="2" l="1"/>
  <c r="D3614" i="2"/>
  <c r="B3614" i="2"/>
  <c r="E3614" i="2" s="1"/>
  <c r="A3616" i="2" l="1"/>
  <c r="D3615" i="2"/>
  <c r="B3615" i="2"/>
  <c r="E3615" i="2" s="1"/>
  <c r="D3616" i="2" l="1"/>
  <c r="B3616" i="2"/>
  <c r="E3616" i="2" s="1"/>
  <c r="A3617" i="2"/>
  <c r="A3618" i="2" l="1"/>
  <c r="D3617" i="2"/>
  <c r="B3617" i="2"/>
  <c r="E3617" i="2" s="1"/>
  <c r="B3618" i="2" l="1"/>
  <c r="E3618" i="2" s="1"/>
  <c r="A3619" i="2"/>
  <c r="D3618" i="2"/>
  <c r="D3619" i="2" l="1"/>
  <c r="B3619" i="2"/>
  <c r="E3619" i="2" s="1"/>
  <c r="A3620" i="2"/>
  <c r="A3621" i="2" l="1"/>
  <c r="D3620" i="2"/>
  <c r="B3620" i="2"/>
  <c r="E3620" i="2" s="1"/>
  <c r="B3621" i="2" l="1"/>
  <c r="E3621" i="2" s="1"/>
  <c r="D3621" i="2"/>
  <c r="A3622" i="2"/>
  <c r="A3623" i="2" l="1"/>
  <c r="D3622" i="2"/>
  <c r="B3622" i="2"/>
  <c r="E3622" i="2" s="1"/>
  <c r="A3624" i="2" l="1"/>
  <c r="B3623" i="2"/>
  <c r="E3623" i="2" s="1"/>
  <c r="D3623" i="2"/>
  <c r="D3624" i="2" l="1"/>
  <c r="B3624" i="2"/>
  <c r="E3624" i="2" s="1"/>
  <c r="A3625" i="2"/>
  <c r="A3626" i="2" l="1"/>
  <c r="D3625" i="2"/>
  <c r="B3625" i="2"/>
  <c r="E3625" i="2" s="1"/>
  <c r="B3626" i="2" l="1"/>
  <c r="E3626" i="2" s="1"/>
  <c r="A3627" i="2"/>
  <c r="D3626" i="2"/>
  <c r="D3627" i="2" l="1"/>
  <c r="B3627" i="2"/>
  <c r="E3627" i="2" s="1"/>
  <c r="A3628" i="2"/>
  <c r="A3629" i="2" l="1"/>
  <c r="D3628" i="2"/>
  <c r="B3628" i="2"/>
  <c r="E3628" i="2" s="1"/>
  <c r="B3629" i="2" l="1"/>
  <c r="E3629" i="2" s="1"/>
  <c r="D3629" i="2"/>
  <c r="A3630" i="2"/>
  <c r="A3631" i="2" l="1"/>
  <c r="D3630" i="2"/>
  <c r="B3630" i="2"/>
  <c r="E3630" i="2" s="1"/>
  <c r="A3632" i="2" l="1"/>
  <c r="D3631" i="2"/>
  <c r="B3631" i="2"/>
  <c r="E3631" i="2" s="1"/>
  <c r="D3632" i="2" l="1"/>
  <c r="B3632" i="2"/>
  <c r="E3632" i="2" s="1"/>
  <c r="A3633" i="2"/>
  <c r="A3634" i="2" l="1"/>
  <c r="D3633" i="2"/>
  <c r="B3633" i="2"/>
  <c r="E3633" i="2" s="1"/>
  <c r="B3634" i="2" l="1"/>
  <c r="E3634" i="2" s="1"/>
  <c r="A3635" i="2"/>
  <c r="D3634" i="2"/>
  <c r="D3635" i="2" l="1"/>
  <c r="B3635" i="2"/>
  <c r="E3635" i="2" s="1"/>
  <c r="A3636" i="2"/>
  <c r="A3637" i="2" l="1"/>
  <c r="D3636" i="2"/>
  <c r="B3636" i="2"/>
  <c r="E3636" i="2" s="1"/>
  <c r="B3637" i="2" l="1"/>
  <c r="E3637" i="2" s="1"/>
  <c r="A3638" i="2"/>
  <c r="D3637" i="2"/>
  <c r="A3639" i="2" l="1"/>
  <c r="D3638" i="2"/>
  <c r="B3638" i="2"/>
  <c r="E3638" i="2" s="1"/>
  <c r="A3640" i="2" l="1"/>
  <c r="D3639" i="2"/>
  <c r="B3639" i="2"/>
  <c r="E3639" i="2" s="1"/>
  <c r="D3640" i="2" l="1"/>
  <c r="B3640" i="2"/>
  <c r="E3640" i="2" s="1"/>
  <c r="A3641" i="2"/>
  <c r="A3642" i="2" l="1"/>
  <c r="D3641" i="2"/>
  <c r="B3641" i="2"/>
  <c r="E3641" i="2" s="1"/>
  <c r="B3642" i="2" l="1"/>
  <c r="E3642" i="2" s="1"/>
  <c r="A3643" i="2"/>
  <c r="D3642" i="2"/>
  <c r="D3643" i="2" l="1"/>
  <c r="B3643" i="2"/>
  <c r="E3643" i="2" s="1"/>
  <c r="A3644" i="2"/>
  <c r="A3645" i="2" l="1"/>
  <c r="D3644" i="2"/>
  <c r="B3644" i="2"/>
  <c r="E3644" i="2" s="1"/>
  <c r="B3645" i="2" l="1"/>
  <c r="E3645" i="2" s="1"/>
  <c r="A3646" i="2"/>
  <c r="D3645" i="2"/>
  <c r="A3647" i="2" l="1"/>
  <c r="D3646" i="2"/>
  <c r="B3646" i="2"/>
  <c r="E3646" i="2" s="1"/>
  <c r="A3648" i="2" l="1"/>
  <c r="B3647" i="2"/>
  <c r="E3647" i="2" s="1"/>
  <c r="D3647" i="2"/>
  <c r="D3648" i="2" l="1"/>
  <c r="B3648" i="2"/>
  <c r="E3648" i="2" s="1"/>
  <c r="A3649" i="2"/>
  <c r="A3650" i="2" l="1"/>
  <c r="D3649" i="2"/>
  <c r="B3649" i="2"/>
  <c r="E3649" i="2" s="1"/>
  <c r="B3650" i="2" l="1"/>
  <c r="E3650" i="2" s="1"/>
  <c r="A3651" i="2"/>
  <c r="D3650" i="2"/>
  <c r="D3651" i="2" l="1"/>
  <c r="B3651" i="2"/>
  <c r="E3651" i="2" s="1"/>
  <c r="A3652" i="2"/>
  <c r="A3653" i="2" l="1"/>
  <c r="D3652" i="2"/>
  <c r="B3652" i="2"/>
  <c r="E3652" i="2" s="1"/>
  <c r="B3653" i="2" l="1"/>
  <c r="E3653" i="2" s="1"/>
  <c r="A3654" i="2"/>
  <c r="D3653" i="2"/>
  <c r="A3655" i="2" l="1"/>
  <c r="D3654" i="2"/>
  <c r="B3654" i="2"/>
  <c r="E3654" i="2" s="1"/>
  <c r="A3656" i="2" l="1"/>
  <c r="B3655" i="2"/>
  <c r="E3655" i="2" s="1"/>
  <c r="D3655" i="2"/>
  <c r="D3656" i="2" l="1"/>
  <c r="B3656" i="2"/>
  <c r="E3656" i="2" s="1"/>
  <c r="A3657" i="2"/>
  <c r="A3658" i="2" l="1"/>
  <c r="D3657" i="2"/>
  <c r="B3657" i="2"/>
  <c r="E3657" i="2" s="1"/>
  <c r="B3658" i="2" l="1"/>
  <c r="E3658" i="2" s="1"/>
  <c r="A3659" i="2"/>
  <c r="D3658" i="2"/>
  <c r="D3659" i="2" l="1"/>
  <c r="B3659" i="2"/>
  <c r="E3659" i="2" s="1"/>
  <c r="A3660" i="2"/>
  <c r="A3661" i="2" l="1"/>
  <c r="D3660" i="2"/>
  <c r="B3660" i="2"/>
  <c r="E3660" i="2" s="1"/>
  <c r="B3661" i="2" l="1"/>
  <c r="E3661" i="2" s="1"/>
  <c r="D3661" i="2"/>
  <c r="A3662" i="2"/>
  <c r="A3663" i="2" l="1"/>
  <c r="D3662" i="2"/>
  <c r="B3662" i="2"/>
  <c r="E3662" i="2" s="1"/>
  <c r="A3664" i="2" l="1"/>
  <c r="D3663" i="2"/>
  <c r="B3663" i="2"/>
  <c r="E3663" i="2" s="1"/>
  <c r="D3664" i="2" l="1"/>
  <c r="B3664" i="2"/>
  <c r="E3664" i="2" s="1"/>
  <c r="A3665" i="2"/>
  <c r="A3666" i="2" l="1"/>
  <c r="D3665" i="2"/>
  <c r="B3665" i="2"/>
  <c r="E3665" i="2" s="1"/>
  <c r="B3666" i="2" l="1"/>
  <c r="E3666" i="2" s="1"/>
  <c r="A3667" i="2"/>
  <c r="D3666" i="2"/>
  <c r="D3667" i="2" l="1"/>
  <c r="B3667" i="2"/>
  <c r="E3667" i="2" s="1"/>
  <c r="A3668" i="2"/>
  <c r="A3669" i="2" l="1"/>
  <c r="D3668" i="2"/>
  <c r="B3668" i="2"/>
  <c r="E3668" i="2" s="1"/>
  <c r="B3669" i="2" l="1"/>
  <c r="E3669" i="2" s="1"/>
  <c r="A3670" i="2"/>
  <c r="D3669" i="2"/>
  <c r="A3671" i="2" l="1"/>
  <c r="D3670" i="2"/>
  <c r="B3670" i="2"/>
  <c r="E3670" i="2" s="1"/>
  <c r="A3672" i="2" l="1"/>
  <c r="D3671" i="2"/>
  <c r="B3671" i="2"/>
  <c r="E3671" i="2" s="1"/>
  <c r="D3672" i="2" l="1"/>
  <c r="B3672" i="2"/>
  <c r="E3672" i="2" s="1"/>
  <c r="A3673" i="2"/>
  <c r="A3674" i="2" l="1"/>
  <c r="D3673" i="2"/>
  <c r="B3673" i="2"/>
  <c r="E3673" i="2" s="1"/>
  <c r="B3674" i="2" l="1"/>
  <c r="E3674" i="2" s="1"/>
  <c r="A3675" i="2"/>
  <c r="D3674" i="2"/>
  <c r="D3675" i="2" l="1"/>
  <c r="B3675" i="2"/>
  <c r="E3675" i="2" s="1"/>
  <c r="A3676" i="2"/>
  <c r="A3677" i="2" l="1"/>
  <c r="D3676" i="2"/>
  <c r="B3676" i="2"/>
  <c r="E3676" i="2" s="1"/>
  <c r="B3677" i="2" l="1"/>
  <c r="E3677" i="2" s="1"/>
  <c r="A3678" i="2"/>
  <c r="D3677" i="2"/>
  <c r="A3679" i="2" l="1"/>
  <c r="D3678" i="2"/>
  <c r="B3678" i="2"/>
  <c r="E3678" i="2" s="1"/>
  <c r="A3680" i="2" l="1"/>
  <c r="D3679" i="2"/>
  <c r="B3679" i="2"/>
  <c r="E3679" i="2" s="1"/>
  <c r="D3680" i="2" l="1"/>
  <c r="B3680" i="2"/>
  <c r="E3680" i="2" s="1"/>
  <c r="A3681" i="2"/>
  <c r="A3682" i="2" l="1"/>
  <c r="D3681" i="2"/>
  <c r="B3681" i="2"/>
  <c r="E3681" i="2" s="1"/>
  <c r="B3682" i="2" l="1"/>
  <c r="E3682" i="2" s="1"/>
  <c r="A3683" i="2"/>
  <c r="D3682" i="2"/>
  <c r="D3683" i="2" l="1"/>
  <c r="B3683" i="2"/>
  <c r="E3683" i="2" s="1"/>
  <c r="A3684" i="2"/>
  <c r="A3685" i="2" l="1"/>
  <c r="D3684" i="2"/>
  <c r="B3684" i="2"/>
  <c r="E3684" i="2" s="1"/>
  <c r="B3685" i="2" l="1"/>
  <c r="E3685" i="2" s="1"/>
  <c r="A3686" i="2"/>
  <c r="D3685" i="2"/>
  <c r="A3687" i="2" l="1"/>
  <c r="D3686" i="2"/>
  <c r="B3686" i="2"/>
  <c r="E3686" i="2" s="1"/>
  <c r="A3688" i="2" l="1"/>
  <c r="D3687" i="2"/>
  <c r="B3687" i="2"/>
  <c r="E3687" i="2" s="1"/>
  <c r="D3688" i="2" l="1"/>
  <c r="B3688" i="2"/>
  <c r="E3688" i="2" s="1"/>
  <c r="A3689" i="2"/>
  <c r="A3690" i="2" l="1"/>
  <c r="D3689" i="2"/>
  <c r="B3689" i="2"/>
  <c r="E3689" i="2" s="1"/>
  <c r="B3690" i="2" l="1"/>
  <c r="E3690" i="2" s="1"/>
  <c r="A3691" i="2"/>
  <c r="D3690" i="2"/>
  <c r="D3691" i="2" l="1"/>
  <c r="B3691" i="2"/>
  <c r="E3691" i="2" s="1"/>
  <c r="A3692" i="2"/>
  <c r="A3693" i="2" l="1"/>
  <c r="D3692" i="2"/>
  <c r="B3692" i="2"/>
  <c r="E3692" i="2" s="1"/>
  <c r="B3693" i="2" l="1"/>
  <c r="E3693" i="2" s="1"/>
  <c r="A3694" i="2"/>
  <c r="D3693" i="2"/>
  <c r="A3695" i="2" l="1"/>
  <c r="D3694" i="2"/>
  <c r="B3694" i="2"/>
  <c r="E3694" i="2" s="1"/>
  <c r="A3696" i="2" l="1"/>
  <c r="D3695" i="2"/>
  <c r="B3695" i="2"/>
  <c r="E3695" i="2" s="1"/>
  <c r="D3696" i="2" l="1"/>
  <c r="B3696" i="2"/>
  <c r="E3696" i="2" s="1"/>
  <c r="A3697" i="2"/>
  <c r="A3698" i="2" l="1"/>
  <c r="D3697" i="2"/>
  <c r="B3697" i="2"/>
  <c r="E3697" i="2" s="1"/>
  <c r="B3698" i="2" l="1"/>
  <c r="E3698" i="2" s="1"/>
  <c r="A3699" i="2"/>
  <c r="D3698" i="2"/>
  <c r="D3699" i="2" l="1"/>
  <c r="B3699" i="2"/>
  <c r="E3699" i="2" s="1"/>
  <c r="A3700" i="2"/>
  <c r="A3701" i="2" l="1"/>
  <c r="D3700" i="2"/>
  <c r="B3700" i="2"/>
  <c r="E3700" i="2" s="1"/>
  <c r="B3701" i="2" l="1"/>
  <c r="E3701" i="2" s="1"/>
  <c r="A3702" i="2"/>
  <c r="D3701" i="2"/>
  <c r="A3703" i="2" l="1"/>
  <c r="D3702" i="2"/>
  <c r="B3702" i="2"/>
  <c r="E3702" i="2" s="1"/>
  <c r="A3704" i="2" l="1"/>
  <c r="D3703" i="2"/>
  <c r="B3703" i="2"/>
  <c r="E3703" i="2" s="1"/>
  <c r="D3704" i="2" l="1"/>
  <c r="B3704" i="2"/>
  <c r="E3704" i="2" s="1"/>
  <c r="A3705" i="2"/>
  <c r="A3706" i="2" l="1"/>
  <c r="D3705" i="2"/>
  <c r="B3705" i="2"/>
  <c r="E3705" i="2" s="1"/>
  <c r="B3706" i="2" l="1"/>
  <c r="E3706" i="2" s="1"/>
  <c r="A3707" i="2"/>
  <c r="D3706" i="2"/>
  <c r="D3707" i="2" l="1"/>
  <c r="B3707" i="2"/>
  <c r="E3707" i="2" s="1"/>
  <c r="A3708" i="2"/>
  <c r="A3709" i="2" l="1"/>
  <c r="D3708" i="2"/>
  <c r="B3708" i="2"/>
  <c r="E3708" i="2" s="1"/>
  <c r="B3709" i="2" l="1"/>
  <c r="E3709" i="2" s="1"/>
  <c r="A3710" i="2"/>
  <c r="D3709" i="2"/>
  <c r="A3711" i="2" l="1"/>
  <c r="D3710" i="2"/>
  <c r="B3710" i="2"/>
  <c r="E3710" i="2" s="1"/>
  <c r="A3712" i="2" l="1"/>
  <c r="D3711" i="2"/>
  <c r="B3711" i="2"/>
  <c r="E3711" i="2" s="1"/>
  <c r="D3712" i="2" l="1"/>
  <c r="B3712" i="2"/>
  <c r="E3712" i="2" s="1"/>
  <c r="A3713" i="2"/>
  <c r="A3714" i="2" l="1"/>
  <c r="D3713" i="2"/>
  <c r="B3713" i="2"/>
  <c r="E3713" i="2" s="1"/>
  <c r="B3714" i="2" l="1"/>
  <c r="E3714" i="2" s="1"/>
  <c r="A3715" i="2"/>
  <c r="D3714" i="2"/>
  <c r="D3715" i="2" l="1"/>
  <c r="B3715" i="2"/>
  <c r="E3715" i="2" s="1"/>
  <c r="A3716" i="2"/>
  <c r="A3717" i="2" l="1"/>
  <c r="D3716" i="2"/>
  <c r="B3716" i="2"/>
  <c r="E3716" i="2" s="1"/>
  <c r="B3717" i="2" l="1"/>
  <c r="E3717" i="2" s="1"/>
  <c r="A3718" i="2"/>
  <c r="D3717" i="2"/>
  <c r="A3719" i="2" l="1"/>
  <c r="D3718" i="2"/>
  <c r="B3718" i="2"/>
  <c r="E3718" i="2" s="1"/>
  <c r="A3720" i="2" l="1"/>
  <c r="D3719" i="2"/>
  <c r="B3719" i="2"/>
  <c r="E3719" i="2" s="1"/>
  <c r="D3720" i="2" l="1"/>
  <c r="B3720" i="2"/>
  <c r="E3720" i="2" s="1"/>
  <c r="A3721" i="2"/>
  <c r="A3722" i="2" l="1"/>
  <c r="D3721" i="2"/>
  <c r="B3721" i="2"/>
  <c r="E3721" i="2" s="1"/>
  <c r="B3722" i="2" l="1"/>
  <c r="E3722" i="2" s="1"/>
  <c r="A3723" i="2"/>
  <c r="D3722" i="2"/>
  <c r="D3723" i="2" l="1"/>
  <c r="B3723" i="2"/>
  <c r="E3723" i="2" s="1"/>
  <c r="A3724" i="2"/>
  <c r="A3725" i="2" l="1"/>
  <c r="D3724" i="2"/>
  <c r="B3724" i="2"/>
  <c r="E3724" i="2" s="1"/>
  <c r="B3725" i="2" l="1"/>
  <c r="E3725" i="2" s="1"/>
  <c r="A3726" i="2"/>
  <c r="D3725" i="2"/>
  <c r="A3727" i="2" l="1"/>
  <c r="D3726" i="2"/>
  <c r="B3726" i="2"/>
  <c r="E3726" i="2" s="1"/>
  <c r="A3728" i="2" l="1"/>
  <c r="D3727" i="2"/>
  <c r="B3727" i="2"/>
  <c r="E3727" i="2" s="1"/>
  <c r="D3728" i="2" l="1"/>
  <c r="B3728" i="2"/>
  <c r="E3728" i="2" s="1"/>
  <c r="A3729" i="2"/>
  <c r="A3730" i="2" l="1"/>
  <c r="D3729" i="2"/>
  <c r="B3729" i="2"/>
  <c r="E3729" i="2" s="1"/>
  <c r="B3730" i="2" l="1"/>
  <c r="E3730" i="2" s="1"/>
  <c r="A3731" i="2"/>
  <c r="D3730" i="2"/>
  <c r="D3731" i="2" l="1"/>
  <c r="B3731" i="2"/>
  <c r="E3731" i="2" s="1"/>
  <c r="A3732" i="2"/>
  <c r="A3733" i="2" l="1"/>
  <c r="D3732" i="2"/>
  <c r="B3732" i="2"/>
  <c r="E3732" i="2" s="1"/>
  <c r="B3733" i="2" l="1"/>
  <c r="E3733" i="2" s="1"/>
  <c r="A3734" i="2"/>
  <c r="D3733" i="2"/>
  <c r="A3735" i="2" l="1"/>
  <c r="D3734" i="2"/>
  <c r="B3734" i="2"/>
  <c r="E3734" i="2" s="1"/>
  <c r="A3736" i="2" l="1"/>
  <c r="D3735" i="2"/>
  <c r="B3735" i="2"/>
  <c r="E3735" i="2" s="1"/>
  <c r="D3736" i="2" l="1"/>
  <c r="B3736" i="2"/>
  <c r="E3736" i="2" s="1"/>
  <c r="A3737" i="2"/>
  <c r="A3738" i="2" l="1"/>
  <c r="D3737" i="2"/>
  <c r="B3737" i="2"/>
  <c r="E3737" i="2" s="1"/>
  <c r="B3738" i="2" l="1"/>
  <c r="E3738" i="2" s="1"/>
  <c r="A3739" i="2"/>
  <c r="D3738" i="2"/>
  <c r="D3739" i="2" l="1"/>
  <c r="B3739" i="2"/>
  <c r="E3739" i="2" s="1"/>
  <c r="A3740" i="2"/>
  <c r="A3741" i="2" l="1"/>
  <c r="D3740" i="2"/>
  <c r="B3740" i="2"/>
  <c r="E3740" i="2" s="1"/>
  <c r="B3741" i="2" l="1"/>
  <c r="E3741" i="2" s="1"/>
  <c r="A3742" i="2"/>
  <c r="D3741" i="2"/>
  <c r="A3743" i="2" l="1"/>
  <c r="D3742" i="2"/>
  <c r="B3742" i="2"/>
  <c r="E3742" i="2" s="1"/>
  <c r="A3744" i="2" l="1"/>
  <c r="D3743" i="2"/>
  <c r="B3743" i="2"/>
  <c r="E3743" i="2" s="1"/>
  <c r="D3744" i="2" l="1"/>
  <c r="B3744" i="2"/>
  <c r="E3744" i="2" s="1"/>
  <c r="A3745" i="2"/>
  <c r="A3746" i="2" l="1"/>
  <c r="D3745" i="2"/>
  <c r="B3745" i="2"/>
  <c r="E3745" i="2" s="1"/>
  <c r="B3746" i="2" l="1"/>
  <c r="E3746" i="2" s="1"/>
  <c r="A3747" i="2"/>
  <c r="D3746" i="2"/>
  <c r="D3747" i="2" l="1"/>
  <c r="B3747" i="2"/>
  <c r="E3747" i="2" s="1"/>
  <c r="A3748" i="2"/>
  <c r="A3749" i="2" l="1"/>
  <c r="D3748" i="2"/>
  <c r="B3748" i="2"/>
  <c r="E3748" i="2" s="1"/>
  <c r="B3749" i="2" l="1"/>
  <c r="E3749" i="2" s="1"/>
  <c r="A3750" i="2"/>
  <c r="D3749" i="2"/>
  <c r="A3751" i="2" l="1"/>
  <c r="D3750" i="2"/>
  <c r="B3750" i="2"/>
  <c r="E3750" i="2" s="1"/>
  <c r="A3752" i="2" l="1"/>
  <c r="D3751" i="2"/>
  <c r="B3751" i="2"/>
  <c r="E3751" i="2" s="1"/>
  <c r="D3752" i="2" l="1"/>
  <c r="B3752" i="2"/>
  <c r="E3752" i="2" s="1"/>
  <c r="A3753" i="2"/>
  <c r="A3754" i="2" l="1"/>
  <c r="D3753" i="2"/>
  <c r="B3753" i="2"/>
  <c r="E3753" i="2" s="1"/>
  <c r="B3754" i="2" l="1"/>
  <c r="E3754" i="2" s="1"/>
  <c r="A3755" i="2"/>
  <c r="D3754" i="2"/>
  <c r="D3755" i="2" l="1"/>
  <c r="B3755" i="2"/>
  <c r="E3755" i="2" s="1"/>
  <c r="A3756" i="2"/>
  <c r="A3757" i="2" l="1"/>
  <c r="D3756" i="2"/>
  <c r="B3756" i="2"/>
  <c r="E3756" i="2" s="1"/>
  <c r="B3757" i="2" l="1"/>
  <c r="E3757" i="2" s="1"/>
  <c r="A3758" i="2"/>
  <c r="D3757" i="2"/>
  <c r="A3759" i="2" l="1"/>
  <c r="D3758" i="2"/>
  <c r="B3758" i="2"/>
  <c r="E3758" i="2" s="1"/>
  <c r="A3760" i="2" l="1"/>
  <c r="D3759" i="2"/>
  <c r="B3759" i="2"/>
  <c r="E3759" i="2" s="1"/>
  <c r="D3760" i="2" l="1"/>
  <c r="B3760" i="2"/>
  <c r="E3760" i="2" s="1"/>
  <c r="A3761" i="2"/>
  <c r="A3762" i="2" l="1"/>
  <c r="D3761" i="2"/>
  <c r="B3761" i="2"/>
  <c r="E3761" i="2" s="1"/>
  <c r="B3762" i="2" l="1"/>
  <c r="E3762" i="2" s="1"/>
  <c r="A3763" i="2"/>
  <c r="D3762" i="2"/>
  <c r="D3763" i="2" l="1"/>
  <c r="B3763" i="2"/>
  <c r="E3763" i="2" s="1"/>
  <c r="A3764" i="2"/>
  <c r="A3765" i="2" l="1"/>
  <c r="D3764" i="2"/>
  <c r="B3764" i="2"/>
  <c r="E3764" i="2" s="1"/>
  <c r="B3765" i="2" l="1"/>
  <c r="E3765" i="2" s="1"/>
  <c r="A3766" i="2"/>
  <c r="D3765" i="2"/>
  <c r="A3767" i="2" l="1"/>
  <c r="D3766" i="2"/>
  <c r="B3766" i="2"/>
  <c r="E3766" i="2" s="1"/>
  <c r="A3768" i="2" l="1"/>
  <c r="D3767" i="2"/>
  <c r="B3767" i="2"/>
  <c r="E3767" i="2" s="1"/>
  <c r="D3768" i="2" l="1"/>
  <c r="B3768" i="2"/>
  <c r="E3768" i="2" s="1"/>
  <c r="A3769" i="2"/>
  <c r="A3770" i="2" l="1"/>
  <c r="D3769" i="2"/>
  <c r="B3769" i="2"/>
  <c r="E3769" i="2" s="1"/>
  <c r="B3770" i="2" l="1"/>
  <c r="E3770" i="2" s="1"/>
  <c r="A3771" i="2"/>
  <c r="D3770" i="2"/>
  <c r="D3771" i="2" l="1"/>
  <c r="B3771" i="2"/>
  <c r="E3771" i="2" s="1"/>
  <c r="A3772" i="2"/>
  <c r="A3773" i="2" l="1"/>
  <c r="D3772" i="2"/>
  <c r="B3772" i="2"/>
  <c r="E3772" i="2" s="1"/>
  <c r="B3773" i="2" l="1"/>
  <c r="E3773" i="2" s="1"/>
  <c r="A3774" i="2"/>
  <c r="D3773" i="2"/>
  <c r="A3775" i="2" l="1"/>
  <c r="D3774" i="2"/>
  <c r="B3774" i="2"/>
  <c r="E3774" i="2" s="1"/>
  <c r="A3776" i="2" l="1"/>
  <c r="D3775" i="2"/>
  <c r="B3775" i="2"/>
  <c r="E3775" i="2" s="1"/>
  <c r="D3776" i="2" l="1"/>
  <c r="B3776" i="2"/>
  <c r="E3776" i="2" s="1"/>
  <c r="A3777" i="2"/>
  <c r="A3778" i="2" l="1"/>
  <c r="D3777" i="2"/>
  <c r="B3777" i="2"/>
  <c r="E3777" i="2" s="1"/>
  <c r="B3778" i="2" l="1"/>
  <c r="E3778" i="2" s="1"/>
  <c r="A3779" i="2"/>
  <c r="D3778" i="2"/>
  <c r="D3779" i="2" l="1"/>
  <c r="B3779" i="2"/>
  <c r="E3779" i="2" s="1"/>
  <c r="A3780" i="2"/>
  <c r="A3781" i="2" l="1"/>
  <c r="D3780" i="2"/>
  <c r="B3780" i="2"/>
  <c r="E3780" i="2" s="1"/>
  <c r="B3781" i="2" l="1"/>
  <c r="E3781" i="2" s="1"/>
  <c r="A3782" i="2"/>
  <c r="D3781" i="2"/>
  <c r="A3783" i="2" l="1"/>
  <c r="D3782" i="2"/>
  <c r="B3782" i="2"/>
  <c r="E3782" i="2" s="1"/>
  <c r="A3784" i="2" l="1"/>
  <c r="D3783" i="2"/>
  <c r="B3783" i="2"/>
  <c r="E3783" i="2" s="1"/>
  <c r="D3784" i="2" l="1"/>
  <c r="B3784" i="2"/>
  <c r="E3784" i="2" s="1"/>
  <c r="A3785" i="2"/>
  <c r="A3786" i="2" l="1"/>
  <c r="D3785" i="2"/>
  <c r="B3785" i="2"/>
  <c r="E3785" i="2" s="1"/>
  <c r="B3786" i="2" l="1"/>
  <c r="E3786" i="2" s="1"/>
  <c r="A3787" i="2"/>
  <c r="D3786" i="2"/>
  <c r="D3787" i="2" l="1"/>
  <c r="B3787" i="2"/>
  <c r="E3787" i="2" s="1"/>
  <c r="A3788" i="2"/>
  <c r="A3789" i="2" l="1"/>
  <c r="D3788" i="2"/>
  <c r="B3788" i="2"/>
  <c r="E3788" i="2" s="1"/>
  <c r="B3789" i="2" l="1"/>
  <c r="E3789" i="2" s="1"/>
  <c r="A3790" i="2"/>
  <c r="D3789" i="2"/>
  <c r="A3791" i="2" l="1"/>
  <c r="D3790" i="2"/>
  <c r="B3790" i="2"/>
  <c r="E3790" i="2" s="1"/>
  <c r="A3792" i="2" l="1"/>
  <c r="D3791" i="2"/>
  <c r="B3791" i="2"/>
  <c r="E3791" i="2" s="1"/>
  <c r="D3792" i="2" l="1"/>
  <c r="B3792" i="2"/>
  <c r="E3792" i="2" s="1"/>
  <c r="A3793" i="2"/>
  <c r="A3794" i="2" l="1"/>
  <c r="D3793" i="2"/>
  <c r="B3793" i="2"/>
  <c r="E3793" i="2" s="1"/>
  <c r="B3794" i="2" l="1"/>
  <c r="E3794" i="2" s="1"/>
  <c r="A3795" i="2"/>
  <c r="D3794" i="2"/>
  <c r="D3795" i="2" l="1"/>
  <c r="B3795" i="2"/>
  <c r="E3795" i="2" s="1"/>
  <c r="A3796" i="2"/>
  <c r="A3797" i="2" l="1"/>
  <c r="D3796" i="2"/>
  <c r="B3796" i="2"/>
  <c r="E3796" i="2" s="1"/>
  <c r="B3797" i="2" l="1"/>
  <c r="E3797" i="2" s="1"/>
  <c r="A3798" i="2"/>
  <c r="D3797" i="2"/>
  <c r="A3799" i="2" l="1"/>
  <c r="D3798" i="2"/>
  <c r="B3798" i="2"/>
  <c r="E3798" i="2" s="1"/>
  <c r="A3800" i="2" l="1"/>
  <c r="D3799" i="2"/>
  <c r="B3799" i="2"/>
  <c r="E3799" i="2" s="1"/>
  <c r="D3800" i="2" l="1"/>
  <c r="B3800" i="2"/>
  <c r="E3800" i="2" s="1"/>
  <c r="A3801" i="2"/>
  <c r="A3802" i="2" l="1"/>
  <c r="D3801" i="2"/>
  <c r="B3801" i="2"/>
  <c r="E3801" i="2" s="1"/>
  <c r="B3802" i="2" l="1"/>
  <c r="E3802" i="2" s="1"/>
  <c r="A3803" i="2"/>
  <c r="D3802" i="2"/>
  <c r="D3803" i="2" l="1"/>
  <c r="B3803" i="2"/>
  <c r="E3803" i="2" s="1"/>
  <c r="A3804" i="2"/>
  <c r="A3805" i="2" l="1"/>
  <c r="D3804" i="2"/>
  <c r="B3804" i="2"/>
  <c r="E3804" i="2" s="1"/>
  <c r="B3805" i="2" l="1"/>
  <c r="E3805" i="2" s="1"/>
  <c r="A3806" i="2"/>
  <c r="D3805" i="2"/>
  <c r="A3807" i="2" l="1"/>
  <c r="D3806" i="2"/>
  <c r="B3806" i="2"/>
  <c r="E3806" i="2" s="1"/>
  <c r="A3808" i="2" l="1"/>
  <c r="D3807" i="2"/>
  <c r="B3807" i="2"/>
  <c r="E3807" i="2" s="1"/>
  <c r="D3808" i="2" l="1"/>
  <c r="B3808" i="2"/>
  <c r="E3808" i="2" s="1"/>
  <c r="A3809" i="2"/>
  <c r="A3810" i="2" l="1"/>
  <c r="D3809" i="2"/>
  <c r="B3809" i="2"/>
  <c r="E3809" i="2" s="1"/>
  <c r="B3810" i="2" l="1"/>
  <c r="E3810" i="2" s="1"/>
  <c r="A3811" i="2"/>
  <c r="D3810" i="2"/>
  <c r="D3811" i="2" l="1"/>
  <c r="B3811" i="2"/>
  <c r="E3811" i="2" s="1"/>
  <c r="A3812" i="2"/>
  <c r="A3813" i="2" l="1"/>
  <c r="D3812" i="2"/>
  <c r="B3812" i="2"/>
  <c r="E3812" i="2" s="1"/>
  <c r="B3813" i="2" l="1"/>
  <c r="E3813" i="2" s="1"/>
  <c r="A3814" i="2"/>
  <c r="D3813" i="2"/>
  <c r="A3815" i="2" l="1"/>
  <c r="D3814" i="2"/>
  <c r="B3814" i="2"/>
  <c r="E3814" i="2" s="1"/>
  <c r="A3816" i="2" l="1"/>
  <c r="D3815" i="2"/>
  <c r="B3815" i="2"/>
  <c r="E3815" i="2" s="1"/>
  <c r="D3816" i="2" l="1"/>
  <c r="B3816" i="2"/>
  <c r="E3816" i="2" s="1"/>
  <c r="A3817" i="2"/>
  <c r="A3818" i="2" l="1"/>
  <c r="D3817" i="2"/>
  <c r="B3817" i="2"/>
  <c r="E3817" i="2" s="1"/>
  <c r="B3818" i="2" l="1"/>
  <c r="E3818" i="2" s="1"/>
  <c r="A3819" i="2"/>
  <c r="D3818" i="2"/>
  <c r="D3819" i="2" l="1"/>
  <c r="B3819" i="2"/>
  <c r="E3819" i="2" s="1"/>
  <c r="A3820" i="2"/>
  <c r="A3821" i="2" l="1"/>
  <c r="D3820" i="2"/>
  <c r="B3820" i="2"/>
  <c r="E3820" i="2" s="1"/>
  <c r="B3821" i="2" l="1"/>
  <c r="E3821" i="2" s="1"/>
  <c r="A3822" i="2"/>
  <c r="D3821" i="2"/>
  <c r="A3823" i="2" l="1"/>
  <c r="D3822" i="2"/>
  <c r="B3822" i="2"/>
  <c r="E3822" i="2" s="1"/>
  <c r="A3824" i="2" l="1"/>
  <c r="D3823" i="2"/>
  <c r="B3823" i="2"/>
  <c r="E3823" i="2" s="1"/>
  <c r="D3824" i="2" l="1"/>
  <c r="B3824" i="2"/>
  <c r="E3824" i="2" s="1"/>
  <c r="A3825" i="2"/>
  <c r="A3826" i="2" l="1"/>
  <c r="D3825" i="2"/>
  <c r="B3825" i="2"/>
  <c r="E3825" i="2" s="1"/>
  <c r="B3826" i="2" l="1"/>
  <c r="E3826" i="2" s="1"/>
  <c r="A3827" i="2"/>
  <c r="D3826" i="2"/>
  <c r="D3827" i="2" l="1"/>
  <c r="B3827" i="2"/>
  <c r="E3827" i="2" s="1"/>
  <c r="A3828" i="2"/>
  <c r="A3829" i="2" l="1"/>
  <c r="D3828" i="2"/>
  <c r="B3828" i="2"/>
  <c r="E3828" i="2" s="1"/>
  <c r="B3829" i="2" l="1"/>
  <c r="E3829" i="2" s="1"/>
  <c r="A3830" i="2"/>
  <c r="D3829" i="2"/>
  <c r="A3831" i="2" l="1"/>
  <c r="D3830" i="2"/>
  <c r="B3830" i="2"/>
  <c r="E3830" i="2" s="1"/>
  <c r="A3832" i="2" l="1"/>
  <c r="D3831" i="2"/>
  <c r="B3831" i="2"/>
  <c r="E3831" i="2" s="1"/>
  <c r="D3832" i="2" l="1"/>
  <c r="B3832" i="2"/>
  <c r="E3832" i="2" s="1"/>
  <c r="A3833" i="2"/>
  <c r="A3834" i="2" l="1"/>
  <c r="D3833" i="2"/>
  <c r="B3833" i="2"/>
  <c r="E3833" i="2" s="1"/>
  <c r="B3834" i="2" l="1"/>
  <c r="E3834" i="2" s="1"/>
  <c r="A3835" i="2"/>
  <c r="D3834" i="2"/>
  <c r="D3835" i="2" l="1"/>
  <c r="B3835" i="2"/>
  <c r="E3835" i="2" s="1"/>
  <c r="A3836" i="2"/>
  <c r="A3837" i="2" l="1"/>
  <c r="D3836" i="2"/>
  <c r="B3836" i="2"/>
  <c r="E3836" i="2" s="1"/>
  <c r="B3837" i="2" l="1"/>
  <c r="E3837" i="2" s="1"/>
  <c r="A3838" i="2"/>
  <c r="D3837" i="2"/>
  <c r="A3839" i="2" l="1"/>
  <c r="D3838" i="2"/>
  <c r="B3838" i="2"/>
  <c r="E3838" i="2" s="1"/>
  <c r="A3840" i="2" l="1"/>
  <c r="D3839" i="2"/>
  <c r="B3839" i="2"/>
  <c r="E3839" i="2" s="1"/>
  <c r="D3840" i="2" l="1"/>
  <c r="B3840" i="2"/>
  <c r="E3840" i="2" s="1"/>
  <c r="A3841" i="2"/>
  <c r="A3842" i="2" l="1"/>
  <c r="D3841" i="2"/>
  <c r="B3841" i="2"/>
  <c r="E3841" i="2" s="1"/>
  <c r="B3842" i="2" l="1"/>
  <c r="E3842" i="2" s="1"/>
  <c r="A3843" i="2"/>
  <c r="D3842" i="2"/>
  <c r="D3843" i="2" l="1"/>
  <c r="B3843" i="2"/>
  <c r="E3843" i="2" s="1"/>
  <c r="A3844" i="2"/>
  <c r="A3845" i="2" l="1"/>
  <c r="D3844" i="2"/>
  <c r="B3844" i="2"/>
  <c r="E3844" i="2" s="1"/>
  <c r="B3845" i="2" l="1"/>
  <c r="E3845" i="2" s="1"/>
  <c r="A3846" i="2"/>
  <c r="D3845" i="2"/>
  <c r="A3847" i="2" l="1"/>
  <c r="D3846" i="2"/>
  <c r="B3846" i="2"/>
  <c r="E3846" i="2" s="1"/>
  <c r="A3848" i="2" l="1"/>
  <c r="D3847" i="2"/>
  <c r="B3847" i="2"/>
  <c r="E3847" i="2" s="1"/>
  <c r="D3848" i="2" l="1"/>
  <c r="B3848" i="2"/>
  <c r="E3848" i="2" s="1"/>
  <c r="A3849" i="2"/>
  <c r="A3850" i="2" l="1"/>
  <c r="D3849" i="2"/>
  <c r="B3849" i="2"/>
  <c r="E3849" i="2" s="1"/>
  <c r="B3850" i="2" l="1"/>
  <c r="E3850" i="2" s="1"/>
  <c r="A3851" i="2"/>
  <c r="D3850" i="2"/>
  <c r="D3851" i="2" l="1"/>
  <c r="B3851" i="2"/>
  <c r="E3851" i="2" s="1"/>
  <c r="A3852" i="2"/>
  <c r="A3853" i="2" l="1"/>
  <c r="D3852" i="2"/>
  <c r="B3852" i="2"/>
  <c r="E3852" i="2" s="1"/>
  <c r="B3853" i="2" l="1"/>
  <c r="E3853" i="2" s="1"/>
  <c r="A3854" i="2"/>
  <c r="D3853" i="2"/>
  <c r="A3855" i="2" l="1"/>
  <c r="D3854" i="2"/>
  <c r="B3854" i="2"/>
  <c r="E3854" i="2" s="1"/>
  <c r="A3856" i="2" l="1"/>
  <c r="D3855" i="2"/>
  <c r="B3855" i="2"/>
  <c r="E3855" i="2" s="1"/>
  <c r="D3856" i="2" l="1"/>
  <c r="B3856" i="2"/>
  <c r="E3856" i="2" s="1"/>
  <c r="A3857" i="2"/>
  <c r="A3858" i="2" l="1"/>
  <c r="D3857" i="2"/>
  <c r="B3857" i="2"/>
  <c r="E3857" i="2" s="1"/>
  <c r="B3858" i="2" l="1"/>
  <c r="E3858" i="2" s="1"/>
  <c r="A3859" i="2"/>
  <c r="D3858" i="2"/>
  <c r="D3859" i="2" l="1"/>
  <c r="B3859" i="2"/>
  <c r="E3859" i="2" s="1"/>
  <c r="A3860" i="2"/>
  <c r="A3861" i="2" l="1"/>
  <c r="D3860" i="2"/>
  <c r="B3860" i="2"/>
  <c r="E3860" i="2" s="1"/>
  <c r="B3861" i="2" l="1"/>
  <c r="E3861" i="2" s="1"/>
  <c r="A3862" i="2"/>
  <c r="D3861" i="2"/>
  <c r="A3863" i="2" l="1"/>
  <c r="D3862" i="2"/>
  <c r="B3862" i="2"/>
  <c r="E3862" i="2" s="1"/>
  <c r="A3864" i="2" l="1"/>
  <c r="D3863" i="2"/>
  <c r="B3863" i="2"/>
  <c r="E3863" i="2" s="1"/>
  <c r="D3864" i="2" l="1"/>
  <c r="B3864" i="2"/>
  <c r="E3864" i="2" s="1"/>
  <c r="A3865" i="2"/>
  <c r="A3866" i="2" l="1"/>
  <c r="D3865" i="2"/>
  <c r="B3865" i="2"/>
  <c r="E3865" i="2" s="1"/>
  <c r="B3866" i="2" l="1"/>
  <c r="E3866" i="2" s="1"/>
  <c r="A3867" i="2"/>
  <c r="D3866" i="2"/>
  <c r="D3867" i="2" l="1"/>
  <c r="B3867" i="2"/>
  <c r="E3867" i="2" s="1"/>
  <c r="A3868" i="2"/>
  <c r="A3869" i="2" l="1"/>
  <c r="D3868" i="2"/>
  <c r="B3868" i="2"/>
  <c r="E3868" i="2" s="1"/>
  <c r="B3869" i="2" l="1"/>
  <c r="E3869" i="2" s="1"/>
  <c r="A3870" i="2"/>
  <c r="D3869" i="2"/>
  <c r="A3871" i="2" l="1"/>
  <c r="D3870" i="2"/>
  <c r="B3870" i="2"/>
  <c r="E3870" i="2" s="1"/>
  <c r="A3872" i="2" l="1"/>
  <c r="D3871" i="2"/>
  <c r="B3871" i="2"/>
  <c r="E3871" i="2" s="1"/>
  <c r="D3872" i="2" l="1"/>
  <c r="B3872" i="2"/>
  <c r="E3872" i="2" s="1"/>
  <c r="A3873" i="2"/>
  <c r="A3874" i="2" l="1"/>
  <c r="D3873" i="2"/>
  <c r="B3873" i="2"/>
  <c r="E3873" i="2" s="1"/>
  <c r="B3874" i="2" l="1"/>
  <c r="E3874" i="2" s="1"/>
  <c r="A3875" i="2"/>
  <c r="D3874" i="2"/>
  <c r="D3875" i="2" l="1"/>
  <c r="B3875" i="2"/>
  <c r="E3875" i="2" s="1"/>
  <c r="A3876" i="2"/>
  <c r="A3877" i="2" l="1"/>
  <c r="D3876" i="2"/>
  <c r="B3876" i="2"/>
  <c r="E3876" i="2" s="1"/>
  <c r="B3877" i="2" l="1"/>
  <c r="E3877" i="2" s="1"/>
  <c r="A3878" i="2"/>
  <c r="D3877" i="2"/>
  <c r="A3879" i="2" l="1"/>
  <c r="D3878" i="2"/>
  <c r="B3878" i="2"/>
  <c r="E3878" i="2" s="1"/>
  <c r="A3880" i="2" l="1"/>
  <c r="D3879" i="2"/>
  <c r="B3879" i="2"/>
  <c r="E3879" i="2" s="1"/>
  <c r="D3880" i="2" l="1"/>
  <c r="B3880" i="2"/>
  <c r="E3880" i="2" s="1"/>
  <c r="A3881" i="2"/>
  <c r="A3882" i="2" l="1"/>
  <c r="D3881" i="2"/>
  <c r="B3881" i="2"/>
  <c r="E3881" i="2" s="1"/>
  <c r="B3882" i="2" l="1"/>
  <c r="E3882" i="2" s="1"/>
  <c r="A3883" i="2"/>
  <c r="D3882" i="2"/>
  <c r="D3883" i="2" l="1"/>
  <c r="B3883" i="2"/>
  <c r="E3883" i="2" s="1"/>
  <c r="A3884" i="2"/>
  <c r="A3885" i="2" l="1"/>
  <c r="D3884" i="2"/>
  <c r="B3884" i="2"/>
  <c r="E3884" i="2" s="1"/>
  <c r="B3885" i="2" l="1"/>
  <c r="E3885" i="2" s="1"/>
  <c r="A3886" i="2"/>
  <c r="D3885" i="2"/>
  <c r="A3887" i="2" l="1"/>
  <c r="D3886" i="2"/>
  <c r="B3886" i="2"/>
  <c r="E3886" i="2" s="1"/>
  <c r="A3888" i="2" l="1"/>
  <c r="D3887" i="2"/>
  <c r="B3887" i="2"/>
  <c r="E3887" i="2" s="1"/>
  <c r="D3888" i="2" l="1"/>
  <c r="B3888" i="2"/>
  <c r="E3888" i="2" s="1"/>
  <c r="A3889" i="2"/>
  <c r="A3890" i="2" l="1"/>
  <c r="D3889" i="2"/>
  <c r="B3889" i="2"/>
  <c r="E3889" i="2" s="1"/>
  <c r="B3890" i="2" l="1"/>
  <c r="E3890" i="2" s="1"/>
  <c r="A3891" i="2"/>
  <c r="D3890" i="2"/>
  <c r="D3891" i="2" l="1"/>
  <c r="B3891" i="2"/>
  <c r="E3891" i="2" s="1"/>
  <c r="A3892" i="2"/>
  <c r="A3893" i="2" l="1"/>
  <c r="D3892" i="2"/>
  <c r="B3892" i="2"/>
  <c r="E3892" i="2" s="1"/>
  <c r="B3893" i="2" l="1"/>
  <c r="E3893" i="2" s="1"/>
  <c r="A3894" i="2"/>
  <c r="D3893" i="2"/>
  <c r="A3895" i="2" l="1"/>
  <c r="D3894" i="2"/>
  <c r="B3894" i="2"/>
  <c r="E3894" i="2" s="1"/>
  <c r="A3896" i="2" l="1"/>
  <c r="D3895" i="2"/>
  <c r="B3895" i="2"/>
  <c r="E3895" i="2" s="1"/>
  <c r="D3896" i="2" l="1"/>
  <c r="B3896" i="2"/>
  <c r="E3896" i="2" s="1"/>
  <c r="A3897" i="2"/>
  <c r="A3898" i="2" l="1"/>
  <c r="D3897" i="2"/>
  <c r="B3897" i="2"/>
  <c r="E3897" i="2" s="1"/>
  <c r="B3898" i="2" l="1"/>
  <c r="E3898" i="2" s="1"/>
  <c r="A3899" i="2"/>
  <c r="D3898" i="2"/>
  <c r="D3899" i="2" l="1"/>
  <c r="B3899" i="2"/>
  <c r="E3899" i="2" s="1"/>
  <c r="A3900" i="2"/>
  <c r="A3901" i="2" l="1"/>
  <c r="D3900" i="2"/>
  <c r="B3900" i="2"/>
  <c r="E3900" i="2" s="1"/>
  <c r="B3901" i="2" l="1"/>
  <c r="E3901" i="2" s="1"/>
  <c r="A3902" i="2"/>
  <c r="D3901" i="2"/>
  <c r="A3903" i="2" l="1"/>
  <c r="D3902" i="2"/>
  <c r="B3902" i="2"/>
  <c r="E3902" i="2" s="1"/>
  <c r="A3904" i="2" l="1"/>
  <c r="D3903" i="2"/>
  <c r="B3903" i="2"/>
  <c r="E3903" i="2" s="1"/>
  <c r="D3904" i="2" l="1"/>
  <c r="B3904" i="2"/>
  <c r="E3904" i="2" s="1"/>
  <c r="A3905" i="2"/>
  <c r="B3905" i="2" l="1"/>
  <c r="E3905" i="2" s="1"/>
  <c r="A3906" i="2"/>
  <c r="D3905" i="2"/>
  <c r="A3907" i="2" l="1"/>
  <c r="D3906" i="2"/>
  <c r="B3906" i="2"/>
  <c r="E3906" i="2" s="1"/>
  <c r="A3908" i="2" l="1"/>
  <c r="D3907" i="2"/>
  <c r="B3907" i="2"/>
  <c r="E3907" i="2" s="1"/>
  <c r="A3909" i="2" l="1"/>
  <c r="D3908" i="2"/>
  <c r="B3908" i="2"/>
  <c r="E3908" i="2" s="1"/>
  <c r="A3910" i="2" l="1"/>
  <c r="D3909" i="2"/>
  <c r="B3909" i="2"/>
  <c r="E3909" i="2" s="1"/>
  <c r="D3910" i="2" l="1"/>
  <c r="A3911" i="2"/>
  <c r="B3910" i="2"/>
  <c r="E3910" i="2" s="1"/>
  <c r="D3911" i="2" l="1"/>
  <c r="B3911" i="2"/>
  <c r="E3911" i="2" s="1"/>
  <c r="A3912" i="2"/>
  <c r="A3913" i="2" l="1"/>
  <c r="B3912" i="2"/>
  <c r="E3912" i="2" s="1"/>
  <c r="D3912" i="2"/>
  <c r="B3913" i="2" l="1"/>
  <c r="E3913" i="2" s="1"/>
  <c r="A3914" i="2"/>
  <c r="D3913" i="2"/>
  <c r="D3914" i="2" l="1"/>
  <c r="A3915" i="2"/>
  <c r="B3914" i="2"/>
  <c r="E3914" i="2" s="1"/>
  <c r="A3916" i="2" l="1"/>
  <c r="D3915" i="2"/>
  <c r="B3915" i="2"/>
  <c r="E3915" i="2" s="1"/>
  <c r="B3916" i="2" l="1"/>
  <c r="E3916" i="2" s="1"/>
  <c r="A3917" i="2"/>
  <c r="D3916" i="2"/>
  <c r="A3918" i="2" l="1"/>
  <c r="D3917" i="2"/>
  <c r="B3917" i="2"/>
  <c r="E3917" i="2" s="1"/>
  <c r="D3918" i="2" l="1"/>
  <c r="A3919" i="2"/>
  <c r="B3918" i="2"/>
  <c r="E3918" i="2" s="1"/>
  <c r="D3919" i="2" l="1"/>
  <c r="B3919" i="2"/>
  <c r="E3919" i="2" s="1"/>
  <c r="A3920" i="2"/>
  <c r="A3921" i="2" l="1"/>
  <c r="B3920" i="2"/>
  <c r="E3920" i="2" s="1"/>
  <c r="D3920" i="2"/>
  <c r="B3921" i="2" l="1"/>
  <c r="E3921" i="2" s="1"/>
  <c r="A3922" i="2"/>
  <c r="D3921" i="2"/>
  <c r="D3922" i="2" l="1"/>
  <c r="A3923" i="2"/>
  <c r="B3922" i="2"/>
  <c r="E3922" i="2" s="1"/>
  <c r="A3924" i="2" l="1"/>
  <c r="D3923" i="2"/>
  <c r="B3923" i="2"/>
  <c r="E3923" i="2" s="1"/>
  <c r="B3924" i="2" l="1"/>
  <c r="E3924" i="2" s="1"/>
  <c r="A3925" i="2"/>
  <c r="D3924" i="2"/>
  <c r="A3926" i="2" l="1"/>
  <c r="D3925" i="2"/>
  <c r="B3925" i="2"/>
  <c r="E3925" i="2" s="1"/>
  <c r="D3926" i="2" l="1"/>
  <c r="A3927" i="2"/>
  <c r="B3926" i="2"/>
  <c r="E3926" i="2" s="1"/>
  <c r="D3927" i="2" l="1"/>
  <c r="B3927" i="2"/>
  <c r="E3927" i="2" s="1"/>
  <c r="A3928" i="2"/>
  <c r="A3929" i="2" l="1"/>
  <c r="B3928" i="2"/>
  <c r="E3928" i="2" s="1"/>
  <c r="D3928" i="2"/>
  <c r="B3929" i="2" l="1"/>
  <c r="E3929" i="2" s="1"/>
  <c r="A3930" i="2"/>
  <c r="D3929" i="2"/>
  <c r="D3930" i="2" l="1"/>
  <c r="A3931" i="2"/>
  <c r="B3930" i="2"/>
  <c r="E3930" i="2" s="1"/>
  <c r="A3932" i="2" l="1"/>
  <c r="D3931" i="2"/>
  <c r="B3931" i="2"/>
  <c r="E3931" i="2" s="1"/>
  <c r="B3932" i="2" l="1"/>
  <c r="E3932" i="2" s="1"/>
  <c r="A3933" i="2"/>
  <c r="D3932" i="2"/>
  <c r="A3934" i="2" l="1"/>
  <c r="D3933" i="2"/>
  <c r="B3933" i="2"/>
  <c r="E3933" i="2" s="1"/>
  <c r="D3934" i="2" l="1"/>
  <c r="A3935" i="2"/>
  <c r="B3934" i="2"/>
  <c r="E3934" i="2" s="1"/>
  <c r="D3935" i="2" l="1"/>
  <c r="B3935" i="2"/>
  <c r="E3935" i="2" s="1"/>
  <c r="A3936" i="2"/>
  <c r="A3937" i="2" l="1"/>
  <c r="B3936" i="2"/>
  <c r="E3936" i="2" s="1"/>
  <c r="D3936" i="2"/>
  <c r="B3937" i="2" l="1"/>
  <c r="E3937" i="2" s="1"/>
  <c r="A3938" i="2"/>
  <c r="D3937" i="2"/>
  <c r="D3938" i="2" l="1"/>
  <c r="A3939" i="2"/>
  <c r="B3938" i="2"/>
  <c r="E3938" i="2" s="1"/>
  <c r="A3940" i="2" l="1"/>
  <c r="D3939" i="2"/>
  <c r="B3939" i="2"/>
  <c r="E3939" i="2" s="1"/>
  <c r="B3940" i="2" l="1"/>
  <c r="E3940" i="2" s="1"/>
  <c r="A3941" i="2"/>
  <c r="D3940" i="2"/>
  <c r="A3942" i="2" l="1"/>
  <c r="D3941" i="2"/>
  <c r="B3941" i="2"/>
  <c r="E3941" i="2" s="1"/>
  <c r="D3942" i="2" l="1"/>
  <c r="A3943" i="2"/>
  <c r="B3942" i="2"/>
  <c r="E3942" i="2" s="1"/>
  <c r="D3943" i="2" l="1"/>
  <c r="B3943" i="2"/>
  <c r="E3943" i="2" s="1"/>
  <c r="A3944" i="2"/>
  <c r="A3945" i="2" l="1"/>
  <c r="B3944" i="2"/>
  <c r="E3944" i="2" s="1"/>
  <c r="D3944" i="2"/>
  <c r="B3945" i="2" l="1"/>
  <c r="E3945" i="2" s="1"/>
  <c r="A3946" i="2"/>
  <c r="D3945" i="2"/>
  <c r="D3946" i="2" l="1"/>
  <c r="A3947" i="2"/>
  <c r="B3946" i="2"/>
  <c r="E3946" i="2" s="1"/>
  <c r="A3948" i="2" l="1"/>
  <c r="D3947" i="2"/>
  <c r="B3947" i="2"/>
  <c r="E3947" i="2" s="1"/>
  <c r="B3948" i="2" l="1"/>
  <c r="E3948" i="2" s="1"/>
  <c r="A3949" i="2"/>
  <c r="D3948" i="2"/>
  <c r="A3950" i="2" l="1"/>
  <c r="D3949" i="2"/>
  <c r="B3949" i="2"/>
  <c r="E3949" i="2" s="1"/>
  <c r="D3950" i="2" l="1"/>
  <c r="B3950" i="2"/>
  <c r="E3950" i="2" s="1"/>
  <c r="A3951" i="2"/>
  <c r="D3951" i="2" l="1"/>
  <c r="B3951" i="2"/>
  <c r="E3951" i="2" s="1"/>
  <c r="A3952" i="2"/>
  <c r="A3953" i="2" l="1"/>
  <c r="B3952" i="2"/>
  <c r="E3952" i="2" s="1"/>
  <c r="D3952" i="2"/>
  <c r="B3953" i="2" l="1"/>
  <c r="E3953" i="2" s="1"/>
  <c r="A3954" i="2"/>
  <c r="D3953" i="2"/>
  <c r="D3954" i="2" l="1"/>
  <c r="B3954" i="2"/>
  <c r="E3954" i="2" s="1"/>
  <c r="A3955" i="2"/>
  <c r="A3956" i="2" l="1"/>
  <c r="D3955" i="2"/>
  <c r="B3955" i="2"/>
  <c r="E3955" i="2" s="1"/>
  <c r="B3956" i="2" l="1"/>
  <c r="E3956" i="2" s="1"/>
  <c r="A3957" i="2"/>
  <c r="D3956" i="2"/>
  <c r="A3958" i="2" l="1"/>
  <c r="D3957" i="2"/>
  <c r="B3957" i="2"/>
  <c r="E3957" i="2" s="1"/>
  <c r="D3958" i="2" l="1"/>
  <c r="B3958" i="2"/>
  <c r="E3958" i="2" s="1"/>
  <c r="A3959" i="2"/>
  <c r="D3959" i="2" l="1"/>
  <c r="B3959" i="2"/>
  <c r="E3959" i="2" s="1"/>
  <c r="A3960" i="2"/>
  <c r="A3961" i="2" l="1"/>
  <c r="B3960" i="2"/>
  <c r="E3960" i="2" s="1"/>
  <c r="D3960" i="2"/>
  <c r="B3961" i="2" l="1"/>
  <c r="E3961" i="2" s="1"/>
  <c r="A3962" i="2"/>
  <c r="D3961" i="2"/>
  <c r="D3962" i="2" l="1"/>
  <c r="A3963" i="2"/>
  <c r="B3962" i="2"/>
  <c r="E3962" i="2" s="1"/>
  <c r="A3964" i="2" l="1"/>
  <c r="D3963" i="2"/>
  <c r="B3963" i="2"/>
  <c r="E3963" i="2" s="1"/>
  <c r="B3964" i="2" l="1"/>
  <c r="E3964" i="2" s="1"/>
  <c r="A3965" i="2"/>
  <c r="D3964" i="2"/>
  <c r="A3966" i="2" l="1"/>
  <c r="D3965" i="2"/>
  <c r="B3965" i="2"/>
  <c r="E3965" i="2" s="1"/>
  <c r="D3966" i="2" l="1"/>
  <c r="A3967" i="2"/>
  <c r="B3966" i="2"/>
  <c r="E3966" i="2" s="1"/>
  <c r="D3967" i="2" l="1"/>
  <c r="B3967" i="2"/>
  <c r="E3967" i="2" s="1"/>
  <c r="A3968" i="2"/>
  <c r="A3969" i="2" l="1"/>
  <c r="B3968" i="2"/>
  <c r="E3968" i="2" s="1"/>
  <c r="D3968" i="2"/>
  <c r="B3969" i="2" l="1"/>
  <c r="E3969" i="2" s="1"/>
  <c r="A3970" i="2"/>
  <c r="D3969" i="2"/>
  <c r="D3970" i="2" l="1"/>
  <c r="A3971" i="2"/>
  <c r="B3970" i="2"/>
  <c r="E3970" i="2" s="1"/>
  <c r="A3972" i="2" l="1"/>
  <c r="D3971" i="2"/>
  <c r="B3971" i="2"/>
  <c r="E3971" i="2" s="1"/>
  <c r="B3972" i="2" l="1"/>
  <c r="E3972" i="2" s="1"/>
  <c r="A3973" i="2"/>
  <c r="D3972" i="2"/>
  <c r="A3974" i="2" l="1"/>
  <c r="D3973" i="2"/>
  <c r="B3973" i="2"/>
  <c r="E3973" i="2" s="1"/>
  <c r="D3974" i="2" l="1"/>
  <c r="A3975" i="2"/>
  <c r="B3974" i="2"/>
  <c r="E3974" i="2" s="1"/>
  <c r="D3975" i="2" l="1"/>
  <c r="B3975" i="2"/>
  <c r="E3975" i="2" s="1"/>
  <c r="A3976" i="2"/>
  <c r="A3977" i="2" l="1"/>
  <c r="B3976" i="2"/>
  <c r="E3976" i="2" s="1"/>
  <c r="D3976" i="2"/>
  <c r="B3977" i="2" l="1"/>
  <c r="E3977" i="2" s="1"/>
  <c r="A3978" i="2"/>
  <c r="D3977" i="2"/>
  <c r="D3978" i="2" l="1"/>
  <c r="A3979" i="2"/>
  <c r="B3978" i="2"/>
  <c r="E3978" i="2" s="1"/>
  <c r="A3980" i="2" l="1"/>
  <c r="D3979" i="2"/>
  <c r="B3979" i="2"/>
  <c r="E3979" i="2" s="1"/>
  <c r="B3980" i="2" l="1"/>
  <c r="E3980" i="2" s="1"/>
  <c r="A3981" i="2"/>
  <c r="D3980" i="2"/>
  <c r="A3982" i="2" l="1"/>
  <c r="D3981" i="2"/>
  <c r="B3981" i="2"/>
  <c r="E3981" i="2" s="1"/>
  <c r="D3982" i="2" l="1"/>
  <c r="A3983" i="2"/>
  <c r="B3982" i="2"/>
  <c r="E3982" i="2" s="1"/>
  <c r="D3983" i="2" l="1"/>
  <c r="B3983" i="2"/>
  <c r="E3983" i="2" s="1"/>
  <c r="A3984" i="2"/>
  <c r="A3985" i="2" l="1"/>
  <c r="B3984" i="2"/>
  <c r="E3984" i="2" s="1"/>
  <c r="D3984" i="2"/>
  <c r="B3985" i="2" l="1"/>
  <c r="E3985" i="2" s="1"/>
  <c r="A3986" i="2"/>
  <c r="D3985" i="2"/>
  <c r="D3986" i="2" l="1"/>
  <c r="A3987" i="2"/>
  <c r="B3986" i="2"/>
  <c r="E3986" i="2" s="1"/>
  <c r="A3988" i="2" l="1"/>
  <c r="D3987" i="2"/>
  <c r="B3987" i="2"/>
  <c r="E3987" i="2" s="1"/>
  <c r="B3988" i="2" l="1"/>
  <c r="E3988" i="2" s="1"/>
  <c r="A3989" i="2"/>
  <c r="D3988" i="2"/>
  <c r="A3990" i="2" l="1"/>
  <c r="D3989" i="2"/>
  <c r="B3989" i="2"/>
  <c r="E3989" i="2" s="1"/>
  <c r="D3990" i="2" l="1"/>
  <c r="A3991" i="2"/>
  <c r="B3990" i="2"/>
  <c r="E3990" i="2" s="1"/>
  <c r="D3991" i="2" l="1"/>
  <c r="B3991" i="2"/>
  <c r="E3991" i="2" s="1"/>
  <c r="A3992" i="2"/>
  <c r="A3993" i="2" l="1"/>
  <c r="B3992" i="2"/>
  <c r="E3992" i="2" s="1"/>
  <c r="D3992" i="2"/>
  <c r="B3993" i="2" l="1"/>
  <c r="E3993" i="2" s="1"/>
  <c r="A3994" i="2"/>
  <c r="D3993" i="2"/>
  <c r="D3994" i="2" l="1"/>
  <c r="A3995" i="2"/>
  <c r="B3994" i="2"/>
  <c r="E3994" i="2" s="1"/>
  <c r="A3996" i="2" l="1"/>
  <c r="D3995" i="2"/>
  <c r="B3995" i="2"/>
  <c r="E3995" i="2" s="1"/>
  <c r="B3996" i="2" l="1"/>
  <c r="E3996" i="2" s="1"/>
  <c r="A3997" i="2"/>
  <c r="D3996" i="2"/>
  <c r="A3998" i="2" l="1"/>
  <c r="D3997" i="2"/>
  <c r="B3997" i="2"/>
  <c r="E3997" i="2" s="1"/>
  <c r="D3998" i="2" l="1"/>
  <c r="A3999" i="2"/>
  <c r="B3998" i="2"/>
  <c r="E3998" i="2" s="1"/>
  <c r="D3999" i="2" l="1"/>
  <c r="B3999" i="2"/>
  <c r="E3999" i="2" s="1"/>
  <c r="A4000" i="2"/>
  <c r="A4001" i="2" l="1"/>
  <c r="B4000" i="2"/>
  <c r="E4000" i="2" s="1"/>
  <c r="D4000" i="2"/>
  <c r="B4001" i="2" l="1"/>
  <c r="E4001" i="2" s="1"/>
  <c r="A4002" i="2"/>
  <c r="D4001" i="2"/>
  <c r="D4002" i="2" l="1"/>
  <c r="A4003" i="2"/>
  <c r="B4002" i="2"/>
  <c r="E4002" i="2" s="1"/>
  <c r="A4004" i="2" l="1"/>
  <c r="D4003" i="2"/>
  <c r="B4003" i="2"/>
  <c r="E4003" i="2" s="1"/>
  <c r="B4004" i="2" l="1"/>
  <c r="E4004" i="2" s="1"/>
  <c r="A4005" i="2"/>
  <c r="D4004" i="2"/>
  <c r="A4006" i="2" l="1"/>
  <c r="D4005" i="2"/>
  <c r="B4005" i="2"/>
  <c r="E4005" i="2" s="1"/>
  <c r="D4006" i="2" l="1"/>
  <c r="A4007" i="2"/>
  <c r="B4006" i="2"/>
  <c r="E4006" i="2" s="1"/>
  <c r="D4007" i="2" l="1"/>
  <c r="B4007" i="2"/>
  <c r="E4007" i="2" s="1"/>
  <c r="A4008" i="2"/>
  <c r="A4009" i="2" l="1"/>
  <c r="B4008" i="2"/>
  <c r="E4008" i="2" s="1"/>
  <c r="D4008" i="2"/>
  <c r="B4009" i="2" l="1"/>
  <c r="E4009" i="2" s="1"/>
  <c r="A4010" i="2"/>
  <c r="D4009" i="2"/>
  <c r="D4010" i="2" l="1"/>
  <c r="B4010" i="2"/>
  <c r="E4010" i="2" s="1"/>
  <c r="A4011" i="2"/>
  <c r="A4012" i="2" l="1"/>
  <c r="D4011" i="2"/>
  <c r="B4011" i="2"/>
  <c r="E4011" i="2" s="1"/>
  <c r="B4012" i="2" l="1"/>
  <c r="E4012" i="2" s="1"/>
  <c r="A4013" i="2"/>
  <c r="D4012" i="2"/>
  <c r="A4014" i="2" l="1"/>
  <c r="D4013" i="2"/>
  <c r="B4013" i="2"/>
  <c r="E4013" i="2" s="1"/>
  <c r="D4014" i="2" l="1"/>
  <c r="B4014" i="2"/>
  <c r="E4014" i="2" s="1"/>
  <c r="A4015" i="2"/>
  <c r="D4015" i="2" l="1"/>
  <c r="B4015" i="2"/>
  <c r="E4015" i="2" s="1"/>
  <c r="A4016" i="2"/>
  <c r="A4017" i="2" l="1"/>
  <c r="B4016" i="2"/>
  <c r="E4016" i="2" s="1"/>
  <c r="D4016" i="2"/>
  <c r="B4017" i="2" l="1"/>
  <c r="E4017" i="2" s="1"/>
  <c r="A4018" i="2"/>
  <c r="D4017" i="2"/>
  <c r="D4018" i="2" l="1"/>
  <c r="B4018" i="2"/>
  <c r="E4018" i="2" s="1"/>
  <c r="A4019" i="2"/>
  <c r="A4020" i="2" l="1"/>
  <c r="D4019" i="2"/>
  <c r="B4019" i="2"/>
  <c r="E4019" i="2" s="1"/>
  <c r="B4020" i="2" l="1"/>
  <c r="E4020" i="2" s="1"/>
  <c r="A4021" i="2"/>
  <c r="D4020" i="2"/>
  <c r="A4022" i="2" l="1"/>
  <c r="D4021" i="2"/>
  <c r="B4021" i="2"/>
  <c r="E4021" i="2" s="1"/>
  <c r="D4022" i="2" l="1"/>
  <c r="B4022" i="2"/>
  <c r="E4022" i="2" s="1"/>
  <c r="A4023" i="2"/>
  <c r="D4023" i="2" l="1"/>
  <c r="B4023" i="2"/>
  <c r="E4023" i="2" s="1"/>
  <c r="A4024" i="2"/>
  <c r="A4025" i="2" l="1"/>
  <c r="B4024" i="2"/>
  <c r="E4024" i="2" s="1"/>
  <c r="D4024" i="2"/>
  <c r="B4025" i="2" l="1"/>
  <c r="E4025" i="2" s="1"/>
  <c r="A4026" i="2"/>
  <c r="D4025" i="2"/>
  <c r="D4026" i="2" l="1"/>
  <c r="A4027" i="2"/>
  <c r="B4026" i="2"/>
  <c r="E4026" i="2" s="1"/>
  <c r="A4028" i="2" l="1"/>
  <c r="D4027" i="2"/>
  <c r="B4027" i="2"/>
  <c r="E4027" i="2" s="1"/>
  <c r="B4028" i="2" l="1"/>
  <c r="E4028" i="2" s="1"/>
  <c r="A4029" i="2"/>
  <c r="D4028" i="2"/>
  <c r="A4030" i="2" l="1"/>
  <c r="D4029" i="2"/>
  <c r="B4029" i="2"/>
  <c r="E4029" i="2" s="1"/>
  <c r="D4030" i="2" l="1"/>
  <c r="A4031" i="2"/>
  <c r="B4030" i="2"/>
  <c r="E4030" i="2" s="1"/>
  <c r="D4031" i="2" l="1"/>
  <c r="B4031" i="2"/>
  <c r="E4031" i="2" s="1"/>
  <c r="A4032" i="2"/>
  <c r="A4033" i="2" l="1"/>
  <c r="B4032" i="2"/>
  <c r="E4032" i="2" s="1"/>
  <c r="D4032" i="2"/>
  <c r="B4033" i="2" l="1"/>
  <c r="E4033" i="2" s="1"/>
  <c r="A4034" i="2"/>
  <c r="D4033" i="2"/>
  <c r="D4034" i="2" l="1"/>
  <c r="A4035" i="2"/>
  <c r="B4034" i="2"/>
  <c r="E4034" i="2" s="1"/>
  <c r="A4036" i="2" l="1"/>
  <c r="D4035" i="2"/>
  <c r="B4035" i="2"/>
  <c r="E4035" i="2" s="1"/>
  <c r="B4036" i="2" l="1"/>
  <c r="E4036" i="2" s="1"/>
  <c r="A4037" i="2"/>
  <c r="D4036" i="2"/>
  <c r="A4038" i="2" l="1"/>
  <c r="D4037" i="2"/>
  <c r="B4037" i="2"/>
  <c r="E4037" i="2" s="1"/>
  <c r="D4038" i="2" l="1"/>
  <c r="A4039" i="2"/>
  <c r="B4038" i="2"/>
  <c r="E4038" i="2" s="1"/>
  <c r="D4039" i="2" l="1"/>
  <c r="B4039" i="2"/>
  <c r="E4039" i="2" s="1"/>
  <c r="A4040" i="2"/>
  <c r="A4041" i="2" l="1"/>
  <c r="B4040" i="2"/>
  <c r="E4040" i="2" s="1"/>
  <c r="D4040" i="2"/>
  <c r="B4041" i="2" l="1"/>
  <c r="E4041" i="2" s="1"/>
  <c r="A4042" i="2"/>
  <c r="D4041" i="2"/>
  <c r="D4042" i="2" l="1"/>
  <c r="A4043" i="2"/>
  <c r="B4042" i="2"/>
  <c r="E4042" i="2" s="1"/>
  <c r="A4044" i="2" l="1"/>
  <c r="D4043" i="2"/>
  <c r="B4043" i="2"/>
  <c r="E4043" i="2" s="1"/>
  <c r="B4044" i="2" l="1"/>
  <c r="E4044" i="2" s="1"/>
  <c r="A4045" i="2"/>
  <c r="D4044" i="2"/>
  <c r="A4046" i="2" l="1"/>
  <c r="D4045" i="2"/>
  <c r="B4045" i="2"/>
  <c r="E4045" i="2" s="1"/>
  <c r="D4046" i="2" l="1"/>
  <c r="A4047" i="2"/>
  <c r="B4046" i="2"/>
  <c r="E4046" i="2" s="1"/>
  <c r="D4047" i="2" l="1"/>
  <c r="B4047" i="2"/>
  <c r="E4047" i="2" s="1"/>
  <c r="A4048" i="2"/>
  <c r="A4049" i="2" l="1"/>
  <c r="B4048" i="2"/>
  <c r="E4048" i="2" s="1"/>
  <c r="D4048" i="2"/>
  <c r="B4049" i="2" l="1"/>
  <c r="E4049" i="2" s="1"/>
  <c r="A4050" i="2"/>
  <c r="D4049" i="2"/>
  <c r="D4050" i="2" l="1"/>
  <c r="A4051" i="2"/>
  <c r="B4050" i="2"/>
  <c r="E4050" i="2" s="1"/>
  <c r="A4052" i="2" l="1"/>
  <c r="D4051" i="2"/>
  <c r="B4051" i="2"/>
  <c r="E4051" i="2" s="1"/>
  <c r="B4052" i="2" l="1"/>
  <c r="E4052" i="2" s="1"/>
  <c r="A4053" i="2"/>
  <c r="D4052" i="2"/>
  <c r="A4054" i="2" l="1"/>
  <c r="D4053" i="2"/>
  <c r="B4053" i="2"/>
  <c r="E4053" i="2" s="1"/>
  <c r="D4054" i="2" l="1"/>
  <c r="A4055" i="2"/>
  <c r="B4054" i="2"/>
  <c r="E4054" i="2" s="1"/>
  <c r="D4055" i="2" l="1"/>
  <c r="B4055" i="2"/>
  <c r="E4055" i="2" s="1"/>
  <c r="A4056" i="2"/>
  <c r="A4057" i="2" l="1"/>
  <c r="B4056" i="2"/>
  <c r="E4056" i="2" s="1"/>
  <c r="D4056" i="2"/>
  <c r="B4057" i="2" l="1"/>
  <c r="E4057" i="2" s="1"/>
  <c r="A4058" i="2"/>
  <c r="D4057" i="2"/>
  <c r="D4058" i="2" l="1"/>
  <c r="A4059" i="2"/>
  <c r="B4058" i="2"/>
  <c r="E4058" i="2" s="1"/>
  <c r="A4060" i="2" l="1"/>
  <c r="D4059" i="2"/>
  <c r="B4059" i="2"/>
  <c r="E4059" i="2" s="1"/>
  <c r="B4060" i="2" l="1"/>
  <c r="E4060" i="2" s="1"/>
  <c r="A4061" i="2"/>
  <c r="D4060" i="2"/>
  <c r="A4062" i="2" l="1"/>
  <c r="D4061" i="2"/>
  <c r="B4061" i="2"/>
  <c r="E4061" i="2" s="1"/>
  <c r="D4062" i="2" l="1"/>
  <c r="A4063" i="2"/>
  <c r="B4062" i="2"/>
  <c r="E4062" i="2" s="1"/>
  <c r="D4063" i="2" l="1"/>
  <c r="B4063" i="2"/>
  <c r="E4063" i="2" s="1"/>
  <c r="A4064" i="2"/>
  <c r="A4065" i="2" l="1"/>
  <c r="B4064" i="2"/>
  <c r="E4064" i="2" s="1"/>
  <c r="D4064" i="2"/>
  <c r="B4065" i="2" l="1"/>
  <c r="E4065" i="2" s="1"/>
  <c r="A4066" i="2"/>
  <c r="D4065" i="2"/>
  <c r="D4066" i="2" l="1"/>
  <c r="A4067" i="2"/>
  <c r="B4066" i="2"/>
  <c r="E4066" i="2" s="1"/>
  <c r="A4068" i="2" l="1"/>
  <c r="D4067" i="2"/>
  <c r="B4067" i="2"/>
  <c r="E4067" i="2" s="1"/>
  <c r="B4068" i="2" l="1"/>
  <c r="E4068" i="2" s="1"/>
  <c r="A4069" i="2"/>
  <c r="D4068" i="2"/>
  <c r="A4070" i="2" l="1"/>
  <c r="D4069" i="2"/>
  <c r="B4069" i="2"/>
  <c r="E4069" i="2" s="1"/>
  <c r="D4070" i="2" l="1"/>
  <c r="A4071" i="2"/>
  <c r="B4070" i="2"/>
  <c r="E4070" i="2" s="1"/>
  <c r="D4071" i="2" l="1"/>
  <c r="B4071" i="2"/>
  <c r="E4071" i="2" s="1"/>
  <c r="A4072" i="2"/>
  <c r="A4073" i="2" l="1"/>
  <c r="B4072" i="2"/>
  <c r="E4072" i="2" s="1"/>
  <c r="D4072" i="2"/>
  <c r="B4073" i="2" l="1"/>
  <c r="E4073" i="2" s="1"/>
  <c r="A4074" i="2"/>
  <c r="D4073" i="2"/>
  <c r="D4074" i="2" l="1"/>
  <c r="A4075" i="2"/>
  <c r="B4074" i="2"/>
  <c r="E4074" i="2" s="1"/>
  <c r="A4076" i="2" l="1"/>
  <c r="D4075" i="2"/>
  <c r="B4075" i="2"/>
  <c r="E4075" i="2" s="1"/>
  <c r="B4076" i="2" l="1"/>
  <c r="E4076" i="2" s="1"/>
  <c r="A4077" i="2"/>
  <c r="D4076" i="2"/>
  <c r="A4078" i="2" l="1"/>
  <c r="D4077" i="2"/>
  <c r="B4077" i="2"/>
  <c r="E4077" i="2" s="1"/>
  <c r="D4078" i="2" l="1"/>
  <c r="B4078" i="2"/>
  <c r="E4078" i="2" s="1"/>
  <c r="A4079" i="2"/>
  <c r="D4079" i="2" l="1"/>
  <c r="B4079" i="2"/>
  <c r="E4079" i="2" s="1"/>
  <c r="A4080" i="2"/>
  <c r="A4081" i="2" l="1"/>
  <c r="B4080" i="2"/>
  <c r="E4080" i="2" s="1"/>
  <c r="D4080" i="2"/>
  <c r="B4081" i="2" l="1"/>
  <c r="E4081" i="2" s="1"/>
  <c r="A4082" i="2"/>
  <c r="D4081" i="2"/>
  <c r="D4082" i="2" l="1"/>
  <c r="B4082" i="2"/>
  <c r="E4082" i="2" s="1"/>
  <c r="A4083" i="2"/>
  <c r="A4084" i="2" l="1"/>
  <c r="D4083" i="2"/>
  <c r="B4083" i="2"/>
  <c r="E4083" i="2" s="1"/>
  <c r="B4084" i="2" l="1"/>
  <c r="E4084" i="2" s="1"/>
  <c r="A4085" i="2"/>
  <c r="D4084" i="2"/>
  <c r="A4086" i="2" l="1"/>
  <c r="D4085" i="2"/>
  <c r="B4085" i="2"/>
  <c r="E4085" i="2" s="1"/>
  <c r="D4086" i="2" l="1"/>
  <c r="B4086" i="2"/>
  <c r="E4086" i="2" s="1"/>
  <c r="A4087" i="2"/>
  <c r="D4087" i="2" l="1"/>
  <c r="B4087" i="2"/>
  <c r="E4087" i="2" s="1"/>
  <c r="A4088" i="2"/>
  <c r="A4089" i="2" l="1"/>
  <c r="B4088" i="2"/>
  <c r="E4088" i="2" s="1"/>
  <c r="D4088" i="2"/>
  <c r="B4089" i="2" l="1"/>
  <c r="E4089" i="2" s="1"/>
  <c r="A4090" i="2"/>
  <c r="D4089" i="2"/>
  <c r="D4090" i="2" l="1"/>
  <c r="A4091" i="2"/>
  <c r="B4090" i="2"/>
  <c r="E4090" i="2" s="1"/>
  <c r="A4092" i="2" l="1"/>
  <c r="D4091" i="2"/>
  <c r="B4091" i="2"/>
  <c r="E4091" i="2" s="1"/>
  <c r="B4092" i="2" l="1"/>
  <c r="E4092" i="2" s="1"/>
  <c r="A4093" i="2"/>
  <c r="D4092" i="2"/>
  <c r="A4094" i="2" l="1"/>
  <c r="D4093" i="2"/>
  <c r="B4093" i="2"/>
  <c r="E4093" i="2" s="1"/>
  <c r="D4094" i="2" l="1"/>
  <c r="A4095" i="2"/>
  <c r="B4094" i="2"/>
  <c r="E4094" i="2" s="1"/>
  <c r="D4095" i="2" l="1"/>
  <c r="B4095" i="2"/>
  <c r="E4095" i="2" s="1"/>
  <c r="A4096" i="2"/>
  <c r="A4097" i="2" l="1"/>
  <c r="B4096" i="2"/>
  <c r="E4096" i="2" s="1"/>
  <c r="D4096" i="2"/>
  <c r="B4097" i="2" l="1"/>
  <c r="E4097" i="2" s="1"/>
  <c r="A4098" i="2"/>
  <c r="D4097" i="2"/>
  <c r="D4098" i="2" l="1"/>
  <c r="A4099" i="2"/>
  <c r="B4098" i="2"/>
  <c r="E4098" i="2" s="1"/>
  <c r="A4100" i="2" l="1"/>
  <c r="D4099" i="2"/>
  <c r="B4099" i="2"/>
  <c r="E4099" i="2" s="1"/>
  <c r="B4100" i="2" l="1"/>
  <c r="E4100" i="2" s="1"/>
  <c r="A4101" i="2"/>
  <c r="D4100" i="2"/>
  <c r="A4102" i="2" l="1"/>
  <c r="D4101" i="2"/>
  <c r="B4101" i="2"/>
  <c r="E4101" i="2" s="1"/>
  <c r="D4102" i="2" l="1"/>
  <c r="A4103" i="2"/>
  <c r="B4102" i="2"/>
  <c r="E4102" i="2" s="1"/>
  <c r="D4103" i="2" l="1"/>
  <c r="B4103" i="2"/>
  <c r="E4103" i="2" s="1"/>
  <c r="A4104" i="2"/>
  <c r="A4105" i="2" l="1"/>
  <c r="B4104" i="2"/>
  <c r="E4104" i="2" s="1"/>
  <c r="D4104" i="2"/>
  <c r="B4105" i="2" l="1"/>
  <c r="E4105" i="2" s="1"/>
  <c r="A4106" i="2"/>
  <c r="D4105" i="2"/>
  <c r="D4106" i="2" l="1"/>
  <c r="A4107" i="2"/>
  <c r="B4106" i="2"/>
  <c r="E4106" i="2" s="1"/>
  <c r="A4108" i="2" l="1"/>
  <c r="D4107" i="2"/>
  <c r="B4107" i="2"/>
  <c r="E4107" i="2" s="1"/>
  <c r="B4108" i="2" l="1"/>
  <c r="E4108" i="2" s="1"/>
  <c r="A4109" i="2"/>
  <c r="D4108" i="2"/>
  <c r="A4110" i="2" l="1"/>
  <c r="D4109" i="2"/>
  <c r="B4109" i="2"/>
  <c r="E4109" i="2" s="1"/>
  <c r="D4110" i="2" l="1"/>
  <c r="A4111" i="2"/>
  <c r="B4110" i="2"/>
  <c r="E4110" i="2" s="1"/>
  <c r="D4111" i="2" l="1"/>
  <c r="B4111" i="2"/>
  <c r="E4111" i="2" s="1"/>
  <c r="A4112" i="2"/>
  <c r="A4113" i="2" l="1"/>
  <c r="B4112" i="2"/>
  <c r="E4112" i="2" s="1"/>
  <c r="D4112" i="2"/>
  <c r="B4113" i="2" l="1"/>
  <c r="E4113" i="2" s="1"/>
  <c r="A4114" i="2"/>
  <c r="D4113" i="2"/>
  <c r="D4114" i="2" l="1"/>
  <c r="A4115" i="2"/>
  <c r="B4114" i="2"/>
  <c r="E4114" i="2" s="1"/>
  <c r="A4116" i="2" l="1"/>
  <c r="D4115" i="2"/>
  <c r="B4115" i="2"/>
  <c r="E4115" i="2" s="1"/>
  <c r="B4116" i="2" l="1"/>
  <c r="E4116" i="2" s="1"/>
  <c r="A4117" i="2"/>
  <c r="D4116" i="2"/>
  <c r="A4118" i="2" l="1"/>
  <c r="D4117" i="2"/>
  <c r="B4117" i="2"/>
  <c r="E4117" i="2" s="1"/>
  <c r="D4118" i="2" l="1"/>
  <c r="A4119" i="2"/>
  <c r="B4118" i="2"/>
  <c r="E4118" i="2" s="1"/>
  <c r="D4119" i="2" l="1"/>
  <c r="B4119" i="2"/>
  <c r="E4119" i="2" s="1"/>
  <c r="A4120" i="2"/>
  <c r="A4121" i="2" l="1"/>
  <c r="B4120" i="2"/>
  <c r="E4120" i="2" s="1"/>
  <c r="D4120" i="2"/>
  <c r="B4121" i="2" l="1"/>
  <c r="E4121" i="2" s="1"/>
  <c r="A4122" i="2"/>
  <c r="D4121" i="2"/>
  <c r="D4122" i="2" l="1"/>
  <c r="A4123" i="2"/>
  <c r="B4122" i="2"/>
  <c r="E4122" i="2" s="1"/>
  <c r="A4124" i="2" l="1"/>
  <c r="D4123" i="2"/>
  <c r="B4123" i="2"/>
  <c r="E4123" i="2" s="1"/>
  <c r="B4124" i="2" l="1"/>
  <c r="E4124" i="2" s="1"/>
  <c r="A4125" i="2"/>
  <c r="D4124" i="2"/>
  <c r="A4126" i="2" l="1"/>
  <c r="D4125" i="2"/>
  <c r="B4125" i="2"/>
  <c r="E4125" i="2" s="1"/>
  <c r="D4126" i="2" l="1"/>
  <c r="A4127" i="2"/>
  <c r="B4126" i="2"/>
  <c r="E4126" i="2" s="1"/>
  <c r="D4127" i="2" l="1"/>
  <c r="B4127" i="2"/>
  <c r="E4127" i="2" s="1"/>
  <c r="A4128" i="2"/>
  <c r="A4129" i="2" l="1"/>
  <c r="B4128" i="2"/>
  <c r="E4128" i="2" s="1"/>
  <c r="D4128" i="2"/>
  <c r="B4129" i="2" l="1"/>
  <c r="E4129" i="2" s="1"/>
  <c r="A4130" i="2"/>
  <c r="D4129" i="2"/>
  <c r="D4130" i="2" l="1"/>
  <c r="A4131" i="2"/>
  <c r="B4130" i="2"/>
  <c r="E4130" i="2" s="1"/>
  <c r="A4132" i="2" l="1"/>
  <c r="D4131" i="2"/>
  <c r="B4131" i="2"/>
  <c r="E4131" i="2" s="1"/>
  <c r="B4132" i="2" l="1"/>
  <c r="E4132" i="2" s="1"/>
  <c r="A4133" i="2"/>
  <c r="D4132" i="2"/>
  <c r="A4134" i="2" l="1"/>
  <c r="D4133" i="2"/>
  <c r="B4133" i="2"/>
  <c r="E4133" i="2" s="1"/>
  <c r="D4134" i="2" l="1"/>
  <c r="A4135" i="2"/>
  <c r="B4134" i="2"/>
  <c r="E4134" i="2" s="1"/>
  <c r="D4135" i="2" l="1"/>
  <c r="B4135" i="2"/>
  <c r="E4135" i="2" s="1"/>
  <c r="A4136" i="2"/>
  <c r="A4137" i="2" l="1"/>
  <c r="B4136" i="2"/>
  <c r="E4136" i="2" s="1"/>
  <c r="D4136" i="2"/>
  <c r="B4137" i="2" l="1"/>
  <c r="E4137" i="2" s="1"/>
  <c r="A4138" i="2"/>
  <c r="D4137" i="2"/>
  <c r="D4138" i="2" l="1"/>
  <c r="A4139" i="2"/>
  <c r="B4138" i="2"/>
  <c r="E4138" i="2" s="1"/>
  <c r="A4140" i="2" l="1"/>
  <c r="D4139" i="2"/>
  <c r="B4139" i="2"/>
  <c r="E4139" i="2" s="1"/>
  <c r="B4140" i="2" l="1"/>
  <c r="E4140" i="2" s="1"/>
  <c r="A4141" i="2"/>
  <c r="D4140" i="2"/>
  <c r="A4142" i="2" l="1"/>
  <c r="D4141" i="2"/>
  <c r="B4141" i="2"/>
  <c r="E4141" i="2" s="1"/>
  <c r="D4142" i="2" l="1"/>
  <c r="B4142" i="2"/>
  <c r="E4142" i="2" s="1"/>
  <c r="A4143" i="2"/>
  <c r="D4143" i="2" l="1"/>
  <c r="B4143" i="2"/>
  <c r="E4143" i="2" s="1"/>
  <c r="A4144" i="2"/>
  <c r="A4145" i="2" l="1"/>
  <c r="B4144" i="2"/>
  <c r="E4144" i="2" s="1"/>
  <c r="D4144" i="2"/>
  <c r="B4145" i="2" l="1"/>
  <c r="E4145" i="2" s="1"/>
  <c r="A4146" i="2"/>
  <c r="D4145" i="2"/>
  <c r="D4146" i="2" l="1"/>
  <c r="B4146" i="2"/>
  <c r="E4146" i="2" s="1"/>
  <c r="A4147" i="2"/>
  <c r="A4148" i="2" l="1"/>
  <c r="D4147" i="2"/>
  <c r="B4147" i="2"/>
  <c r="E4147" i="2" s="1"/>
  <c r="B4148" i="2" l="1"/>
  <c r="E4148" i="2" s="1"/>
  <c r="A4149" i="2"/>
  <c r="D4148" i="2"/>
  <c r="A4150" i="2" l="1"/>
  <c r="D4149" i="2"/>
  <c r="B4149" i="2"/>
  <c r="E4149" i="2" s="1"/>
  <c r="D4150" i="2" l="1"/>
  <c r="B4150" i="2"/>
  <c r="E4150" i="2" s="1"/>
  <c r="A4151" i="2"/>
  <c r="D4151" i="2" l="1"/>
  <c r="B4151" i="2"/>
  <c r="E4151" i="2" s="1"/>
  <c r="A4152" i="2"/>
  <c r="A4153" i="2" l="1"/>
  <c r="B4152" i="2"/>
  <c r="E4152" i="2" s="1"/>
  <c r="D4152" i="2"/>
  <c r="B4153" i="2" l="1"/>
  <c r="E4153" i="2" s="1"/>
  <c r="A4154" i="2"/>
  <c r="D4153" i="2"/>
  <c r="D4154" i="2" l="1"/>
  <c r="A4155" i="2"/>
  <c r="B4154" i="2"/>
  <c r="E4154" i="2" s="1"/>
  <c r="A4156" i="2" l="1"/>
  <c r="D4155" i="2"/>
  <c r="B4155" i="2"/>
  <c r="E4155" i="2" s="1"/>
  <c r="B4156" i="2" l="1"/>
  <c r="E4156" i="2" s="1"/>
  <c r="A4157" i="2"/>
  <c r="D4156" i="2"/>
  <c r="A4158" i="2" l="1"/>
  <c r="D4157" i="2"/>
  <c r="B4157" i="2"/>
  <c r="E4157" i="2" s="1"/>
  <c r="D4158" i="2" l="1"/>
  <c r="A4159" i="2"/>
  <c r="B4158" i="2"/>
  <c r="E4158" i="2" s="1"/>
  <c r="D4159" i="2" l="1"/>
  <c r="B4159" i="2"/>
  <c r="E4159" i="2" s="1"/>
  <c r="A4160" i="2"/>
  <c r="A4161" i="2" l="1"/>
  <c r="B4160" i="2"/>
  <c r="E4160" i="2" s="1"/>
  <c r="D4160" i="2"/>
  <c r="B4161" i="2" l="1"/>
  <c r="E4161" i="2" s="1"/>
  <c r="A4162" i="2"/>
  <c r="D4161" i="2"/>
  <c r="D4162" i="2" l="1"/>
  <c r="A4163" i="2"/>
  <c r="B4162" i="2"/>
  <c r="E4162" i="2" s="1"/>
  <c r="A4164" i="2" l="1"/>
  <c r="D4163" i="2"/>
  <c r="B4163" i="2"/>
  <c r="E4163" i="2" s="1"/>
  <c r="B4164" i="2" l="1"/>
  <c r="E4164" i="2" s="1"/>
  <c r="A4165" i="2"/>
  <c r="D4164" i="2"/>
  <c r="A4166" i="2" l="1"/>
  <c r="D4165" i="2"/>
  <c r="B4165" i="2"/>
  <c r="E4165" i="2" s="1"/>
  <c r="D4166" i="2" l="1"/>
  <c r="A4167" i="2"/>
  <c r="B4166" i="2"/>
  <c r="E4166" i="2" s="1"/>
  <c r="D4167" i="2" l="1"/>
  <c r="B4167" i="2"/>
  <c r="E4167" i="2" s="1"/>
  <c r="A4168" i="2"/>
  <c r="A4169" i="2" l="1"/>
  <c r="B4168" i="2"/>
  <c r="E4168" i="2" s="1"/>
  <c r="D4168" i="2"/>
  <c r="B4169" i="2" l="1"/>
  <c r="E4169" i="2" s="1"/>
  <c r="A4170" i="2"/>
  <c r="D4169" i="2"/>
  <c r="D4170" i="2" l="1"/>
  <c r="A4171" i="2"/>
  <c r="B4170" i="2"/>
  <c r="E4170" i="2" s="1"/>
  <c r="A4172" i="2" l="1"/>
  <c r="D4171" i="2"/>
  <c r="B4171" i="2"/>
  <c r="E4171" i="2" s="1"/>
  <c r="B4172" i="2" l="1"/>
  <c r="E4172" i="2" s="1"/>
  <c r="A4173" i="2"/>
  <c r="D4172" i="2"/>
  <c r="A4174" i="2" l="1"/>
  <c r="D4173" i="2"/>
  <c r="B4173" i="2"/>
  <c r="E4173" i="2" s="1"/>
  <c r="D4174" i="2" l="1"/>
  <c r="A4175" i="2"/>
  <c r="B4174" i="2"/>
  <c r="E4174" i="2" s="1"/>
  <c r="D4175" i="2" l="1"/>
  <c r="B4175" i="2"/>
  <c r="E4175" i="2" s="1"/>
  <c r="A4176" i="2"/>
  <c r="A4177" i="2" l="1"/>
  <c r="B4176" i="2"/>
  <c r="E4176" i="2" s="1"/>
  <c r="D4176" i="2"/>
  <c r="B4177" i="2" l="1"/>
  <c r="E4177" i="2" s="1"/>
  <c r="A4178" i="2"/>
  <c r="D4177" i="2"/>
  <c r="D4178" i="2" l="1"/>
  <c r="A4179" i="2"/>
  <c r="B4178" i="2"/>
  <c r="E4178" i="2" s="1"/>
  <c r="A4180" i="2" l="1"/>
  <c r="D4179" i="2"/>
  <c r="B4179" i="2"/>
  <c r="E4179" i="2" s="1"/>
  <c r="B4180" i="2" l="1"/>
  <c r="E4180" i="2" s="1"/>
  <c r="A4181" i="2"/>
  <c r="D4180" i="2"/>
  <c r="A4182" i="2" l="1"/>
  <c r="D4181" i="2"/>
  <c r="B4181" i="2"/>
  <c r="E4181" i="2" s="1"/>
  <c r="D4182" i="2" l="1"/>
  <c r="A4183" i="2"/>
  <c r="B4182" i="2"/>
  <c r="E4182" i="2" s="1"/>
  <c r="D4183" i="2" l="1"/>
  <c r="B4183" i="2"/>
  <c r="E4183" i="2" s="1"/>
  <c r="A4184" i="2"/>
  <c r="A4185" i="2" l="1"/>
  <c r="B4184" i="2"/>
  <c r="E4184" i="2" s="1"/>
  <c r="D4184" i="2"/>
  <c r="B4185" i="2" l="1"/>
  <c r="E4185" i="2" s="1"/>
  <c r="A4186" i="2"/>
  <c r="D4185" i="2"/>
  <c r="D4186" i="2" l="1"/>
  <c r="A4187" i="2"/>
  <c r="B4186" i="2"/>
  <c r="E4186" i="2" s="1"/>
  <c r="A4188" i="2" l="1"/>
  <c r="D4187" i="2"/>
  <c r="B4187" i="2"/>
  <c r="E4187" i="2" s="1"/>
  <c r="B4188" i="2" l="1"/>
  <c r="E4188" i="2" s="1"/>
  <c r="A4189" i="2"/>
  <c r="D4188" i="2"/>
  <c r="A4190" i="2" l="1"/>
  <c r="D4189" i="2"/>
  <c r="B4189" i="2"/>
  <c r="E4189" i="2" s="1"/>
  <c r="D4190" i="2" l="1"/>
  <c r="A4191" i="2"/>
  <c r="B4190" i="2"/>
  <c r="E4190" i="2" s="1"/>
  <c r="D4191" i="2" l="1"/>
  <c r="B4191" i="2"/>
  <c r="E4191" i="2" s="1"/>
  <c r="A4192" i="2"/>
  <c r="A4193" i="2" l="1"/>
  <c r="B4192" i="2"/>
  <c r="E4192" i="2" s="1"/>
  <c r="D4192" i="2"/>
  <c r="B4193" i="2" l="1"/>
  <c r="E4193" i="2" s="1"/>
  <c r="A4194" i="2"/>
  <c r="D4193" i="2"/>
  <c r="D4194" i="2" l="1"/>
  <c r="A4195" i="2"/>
  <c r="B4194" i="2"/>
  <c r="E4194" i="2" s="1"/>
  <c r="A4196" i="2" l="1"/>
  <c r="D4195" i="2"/>
  <c r="B4195" i="2"/>
  <c r="E4195" i="2" s="1"/>
  <c r="B4196" i="2" l="1"/>
  <c r="E4196" i="2" s="1"/>
  <c r="A4197" i="2"/>
  <c r="D4196" i="2"/>
  <c r="A4198" i="2" l="1"/>
  <c r="D4197" i="2"/>
  <c r="B4197" i="2"/>
  <c r="E4197" i="2" s="1"/>
  <c r="D4198" i="2" l="1"/>
  <c r="A4199" i="2"/>
  <c r="B4198" i="2"/>
  <c r="E4198" i="2" s="1"/>
  <c r="D4199" i="2" l="1"/>
  <c r="B4199" i="2"/>
  <c r="E4199" i="2" s="1"/>
  <c r="A4200" i="2"/>
  <c r="A4201" i="2" l="1"/>
  <c r="B4200" i="2"/>
  <c r="E4200" i="2" s="1"/>
  <c r="D4200" i="2"/>
  <c r="B4201" i="2" l="1"/>
  <c r="E4201" i="2" s="1"/>
  <c r="A4202" i="2"/>
  <c r="D4201" i="2"/>
  <c r="D4202" i="2" l="1"/>
  <c r="A4203" i="2"/>
  <c r="B4202" i="2"/>
  <c r="E4202" i="2" s="1"/>
  <c r="A4204" i="2" l="1"/>
  <c r="D4203" i="2"/>
  <c r="B4203" i="2"/>
  <c r="E4203" i="2" s="1"/>
  <c r="B4204" i="2" l="1"/>
  <c r="E4204" i="2" s="1"/>
  <c r="A4205" i="2"/>
  <c r="D4204" i="2"/>
  <c r="A4206" i="2" l="1"/>
  <c r="D4205" i="2"/>
  <c r="B4205" i="2"/>
  <c r="E4205" i="2" s="1"/>
  <c r="D4206" i="2" l="1"/>
  <c r="B4206" i="2"/>
  <c r="E4206" i="2" s="1"/>
  <c r="A4207" i="2"/>
  <c r="D4207" i="2" l="1"/>
  <c r="B4207" i="2"/>
  <c r="E4207" i="2" s="1"/>
  <c r="A4208" i="2"/>
  <c r="A4209" i="2" l="1"/>
  <c r="B4208" i="2"/>
  <c r="E4208" i="2" s="1"/>
  <c r="D4208" i="2"/>
  <c r="B4209" i="2" l="1"/>
  <c r="E4209" i="2" s="1"/>
  <c r="A4210" i="2"/>
  <c r="D4209" i="2"/>
  <c r="D4210" i="2" l="1"/>
  <c r="B4210" i="2"/>
  <c r="E4210" i="2" s="1"/>
  <c r="A4211" i="2"/>
  <c r="A4212" i="2" l="1"/>
  <c r="D4211" i="2"/>
  <c r="B4211" i="2"/>
  <c r="E4211" i="2" s="1"/>
  <c r="B4212" i="2" l="1"/>
  <c r="E4212" i="2" s="1"/>
  <c r="A4213" i="2"/>
  <c r="D4212" i="2"/>
  <c r="A4214" i="2" l="1"/>
  <c r="D4213" i="2"/>
  <c r="B4213" i="2"/>
  <c r="E4213" i="2" s="1"/>
  <c r="D4214" i="2" l="1"/>
  <c r="B4214" i="2"/>
  <c r="E4214" i="2" s="1"/>
  <c r="A4215" i="2"/>
  <c r="D4215" i="2" l="1"/>
  <c r="B4215" i="2"/>
  <c r="E4215" i="2" s="1"/>
  <c r="A4216" i="2"/>
  <c r="A4217" i="2" l="1"/>
  <c r="B4216" i="2"/>
  <c r="E4216" i="2" s="1"/>
  <c r="D4216" i="2"/>
  <c r="B4217" i="2" l="1"/>
  <c r="E4217" i="2" s="1"/>
  <c r="A4218" i="2"/>
  <c r="D4217" i="2"/>
  <c r="D4218" i="2" l="1"/>
  <c r="A4219" i="2"/>
  <c r="B4218" i="2"/>
  <c r="E4218" i="2" s="1"/>
  <c r="A4220" i="2" l="1"/>
  <c r="D4219" i="2"/>
  <c r="B4219" i="2"/>
  <c r="E4219" i="2" s="1"/>
  <c r="B4220" i="2" l="1"/>
  <c r="E4220" i="2" s="1"/>
  <c r="A4221" i="2"/>
  <c r="D4220" i="2"/>
  <c r="A4222" i="2" l="1"/>
  <c r="D4221" i="2"/>
  <c r="B4221" i="2"/>
  <c r="E4221" i="2" s="1"/>
  <c r="D4222" i="2" l="1"/>
  <c r="A4223" i="2"/>
  <c r="B4222" i="2"/>
  <c r="E4222" i="2" s="1"/>
  <c r="D4223" i="2" l="1"/>
  <c r="B4223" i="2"/>
  <c r="E4223" i="2" s="1"/>
  <c r="A4224" i="2"/>
  <c r="A4225" i="2" l="1"/>
  <c r="B4224" i="2"/>
  <c r="E4224" i="2" s="1"/>
  <c r="D4224" i="2"/>
  <c r="B4225" i="2" l="1"/>
  <c r="E4225" i="2" s="1"/>
  <c r="A4226" i="2"/>
  <c r="D4225" i="2"/>
  <c r="D4226" i="2" l="1"/>
  <c r="A4227" i="2"/>
  <c r="B4226" i="2"/>
  <c r="E4226" i="2" s="1"/>
  <c r="A4228" i="2" l="1"/>
  <c r="D4227" i="2"/>
  <c r="B4227" i="2"/>
  <c r="E4227" i="2" s="1"/>
  <c r="B4228" i="2" l="1"/>
  <c r="E4228" i="2" s="1"/>
  <c r="A4229" i="2"/>
  <c r="D4228" i="2"/>
  <c r="A4230" i="2" l="1"/>
  <c r="D4229" i="2"/>
  <c r="B4229" i="2"/>
  <c r="E4229" i="2" s="1"/>
  <c r="D4230" i="2" l="1"/>
  <c r="A4231" i="2"/>
  <c r="B4230" i="2"/>
  <c r="E4230" i="2" s="1"/>
  <c r="D4231" i="2" l="1"/>
  <c r="B4231" i="2"/>
  <c r="E4231" i="2" s="1"/>
  <c r="A4232" i="2"/>
  <c r="A4233" i="2" l="1"/>
  <c r="B4232" i="2"/>
  <c r="E4232" i="2" s="1"/>
  <c r="D4232" i="2"/>
  <c r="B4233" i="2" l="1"/>
  <c r="E4233" i="2" s="1"/>
  <c r="A4234" i="2"/>
  <c r="D4233" i="2"/>
  <c r="D4234" i="2" l="1"/>
  <c r="A4235" i="2"/>
  <c r="B4234" i="2"/>
  <c r="E4234" i="2" s="1"/>
  <c r="A4236" i="2" l="1"/>
  <c r="D4235" i="2"/>
  <c r="B4235" i="2"/>
  <c r="E4235" i="2" s="1"/>
  <c r="B4236" i="2" l="1"/>
  <c r="E4236" i="2" s="1"/>
  <c r="A4237" i="2"/>
  <c r="D4236" i="2"/>
  <c r="A4238" i="2" l="1"/>
  <c r="D4237" i="2"/>
  <c r="B4237" i="2"/>
  <c r="E4237" i="2" s="1"/>
  <c r="D4238" i="2" l="1"/>
  <c r="A4239" i="2"/>
  <c r="B4238" i="2"/>
  <c r="E4238" i="2" s="1"/>
  <c r="D4239" i="2" l="1"/>
  <c r="B4239" i="2"/>
  <c r="E4239" i="2" s="1"/>
  <c r="A4240" i="2"/>
  <c r="A4241" i="2" l="1"/>
  <c r="B4240" i="2"/>
  <c r="E4240" i="2" s="1"/>
  <c r="D4240" i="2"/>
  <c r="B4241" i="2" l="1"/>
  <c r="E4241" i="2" s="1"/>
  <c r="A4242" i="2"/>
  <c r="D4241" i="2"/>
  <c r="D4242" i="2" l="1"/>
  <c r="A4243" i="2"/>
  <c r="B4242" i="2"/>
  <c r="E4242" i="2" s="1"/>
  <c r="A4244" i="2" l="1"/>
  <c r="D4243" i="2"/>
  <c r="B4243" i="2"/>
  <c r="E4243" i="2" s="1"/>
  <c r="B4244" i="2" l="1"/>
  <c r="E4244" i="2" s="1"/>
  <c r="A4245" i="2"/>
  <c r="D4244" i="2"/>
  <c r="A4246" i="2" l="1"/>
  <c r="D4245" i="2"/>
  <c r="B4245" i="2"/>
  <c r="E4245" i="2" s="1"/>
  <c r="D4246" i="2" l="1"/>
  <c r="A4247" i="2"/>
  <c r="B4246" i="2"/>
  <c r="E4246" i="2" s="1"/>
  <c r="D4247" i="2" l="1"/>
  <c r="B4247" i="2"/>
  <c r="E4247" i="2" s="1"/>
  <c r="A4248" i="2"/>
  <c r="A4249" i="2" l="1"/>
  <c r="B4248" i="2"/>
  <c r="E4248" i="2" s="1"/>
  <c r="D4248" i="2"/>
  <c r="B4249" i="2" l="1"/>
  <c r="E4249" i="2" s="1"/>
  <c r="A4250" i="2"/>
  <c r="D4249" i="2"/>
  <c r="D4250" i="2" l="1"/>
  <c r="A4251" i="2"/>
  <c r="B4250" i="2"/>
  <c r="E4250" i="2" s="1"/>
  <c r="A4252" i="2" l="1"/>
  <c r="D4251" i="2"/>
  <c r="B4251" i="2"/>
  <c r="E4251" i="2" s="1"/>
  <c r="B4252" i="2" l="1"/>
  <c r="E4252" i="2" s="1"/>
  <c r="A4253" i="2"/>
  <c r="D4252" i="2"/>
  <c r="A4254" i="2" l="1"/>
  <c r="D4253" i="2"/>
  <c r="B4253" i="2"/>
  <c r="E4253" i="2" s="1"/>
  <c r="D4254" i="2" l="1"/>
  <c r="A4255" i="2"/>
  <c r="B4254" i="2"/>
  <c r="E4254" i="2" s="1"/>
  <c r="D4255" i="2" l="1"/>
  <c r="B4255" i="2"/>
  <c r="E4255" i="2" s="1"/>
  <c r="A4256" i="2"/>
  <c r="A4257" i="2" l="1"/>
  <c r="B4256" i="2"/>
  <c r="E4256" i="2" s="1"/>
  <c r="D4256" i="2"/>
  <c r="B4257" i="2" l="1"/>
  <c r="E4257" i="2" s="1"/>
  <c r="A4258" i="2"/>
  <c r="D4257" i="2"/>
  <c r="D4258" i="2" l="1"/>
  <c r="A4259" i="2"/>
  <c r="B4258" i="2"/>
  <c r="E4258" i="2" s="1"/>
  <c r="A4260" i="2" l="1"/>
  <c r="D4259" i="2"/>
  <c r="B4259" i="2"/>
  <c r="E4259" i="2" s="1"/>
  <c r="B4260" i="2" l="1"/>
  <c r="E4260" i="2" s="1"/>
  <c r="A4261" i="2"/>
  <c r="D4260" i="2"/>
  <c r="A4262" i="2" l="1"/>
  <c r="D4261" i="2"/>
  <c r="B4261" i="2"/>
  <c r="E4261" i="2" s="1"/>
  <c r="D4262" i="2" l="1"/>
  <c r="A4263" i="2"/>
  <c r="B4262" i="2"/>
  <c r="E4262" i="2" s="1"/>
  <c r="D4263" i="2" l="1"/>
  <c r="B4263" i="2"/>
  <c r="E4263" i="2" s="1"/>
  <c r="A4264" i="2"/>
  <c r="A4265" i="2" l="1"/>
  <c r="B4264" i="2"/>
  <c r="E4264" i="2" s="1"/>
  <c r="D4264" i="2"/>
  <c r="B4265" i="2" l="1"/>
  <c r="E4265" i="2" s="1"/>
  <c r="A4266" i="2"/>
  <c r="D4265" i="2"/>
  <c r="D4266" i="2" l="1"/>
  <c r="B4266" i="2"/>
  <c r="E4266" i="2" s="1"/>
  <c r="A4267" i="2"/>
  <c r="A4268" i="2" l="1"/>
  <c r="D4267" i="2"/>
  <c r="B4267" i="2"/>
  <c r="E4267" i="2" s="1"/>
  <c r="B4268" i="2" l="1"/>
  <c r="E4268" i="2" s="1"/>
  <c r="A4269" i="2"/>
  <c r="D4268" i="2"/>
  <c r="A4270" i="2" l="1"/>
  <c r="D4269" i="2"/>
  <c r="B4269" i="2"/>
  <c r="E4269" i="2" s="1"/>
  <c r="D4270" i="2" l="1"/>
  <c r="B4270" i="2"/>
  <c r="E4270" i="2" s="1"/>
  <c r="A4271" i="2"/>
  <c r="D4271" i="2" l="1"/>
  <c r="B4271" i="2"/>
  <c r="E4271" i="2" s="1"/>
  <c r="A4272" i="2"/>
  <c r="A4273" i="2" l="1"/>
  <c r="B4272" i="2"/>
  <c r="E4272" i="2" s="1"/>
  <c r="D4272" i="2"/>
  <c r="B4273" i="2" l="1"/>
  <c r="E4273" i="2" s="1"/>
  <c r="A4274" i="2"/>
  <c r="D4273" i="2"/>
  <c r="D4274" i="2" l="1"/>
  <c r="B4274" i="2"/>
  <c r="E4274" i="2" s="1"/>
  <c r="A4275" i="2"/>
  <c r="A4276" i="2" l="1"/>
  <c r="D4275" i="2"/>
  <c r="B4275" i="2"/>
  <c r="E4275" i="2" s="1"/>
  <c r="B4276" i="2" l="1"/>
  <c r="E4276" i="2" s="1"/>
  <c r="A4277" i="2"/>
  <c r="D4276" i="2"/>
  <c r="A4278" i="2" l="1"/>
  <c r="D4277" i="2"/>
  <c r="B4277" i="2"/>
  <c r="E4277" i="2" s="1"/>
  <c r="D4278" i="2" l="1"/>
  <c r="B4278" i="2"/>
  <c r="E4278" i="2" s="1"/>
  <c r="A4279" i="2"/>
  <c r="D4279" i="2" l="1"/>
  <c r="B4279" i="2"/>
  <c r="E4279" i="2" s="1"/>
  <c r="A4280" i="2"/>
  <c r="A4281" i="2" l="1"/>
  <c r="B4280" i="2"/>
  <c r="E4280" i="2" s="1"/>
  <c r="D4280" i="2"/>
  <c r="B4281" i="2" l="1"/>
  <c r="E4281" i="2" s="1"/>
  <c r="A4282" i="2"/>
  <c r="D4281" i="2"/>
  <c r="D4282" i="2" l="1"/>
  <c r="A4283" i="2"/>
  <c r="B4282" i="2"/>
  <c r="E4282" i="2" s="1"/>
  <c r="A4284" i="2" l="1"/>
  <c r="D4283" i="2"/>
  <c r="B4283" i="2"/>
  <c r="E4283" i="2" s="1"/>
  <c r="B4284" i="2" l="1"/>
  <c r="E4284" i="2" s="1"/>
  <c r="A4285" i="2"/>
  <c r="D4284" i="2"/>
  <c r="A4286" i="2" l="1"/>
  <c r="D4285" i="2"/>
  <c r="B4285" i="2"/>
  <c r="E4285" i="2" s="1"/>
  <c r="D4286" i="2" l="1"/>
  <c r="A4287" i="2"/>
  <c r="B4286" i="2"/>
  <c r="E4286" i="2" s="1"/>
  <c r="D4287" i="2" l="1"/>
  <c r="B4287" i="2"/>
  <c r="E4287" i="2" s="1"/>
  <c r="A4288" i="2"/>
  <c r="A4289" i="2" l="1"/>
  <c r="B4288" i="2"/>
  <c r="E4288" i="2" s="1"/>
  <c r="D4288" i="2"/>
  <c r="B4289" i="2" l="1"/>
  <c r="E4289" i="2" s="1"/>
  <c r="A4290" i="2"/>
  <c r="D4289" i="2"/>
  <c r="D4290" i="2" l="1"/>
  <c r="A4291" i="2"/>
  <c r="B4290" i="2"/>
  <c r="E4290" i="2" s="1"/>
  <c r="A4292" i="2" l="1"/>
  <c r="D4291" i="2"/>
  <c r="B4291" i="2"/>
  <c r="E4291" i="2" s="1"/>
  <c r="B4292" i="2" l="1"/>
  <c r="E4292" i="2" s="1"/>
  <c r="A4293" i="2"/>
  <c r="D4292" i="2"/>
  <c r="A4294" i="2" l="1"/>
  <c r="D4293" i="2"/>
  <c r="B4293" i="2"/>
  <c r="E4293" i="2" s="1"/>
  <c r="D4294" i="2" l="1"/>
  <c r="A4295" i="2"/>
  <c r="B4294" i="2"/>
  <c r="E4294" i="2" s="1"/>
  <c r="D4295" i="2" l="1"/>
  <c r="B4295" i="2"/>
  <c r="E4295" i="2" s="1"/>
  <c r="A4296" i="2"/>
  <c r="A4297" i="2" l="1"/>
  <c r="B4296" i="2"/>
  <c r="E4296" i="2" s="1"/>
  <c r="D4296" i="2"/>
  <c r="B4297" i="2" l="1"/>
  <c r="E4297" i="2" s="1"/>
  <c r="A4298" i="2"/>
  <c r="D4297" i="2"/>
  <c r="D4298" i="2" l="1"/>
  <c r="A4299" i="2"/>
  <c r="B4298" i="2"/>
  <c r="E4298" i="2" s="1"/>
  <c r="A4300" i="2" l="1"/>
  <c r="D4299" i="2"/>
  <c r="B4299" i="2"/>
  <c r="E4299" i="2" s="1"/>
  <c r="B4300" i="2" l="1"/>
  <c r="E4300" i="2" s="1"/>
  <c r="A4301" i="2"/>
  <c r="D4300" i="2"/>
  <c r="A4302" i="2" l="1"/>
  <c r="D4301" i="2"/>
  <c r="B4301" i="2"/>
  <c r="E4301" i="2" s="1"/>
  <c r="D4302" i="2" l="1"/>
  <c r="A4303" i="2"/>
  <c r="B4302" i="2"/>
  <c r="E4302" i="2" s="1"/>
  <c r="D4303" i="2" l="1"/>
  <c r="B4303" i="2"/>
  <c r="E4303" i="2" s="1"/>
  <c r="A4304" i="2"/>
  <c r="A4305" i="2" l="1"/>
  <c r="B4304" i="2"/>
  <c r="E4304" i="2" s="1"/>
  <c r="D4304" i="2"/>
  <c r="B4305" i="2" l="1"/>
  <c r="E4305" i="2" s="1"/>
  <c r="A4306" i="2"/>
  <c r="D4305" i="2"/>
  <c r="D4306" i="2" l="1"/>
  <c r="A4307" i="2"/>
  <c r="B4306" i="2"/>
  <c r="E4306" i="2" s="1"/>
  <c r="A4308" i="2" l="1"/>
  <c r="D4307" i="2"/>
  <c r="B4307" i="2"/>
  <c r="E4307" i="2" s="1"/>
  <c r="B4308" i="2" l="1"/>
  <c r="E4308" i="2" s="1"/>
  <c r="A4309" i="2"/>
  <c r="D4308" i="2"/>
  <c r="A4310" i="2" l="1"/>
  <c r="D4309" i="2"/>
  <c r="B4309" i="2"/>
  <c r="E4309" i="2" s="1"/>
  <c r="D4310" i="2" l="1"/>
  <c r="A4311" i="2"/>
  <c r="B4310" i="2"/>
  <c r="E4310" i="2" s="1"/>
  <c r="D4311" i="2" l="1"/>
  <c r="B4311" i="2"/>
  <c r="E4311" i="2" s="1"/>
  <c r="A4312" i="2"/>
  <c r="A4313" i="2" l="1"/>
  <c r="B4312" i="2"/>
  <c r="E4312" i="2" s="1"/>
  <c r="D4312" i="2"/>
  <c r="B4313" i="2" l="1"/>
  <c r="E4313" i="2" s="1"/>
  <c r="A4314" i="2"/>
  <c r="D4313" i="2"/>
  <c r="D4314" i="2" l="1"/>
  <c r="A4315" i="2"/>
  <c r="B4314" i="2"/>
  <c r="E4314" i="2" s="1"/>
  <c r="A4316" i="2" l="1"/>
  <c r="D4315" i="2"/>
  <c r="B4315" i="2"/>
  <c r="E4315" i="2" s="1"/>
  <c r="B4316" i="2" l="1"/>
  <c r="E4316" i="2" s="1"/>
  <c r="A4317" i="2"/>
  <c r="D4316" i="2"/>
  <c r="A4318" i="2" l="1"/>
  <c r="D4317" i="2"/>
  <c r="B4317" i="2"/>
  <c r="E4317" i="2" s="1"/>
  <c r="D4318" i="2" l="1"/>
  <c r="A4319" i="2"/>
  <c r="B4318" i="2"/>
  <c r="E4318" i="2" s="1"/>
  <c r="D4319" i="2" l="1"/>
  <c r="B4319" i="2"/>
  <c r="E4319" i="2" s="1"/>
  <c r="A4320" i="2"/>
  <c r="A4321" i="2" l="1"/>
  <c r="B4320" i="2"/>
  <c r="E4320" i="2" s="1"/>
  <c r="D4320" i="2"/>
  <c r="B4321" i="2" l="1"/>
  <c r="E4321" i="2" s="1"/>
  <c r="A4322" i="2"/>
  <c r="D4321" i="2"/>
  <c r="D4322" i="2" l="1"/>
  <c r="A4323" i="2"/>
  <c r="B4322" i="2"/>
  <c r="E4322" i="2" s="1"/>
  <c r="A4324" i="2" l="1"/>
  <c r="D4323" i="2"/>
  <c r="B4323" i="2"/>
  <c r="E4323" i="2" s="1"/>
  <c r="B4324" i="2" l="1"/>
  <c r="E4324" i="2" s="1"/>
  <c r="A4325" i="2"/>
  <c r="D4324" i="2"/>
  <c r="A4326" i="2" l="1"/>
  <c r="D4325" i="2"/>
  <c r="B4325" i="2"/>
  <c r="E4325" i="2" s="1"/>
  <c r="D4326" i="2" l="1"/>
  <c r="A4327" i="2"/>
  <c r="B4326" i="2"/>
  <c r="E4326" i="2" s="1"/>
  <c r="D4327" i="2" l="1"/>
  <c r="B4327" i="2"/>
  <c r="E4327" i="2" s="1"/>
  <c r="A4328" i="2"/>
  <c r="A4329" i="2" l="1"/>
  <c r="B4328" i="2"/>
  <c r="E4328" i="2" s="1"/>
  <c r="D4328" i="2"/>
  <c r="B4329" i="2" l="1"/>
  <c r="E4329" i="2" s="1"/>
  <c r="A4330" i="2"/>
  <c r="D4329" i="2"/>
  <c r="D4330" i="2" l="1"/>
  <c r="A4331" i="2"/>
  <c r="B4330" i="2"/>
  <c r="E4330" i="2" s="1"/>
  <c r="A4332" i="2" l="1"/>
  <c r="D4331" i="2"/>
  <c r="B4331" i="2"/>
  <c r="E4331" i="2" s="1"/>
  <c r="B4332" i="2" l="1"/>
  <c r="E4332" i="2" s="1"/>
  <c r="A4333" i="2"/>
  <c r="D4332" i="2"/>
  <c r="A4334" i="2" l="1"/>
  <c r="D4333" i="2"/>
  <c r="B4333" i="2"/>
  <c r="E4333" i="2" s="1"/>
  <c r="D4334" i="2" l="1"/>
  <c r="B4334" i="2"/>
  <c r="E4334" i="2" s="1"/>
  <c r="A4335" i="2"/>
  <c r="D4335" i="2" l="1"/>
  <c r="B4335" i="2"/>
  <c r="E4335" i="2" s="1"/>
  <c r="A4336" i="2"/>
  <c r="A4337" i="2" l="1"/>
  <c r="B4336" i="2"/>
  <c r="E4336" i="2" s="1"/>
  <c r="D4336" i="2"/>
  <c r="B4337" i="2" l="1"/>
  <c r="E4337" i="2" s="1"/>
  <c r="A4338" i="2"/>
  <c r="D4337" i="2"/>
  <c r="D4338" i="2" l="1"/>
  <c r="B4338" i="2"/>
  <c r="E4338" i="2" s="1"/>
  <c r="A4339" i="2"/>
  <c r="A4340" i="2" l="1"/>
  <c r="D4339" i="2"/>
  <c r="B4339" i="2"/>
  <c r="E4339" i="2" s="1"/>
  <c r="B4340" i="2" l="1"/>
  <c r="E4340" i="2" s="1"/>
  <c r="A4341" i="2"/>
  <c r="D4340" i="2"/>
  <c r="A4342" i="2" l="1"/>
  <c r="D4341" i="2"/>
  <c r="B4341" i="2"/>
  <c r="E4341" i="2" s="1"/>
  <c r="D4342" i="2" l="1"/>
  <c r="B4342" i="2"/>
  <c r="E4342" i="2" s="1"/>
  <c r="A4343" i="2"/>
  <c r="D4343" i="2" l="1"/>
  <c r="B4343" i="2"/>
  <c r="E4343" i="2" s="1"/>
  <c r="A4344" i="2"/>
  <c r="A4345" i="2" l="1"/>
  <c r="B4344" i="2"/>
  <c r="E4344" i="2" s="1"/>
  <c r="D4344" i="2"/>
  <c r="B4345" i="2" l="1"/>
  <c r="E4345" i="2" s="1"/>
  <c r="A4346" i="2"/>
  <c r="D4345" i="2"/>
  <c r="D4346" i="2" l="1"/>
  <c r="A4347" i="2"/>
  <c r="B4346" i="2"/>
  <c r="E4346" i="2" s="1"/>
  <c r="A4348" i="2" l="1"/>
  <c r="D4347" i="2"/>
  <c r="B4347" i="2"/>
  <c r="E4347" i="2" s="1"/>
  <c r="B4348" i="2" l="1"/>
  <c r="E4348" i="2" s="1"/>
  <c r="A4349" i="2"/>
  <c r="D4348" i="2"/>
  <c r="A4350" i="2" l="1"/>
  <c r="D4349" i="2"/>
  <c r="B4349" i="2"/>
  <c r="E4349" i="2" s="1"/>
  <c r="D4350" i="2" l="1"/>
  <c r="A4351" i="2"/>
  <c r="B4350" i="2"/>
  <c r="E4350" i="2" s="1"/>
  <c r="D4351" i="2" l="1"/>
  <c r="B4351" i="2"/>
  <c r="E4351" i="2" s="1"/>
  <c r="A4352" i="2"/>
  <c r="A4353" i="2" l="1"/>
  <c r="B4352" i="2"/>
  <c r="E4352" i="2" s="1"/>
  <c r="D4352" i="2"/>
  <c r="B4353" i="2" l="1"/>
  <c r="E4353" i="2" s="1"/>
  <c r="A4354" i="2"/>
  <c r="D4353" i="2"/>
  <c r="D4354" i="2" l="1"/>
  <c r="A4355" i="2"/>
  <c r="B4354" i="2"/>
  <c r="E4354" i="2" s="1"/>
  <c r="A4356" i="2" l="1"/>
  <c r="D4355" i="2"/>
  <c r="B4355" i="2"/>
  <c r="E4355" i="2" s="1"/>
  <c r="B4356" i="2" l="1"/>
  <c r="E4356" i="2" s="1"/>
  <c r="A4357" i="2"/>
  <c r="D4356" i="2"/>
  <c r="A4358" i="2" l="1"/>
  <c r="D4357" i="2"/>
  <c r="B4357" i="2"/>
  <c r="E4357" i="2" s="1"/>
  <c r="B4358" i="2" l="1"/>
  <c r="E4358" i="2" s="1"/>
  <c r="A4359" i="2"/>
  <c r="D4358" i="2"/>
  <c r="D4359" i="2" l="1"/>
  <c r="B4359" i="2"/>
  <c r="E4359" i="2" s="1"/>
  <c r="A4360" i="2"/>
  <c r="A4361" i="2" l="1"/>
  <c r="D4360" i="2"/>
  <c r="B4360" i="2"/>
  <c r="E4360" i="2" s="1"/>
  <c r="B4361" i="2" l="1"/>
  <c r="E4361" i="2" s="1"/>
  <c r="A4362" i="2"/>
  <c r="D4361" i="2"/>
  <c r="A4363" i="2" l="1"/>
  <c r="D4362" i="2"/>
  <c r="B4362" i="2"/>
  <c r="E4362" i="2" s="1"/>
  <c r="A4364" i="2" l="1"/>
  <c r="D4363" i="2"/>
  <c r="B4363" i="2"/>
  <c r="E4363" i="2" s="1"/>
  <c r="D4364" i="2" l="1"/>
  <c r="B4364" i="2"/>
  <c r="E4364" i="2" s="1"/>
  <c r="A4365" i="2"/>
  <c r="A4366" i="2" l="1"/>
  <c r="D4365" i="2"/>
  <c r="B4365" i="2"/>
  <c r="E4365" i="2" s="1"/>
  <c r="B4366" i="2" l="1"/>
  <c r="E4366" i="2" s="1"/>
  <c r="A4367" i="2"/>
  <c r="D4366" i="2"/>
  <c r="D4367" i="2" l="1"/>
  <c r="B4367" i="2"/>
  <c r="E4367" i="2" s="1"/>
  <c r="A4368" i="2"/>
  <c r="A4369" i="2" l="1"/>
  <c r="D4368" i="2"/>
  <c r="B4368" i="2"/>
  <c r="E4368" i="2" s="1"/>
  <c r="B4369" i="2" l="1"/>
  <c r="E4369" i="2" s="1"/>
  <c r="A4370" i="2"/>
  <c r="D4369" i="2"/>
  <c r="A4371" i="2" l="1"/>
  <c r="D4370" i="2"/>
  <c r="B4370" i="2"/>
  <c r="E4370" i="2" s="1"/>
  <c r="A4372" i="2" l="1"/>
  <c r="D4371" i="2"/>
  <c r="B4371" i="2"/>
  <c r="E4371" i="2" s="1"/>
  <c r="D4372" i="2" l="1"/>
  <c r="B4372" i="2"/>
  <c r="E4372" i="2" s="1"/>
  <c r="A4373" i="2"/>
  <c r="A4374" i="2" l="1"/>
  <c r="D4373" i="2"/>
  <c r="B4373" i="2"/>
  <c r="E4373" i="2" s="1"/>
  <c r="B4374" i="2" l="1"/>
  <c r="E4374" i="2" s="1"/>
  <c r="A4375" i="2"/>
  <c r="D4374" i="2"/>
  <c r="D4375" i="2" l="1"/>
  <c r="B4375" i="2"/>
  <c r="E4375" i="2" s="1"/>
  <c r="A4376" i="2"/>
  <c r="A4377" i="2" l="1"/>
  <c r="D4376" i="2"/>
  <c r="B4376" i="2"/>
  <c r="E4376" i="2" s="1"/>
  <c r="B4377" i="2" l="1"/>
  <c r="E4377" i="2" s="1"/>
  <c r="A4378" i="2"/>
  <c r="D4377" i="2"/>
  <c r="A4379" i="2" l="1"/>
  <c r="D4378" i="2"/>
  <c r="B4378" i="2"/>
  <c r="E4378" i="2" s="1"/>
  <c r="A4380" i="2" l="1"/>
  <c r="D4379" i="2"/>
  <c r="B4379" i="2"/>
  <c r="E4379" i="2" s="1"/>
  <c r="D4380" i="2" l="1"/>
  <c r="B4380" i="2"/>
  <c r="E4380" i="2" s="1"/>
  <c r="A4381" i="2"/>
  <c r="A4382" i="2" l="1"/>
  <c r="D4381" i="2"/>
  <c r="B4381" i="2"/>
  <c r="E4381" i="2" s="1"/>
  <c r="B4382" i="2" l="1"/>
  <c r="E4382" i="2" s="1"/>
  <c r="A4383" i="2"/>
  <c r="D4382" i="2"/>
  <c r="D4383" i="2" l="1"/>
  <c r="B4383" i="2"/>
  <c r="E4383" i="2" s="1"/>
  <c r="A4384" i="2"/>
  <c r="A4385" i="2" l="1"/>
  <c r="B4384" i="2"/>
  <c r="E4384" i="2" s="1"/>
  <c r="D4384" i="2"/>
  <c r="B4385" i="2" l="1"/>
  <c r="E4385" i="2" s="1"/>
  <c r="A4386" i="2"/>
  <c r="D4385" i="2"/>
  <c r="A4387" i="2" l="1"/>
  <c r="D4386" i="2"/>
  <c r="B4386" i="2"/>
  <c r="E4386" i="2" s="1"/>
  <c r="A4388" i="2" l="1"/>
  <c r="D4387" i="2"/>
  <c r="B4387" i="2"/>
  <c r="E4387" i="2" s="1"/>
  <c r="D4388" i="2" l="1"/>
  <c r="B4388" i="2"/>
  <c r="E4388" i="2" s="1"/>
  <c r="A4389" i="2"/>
  <c r="A4390" i="2" l="1"/>
  <c r="D4389" i="2"/>
  <c r="B4389" i="2"/>
  <c r="E4389" i="2" s="1"/>
  <c r="B4390" i="2" l="1"/>
  <c r="E4390" i="2" s="1"/>
  <c r="D4390" i="2"/>
  <c r="A4391" i="2"/>
  <c r="D4391" i="2" l="1"/>
  <c r="B4391" i="2"/>
  <c r="E4391" i="2" s="1"/>
  <c r="A4392" i="2"/>
  <c r="A4393" i="2" l="1"/>
  <c r="D4392" i="2"/>
  <c r="B4392" i="2"/>
  <c r="E4392" i="2" s="1"/>
  <c r="B4393" i="2" l="1"/>
  <c r="E4393" i="2" s="1"/>
  <c r="A4394" i="2"/>
  <c r="D4393" i="2"/>
  <c r="A4395" i="2" l="1"/>
  <c r="D4394" i="2"/>
  <c r="B4394" i="2"/>
  <c r="E4394" i="2" s="1"/>
  <c r="A4396" i="2" l="1"/>
  <c r="D4395" i="2"/>
  <c r="B4395" i="2"/>
  <c r="E4395" i="2" s="1"/>
  <c r="D4396" i="2" l="1"/>
  <c r="B4396" i="2"/>
  <c r="E4396" i="2" s="1"/>
  <c r="A4397" i="2"/>
  <c r="A4398" i="2" l="1"/>
  <c r="D4397" i="2"/>
  <c r="B4397" i="2"/>
  <c r="E4397" i="2" s="1"/>
  <c r="B4398" i="2" l="1"/>
  <c r="E4398" i="2" s="1"/>
  <c r="A4399" i="2"/>
  <c r="D4398" i="2"/>
  <c r="D4399" i="2" l="1"/>
  <c r="B4399" i="2"/>
  <c r="E4399" i="2" s="1"/>
  <c r="A4400" i="2"/>
  <c r="A4401" i="2" l="1"/>
  <c r="D4400" i="2"/>
  <c r="B4400" i="2"/>
  <c r="E4400" i="2" s="1"/>
  <c r="B4401" i="2" l="1"/>
  <c r="E4401" i="2" s="1"/>
  <c r="A4402" i="2"/>
  <c r="D4401" i="2"/>
  <c r="A4403" i="2" l="1"/>
  <c r="D4402" i="2"/>
  <c r="B4402" i="2"/>
  <c r="E4402" i="2" s="1"/>
  <c r="A4404" i="2" l="1"/>
  <c r="D4403" i="2"/>
  <c r="B4403" i="2"/>
  <c r="E4403" i="2" s="1"/>
  <c r="D4404" i="2" l="1"/>
  <c r="B4404" i="2"/>
  <c r="E4404" i="2" s="1"/>
  <c r="A4405" i="2"/>
  <c r="A4406" i="2" l="1"/>
  <c r="D4405" i="2"/>
  <c r="B4405" i="2"/>
  <c r="E4405" i="2" s="1"/>
  <c r="B4406" i="2" l="1"/>
  <c r="E4406" i="2" s="1"/>
  <c r="A4407" i="2"/>
  <c r="D4406" i="2"/>
  <c r="D4407" i="2" l="1"/>
  <c r="B4407" i="2"/>
  <c r="E4407" i="2" s="1"/>
  <c r="A4408" i="2"/>
  <c r="A4409" i="2" l="1"/>
  <c r="D4408" i="2"/>
  <c r="B4408" i="2"/>
  <c r="E4408" i="2" s="1"/>
  <c r="B4409" i="2" l="1"/>
  <c r="E4409" i="2" s="1"/>
  <c r="A4410" i="2"/>
  <c r="D4409" i="2"/>
  <c r="A4411" i="2" l="1"/>
  <c r="D4410" i="2"/>
  <c r="B4410" i="2"/>
  <c r="E4410" i="2" s="1"/>
  <c r="A4412" i="2" l="1"/>
  <c r="D4411" i="2"/>
  <c r="B4411" i="2"/>
  <c r="E4411" i="2" s="1"/>
  <c r="D4412" i="2" l="1"/>
  <c r="B4412" i="2"/>
  <c r="E4412" i="2" s="1"/>
  <c r="A4413" i="2"/>
  <c r="A4414" i="2" l="1"/>
  <c r="D4413" i="2"/>
  <c r="B4413" i="2"/>
  <c r="E4413" i="2" s="1"/>
  <c r="B4414" i="2" l="1"/>
  <c r="E4414" i="2" s="1"/>
  <c r="A4415" i="2"/>
  <c r="D4414" i="2"/>
  <c r="D4415" i="2" l="1"/>
  <c r="B4415" i="2"/>
  <c r="E4415" i="2" s="1"/>
  <c r="A4416" i="2"/>
  <c r="D4416" i="2" l="1"/>
  <c r="B4416" i="2"/>
  <c r="E4416" i="2" s="1"/>
  <c r="A4417" i="2"/>
  <c r="D4417" i="2" l="1"/>
  <c r="B4417" i="2"/>
  <c r="E4417" i="2" s="1"/>
  <c r="A4418" i="2"/>
  <c r="B4418" i="2" l="1"/>
  <c r="E4418" i="2" s="1"/>
  <c r="A4419" i="2"/>
  <c r="D4418" i="2"/>
  <c r="A4420" i="2" l="1"/>
  <c r="D4419" i="2"/>
  <c r="B4419" i="2"/>
  <c r="E4419" i="2" s="1"/>
  <c r="B4420" i="2" l="1"/>
  <c r="E4420" i="2" s="1"/>
  <c r="A4421" i="2"/>
  <c r="D4420" i="2"/>
  <c r="D4421" i="2" l="1"/>
  <c r="A4422" i="2"/>
  <c r="B4421" i="2"/>
  <c r="E4421" i="2" s="1"/>
  <c r="A4423" i="2" l="1"/>
  <c r="B4422" i="2"/>
  <c r="E4422" i="2" s="1"/>
  <c r="D4422" i="2"/>
  <c r="B4423" i="2" l="1"/>
  <c r="E4423" i="2" s="1"/>
  <c r="A4424" i="2"/>
  <c r="D4423" i="2"/>
  <c r="D4424" i="2" l="1"/>
  <c r="B4424" i="2"/>
  <c r="E4424" i="2" s="1"/>
  <c r="A4425" i="2"/>
  <c r="A4426" i="2" l="1"/>
  <c r="D4425" i="2"/>
  <c r="B4425" i="2"/>
  <c r="E4425" i="2" s="1"/>
  <c r="B4426" i="2" l="1"/>
  <c r="E4426" i="2" s="1"/>
  <c r="D4426" i="2"/>
  <c r="A4427" i="2"/>
  <c r="A4428" i="2" l="1"/>
  <c r="D4427" i="2"/>
  <c r="B4427" i="2"/>
  <c r="E4427" i="2" s="1"/>
  <c r="D4428" i="2" l="1"/>
  <c r="B4428" i="2"/>
  <c r="E4428" i="2" s="1"/>
  <c r="A4429" i="2"/>
  <c r="D4429" i="2" l="1"/>
  <c r="A4430" i="2"/>
  <c r="B4429" i="2"/>
  <c r="E4429" i="2" s="1"/>
  <c r="A4431" i="2" l="1"/>
  <c r="D4430" i="2"/>
  <c r="B4430" i="2"/>
  <c r="E4430" i="2" s="1"/>
  <c r="B4431" i="2" l="1"/>
  <c r="E4431" i="2" s="1"/>
  <c r="A4432" i="2"/>
  <c r="D4431" i="2"/>
  <c r="D4432" i="2" l="1"/>
  <c r="A4433" i="2"/>
  <c r="B4432" i="2"/>
  <c r="E4432" i="2" s="1"/>
  <c r="A4434" i="2" l="1"/>
  <c r="D4433" i="2"/>
  <c r="B4433" i="2"/>
  <c r="E4433" i="2" s="1"/>
  <c r="B4434" i="2" l="1"/>
  <c r="E4434" i="2" s="1"/>
  <c r="A4435" i="2"/>
  <c r="D4434" i="2"/>
  <c r="A4436" i="2" l="1"/>
  <c r="D4435" i="2"/>
  <c r="B4435" i="2"/>
  <c r="E4435" i="2" s="1"/>
  <c r="A4437" i="2" l="1"/>
  <c r="D4436" i="2"/>
  <c r="B4436" i="2"/>
  <c r="E4436" i="2" s="1"/>
  <c r="D4437" i="2" l="1"/>
  <c r="A4438" i="2"/>
  <c r="B4437" i="2"/>
  <c r="E4437" i="2" s="1"/>
  <c r="A4439" i="2" l="1"/>
  <c r="D4438" i="2"/>
  <c r="B4438" i="2"/>
  <c r="E4438" i="2" s="1"/>
  <c r="B4439" i="2" l="1"/>
  <c r="E4439" i="2" s="1"/>
  <c r="A4440" i="2"/>
  <c r="D4439" i="2"/>
  <c r="D4440" i="2" l="1"/>
  <c r="A4441" i="2"/>
  <c r="B4440" i="2"/>
  <c r="E4440" i="2" s="1"/>
  <c r="B4441" i="2" l="1"/>
  <c r="E4441" i="2" s="1"/>
  <c r="A4442" i="2"/>
  <c r="D4441" i="2"/>
  <c r="B4442" i="2" l="1"/>
  <c r="E4442" i="2" s="1"/>
  <c r="A4443" i="2"/>
  <c r="D4442" i="2"/>
  <c r="A4444" i="2" l="1"/>
  <c r="B4443" i="2"/>
  <c r="E4443" i="2" s="1"/>
  <c r="D4443" i="2"/>
  <c r="A4445" i="2" l="1"/>
  <c r="D4444" i="2"/>
  <c r="B4444" i="2"/>
  <c r="E4444" i="2" s="1"/>
  <c r="D4445" i="2" l="1"/>
  <c r="B4445" i="2"/>
  <c r="E4445" i="2" s="1"/>
  <c r="A4446" i="2"/>
  <c r="A4447" i="2" l="1"/>
  <c r="D4446" i="2"/>
  <c r="B4446" i="2"/>
  <c r="E4446" i="2" s="1"/>
  <c r="B4447" i="2" l="1"/>
  <c r="E4447" i="2" s="1"/>
  <c r="D4447" i="2"/>
  <c r="A4448" i="2"/>
  <c r="D4448" i="2" l="1"/>
  <c r="A4449" i="2"/>
  <c r="B4448" i="2"/>
  <c r="E4448" i="2" s="1"/>
  <c r="D4449" i="2" l="1"/>
  <c r="B4449" i="2"/>
  <c r="E4449" i="2" s="1"/>
  <c r="A4450" i="2"/>
  <c r="B4450" i="2" l="1"/>
  <c r="E4450" i="2" s="1"/>
  <c r="D4450" i="2"/>
  <c r="A4451" i="2"/>
  <c r="A4452" i="2" l="1"/>
  <c r="D4451" i="2"/>
  <c r="B4451" i="2"/>
  <c r="E4451" i="2" s="1"/>
  <c r="B4452" i="2" l="1"/>
  <c r="E4452" i="2" s="1"/>
  <c r="A4453" i="2"/>
  <c r="D4452" i="2"/>
  <c r="D4453" i="2" l="1"/>
  <c r="A4454" i="2"/>
  <c r="B4453" i="2"/>
  <c r="E4453" i="2" s="1"/>
  <c r="A4455" i="2" l="1"/>
  <c r="B4454" i="2"/>
  <c r="E4454" i="2" s="1"/>
  <c r="D4454" i="2"/>
  <c r="B4455" i="2" l="1"/>
  <c r="E4455" i="2" s="1"/>
  <c r="A4456" i="2"/>
  <c r="D4455" i="2"/>
  <c r="D4456" i="2" l="1"/>
  <c r="B4456" i="2"/>
  <c r="E4456" i="2" s="1"/>
  <c r="A4457" i="2"/>
  <c r="A4458" i="2" l="1"/>
  <c r="D4457" i="2"/>
  <c r="B4457" i="2"/>
  <c r="E4457" i="2" s="1"/>
  <c r="B4458" i="2" l="1"/>
  <c r="E4458" i="2" s="1"/>
  <c r="D4458" i="2"/>
  <c r="A4459" i="2"/>
  <c r="A4460" i="2" l="1"/>
  <c r="D4459" i="2"/>
  <c r="B4459" i="2"/>
  <c r="E4459" i="2" s="1"/>
  <c r="D4460" i="2" l="1"/>
  <c r="B4460" i="2"/>
  <c r="E4460" i="2" s="1"/>
  <c r="A4461" i="2"/>
  <c r="D4461" i="2" l="1"/>
  <c r="A4462" i="2"/>
  <c r="B4461" i="2"/>
  <c r="E4461" i="2" s="1"/>
  <c r="A4463" i="2" l="1"/>
  <c r="D4462" i="2"/>
  <c r="B4462" i="2"/>
  <c r="E4462" i="2" s="1"/>
  <c r="B4463" i="2" l="1"/>
  <c r="E4463" i="2" s="1"/>
  <c r="A4464" i="2"/>
  <c r="D4463" i="2"/>
  <c r="D4464" i="2" l="1"/>
  <c r="A4465" i="2"/>
  <c r="B4464" i="2"/>
  <c r="E4464" i="2" s="1"/>
  <c r="A4466" i="2" l="1"/>
  <c r="D4465" i="2"/>
  <c r="B4465" i="2"/>
  <c r="E4465" i="2" s="1"/>
  <c r="B4466" i="2" l="1"/>
  <c r="E4466" i="2" s="1"/>
  <c r="A4467" i="2"/>
  <c r="D4466" i="2"/>
  <c r="A4468" i="2" l="1"/>
  <c r="D4467" i="2"/>
  <c r="B4467" i="2"/>
  <c r="E4467" i="2" s="1"/>
  <c r="A4469" i="2" l="1"/>
  <c r="D4468" i="2"/>
  <c r="B4468" i="2"/>
  <c r="E4468" i="2" s="1"/>
  <c r="D4469" i="2" l="1"/>
  <c r="A4470" i="2"/>
  <c r="B4469" i="2"/>
  <c r="E4469" i="2" s="1"/>
  <c r="A4471" i="2" l="1"/>
  <c r="D4470" i="2"/>
  <c r="B4470" i="2"/>
  <c r="E4470" i="2" s="1"/>
  <c r="B4471" i="2" l="1"/>
  <c r="E4471" i="2" s="1"/>
  <c r="A4472" i="2"/>
  <c r="D4471" i="2"/>
  <c r="D4472" i="2" l="1"/>
  <c r="A4473" i="2"/>
  <c r="B4472" i="2"/>
  <c r="E4472" i="2" s="1"/>
  <c r="B4473" i="2" l="1"/>
  <c r="E4473" i="2" s="1"/>
  <c r="A4474" i="2"/>
  <c r="D4473" i="2"/>
  <c r="B4474" i="2" l="1"/>
  <c r="E4474" i="2" s="1"/>
  <c r="A4475" i="2"/>
  <c r="D4474" i="2"/>
  <c r="A4476" i="2" l="1"/>
  <c r="B4475" i="2"/>
  <c r="E4475" i="2" s="1"/>
  <c r="D4475" i="2"/>
  <c r="A4477" i="2" l="1"/>
  <c r="B4476" i="2"/>
  <c r="E4476" i="2" s="1"/>
  <c r="D4476" i="2"/>
  <c r="D4477" i="2" l="1"/>
  <c r="B4477" i="2"/>
  <c r="E4477" i="2" s="1"/>
  <c r="A4478" i="2"/>
  <c r="A4479" i="2" l="1"/>
  <c r="D4478" i="2"/>
  <c r="B4478" i="2"/>
  <c r="E4478" i="2" s="1"/>
  <c r="B4479" i="2" l="1"/>
  <c r="E4479" i="2" s="1"/>
  <c r="D4479" i="2"/>
  <c r="A4480" i="2"/>
  <c r="D4480" i="2" l="1"/>
  <c r="A4481" i="2"/>
  <c r="B4480" i="2"/>
  <c r="E4480" i="2" s="1"/>
  <c r="D4481" i="2" l="1"/>
  <c r="B4481" i="2"/>
  <c r="E4481" i="2" s="1"/>
  <c r="A4482" i="2"/>
  <c r="B4482" i="2" l="1"/>
  <c r="E4482" i="2" s="1"/>
  <c r="A4483" i="2"/>
  <c r="D4482" i="2"/>
  <c r="A4484" i="2" l="1"/>
  <c r="D4483" i="2"/>
  <c r="B4483" i="2"/>
  <c r="E4483" i="2" s="1"/>
  <c r="B4484" i="2" l="1"/>
  <c r="E4484" i="2" s="1"/>
  <c r="D4484" i="2"/>
  <c r="A4485" i="2"/>
  <c r="D4485" i="2" l="1"/>
  <c r="A4486" i="2"/>
  <c r="B4485" i="2"/>
  <c r="E4485" i="2" s="1"/>
  <c r="A4487" i="2" l="1"/>
  <c r="B4486" i="2"/>
  <c r="E4486" i="2" s="1"/>
  <c r="D4486" i="2"/>
  <c r="B4487" i="2" l="1"/>
  <c r="E4487" i="2" s="1"/>
  <c r="A4488" i="2"/>
  <c r="D4487" i="2"/>
  <c r="D4488" i="2" l="1"/>
  <c r="B4488" i="2"/>
  <c r="E4488" i="2" s="1"/>
  <c r="A4489" i="2"/>
  <c r="A4490" i="2" l="1"/>
  <c r="D4489" i="2"/>
  <c r="B4489" i="2"/>
  <c r="E4489" i="2" s="1"/>
  <c r="B4490" i="2" l="1"/>
  <c r="E4490" i="2" s="1"/>
  <c r="D4490" i="2"/>
  <c r="A4491" i="2"/>
  <c r="A4492" i="2" l="1"/>
  <c r="D4491" i="2"/>
  <c r="B4491" i="2"/>
  <c r="E4491" i="2" s="1"/>
  <c r="D4492" i="2" l="1"/>
  <c r="B4492" i="2"/>
  <c r="E4492" i="2" s="1"/>
  <c r="A4493" i="2"/>
  <c r="D4493" i="2" l="1"/>
  <c r="A4494" i="2"/>
  <c r="B4493" i="2"/>
  <c r="E4493" i="2" s="1"/>
  <c r="A4495" i="2" l="1"/>
  <c r="D4494" i="2"/>
  <c r="B4494" i="2"/>
  <c r="E4494" i="2" s="1"/>
  <c r="B4495" i="2" l="1"/>
  <c r="E4495" i="2" s="1"/>
  <c r="A4496" i="2"/>
  <c r="D4495" i="2"/>
  <c r="D4496" i="2" l="1"/>
  <c r="A4497" i="2"/>
  <c r="B4496" i="2"/>
  <c r="E4496" i="2" s="1"/>
  <c r="A4498" i="2" l="1"/>
  <c r="D4497" i="2"/>
  <c r="B4497" i="2"/>
  <c r="E4497" i="2" s="1"/>
  <c r="B4498" i="2" l="1"/>
  <c r="E4498" i="2" s="1"/>
  <c r="A4499" i="2"/>
  <c r="D4498" i="2"/>
  <c r="A4500" i="2" l="1"/>
  <c r="D4499" i="2"/>
  <c r="B4499" i="2"/>
  <c r="E4499" i="2" s="1"/>
  <c r="A4501" i="2" l="1"/>
  <c r="D4500" i="2"/>
  <c r="B4500" i="2"/>
  <c r="E4500" i="2" s="1"/>
  <c r="D4501" i="2" l="1"/>
  <c r="A4502" i="2"/>
  <c r="B4501" i="2"/>
  <c r="E4501" i="2" s="1"/>
  <c r="A4503" i="2" l="1"/>
  <c r="D4502" i="2"/>
  <c r="B4502" i="2"/>
  <c r="E4502" i="2" s="1"/>
  <c r="B4503" i="2" l="1"/>
  <c r="E4503" i="2" s="1"/>
  <c r="A4504" i="2"/>
  <c r="D4503" i="2"/>
  <c r="D4504" i="2" l="1"/>
  <c r="A4505" i="2"/>
  <c r="B4504" i="2"/>
  <c r="E4504" i="2" s="1"/>
  <c r="B4505" i="2" l="1"/>
  <c r="E4505" i="2" s="1"/>
  <c r="A4506" i="2"/>
  <c r="D4505" i="2"/>
  <c r="B4506" i="2" l="1"/>
  <c r="E4506" i="2" s="1"/>
  <c r="A4507" i="2"/>
  <c r="D4506" i="2"/>
  <c r="A4508" i="2" l="1"/>
  <c r="B4507" i="2"/>
  <c r="E4507" i="2" s="1"/>
  <c r="D4507" i="2"/>
  <c r="A4509" i="2" l="1"/>
  <c r="D4508" i="2"/>
  <c r="B4508" i="2"/>
  <c r="E4508" i="2" s="1"/>
  <c r="D4509" i="2" l="1"/>
  <c r="B4509" i="2"/>
  <c r="E4509" i="2" s="1"/>
  <c r="A4510" i="2"/>
  <c r="A4511" i="2" l="1"/>
  <c r="B4510" i="2"/>
  <c r="E4510" i="2" s="1"/>
  <c r="D4510" i="2"/>
  <c r="B4511" i="2" l="1"/>
  <c r="E4511" i="2" s="1"/>
  <c r="D4511" i="2"/>
  <c r="A4512" i="2"/>
  <c r="D4512" i="2" l="1"/>
  <c r="A4513" i="2"/>
  <c r="B4512" i="2"/>
  <c r="E4512" i="2" s="1"/>
  <c r="D4513" i="2" l="1"/>
  <c r="B4513" i="2"/>
  <c r="E4513" i="2" s="1"/>
  <c r="A4514" i="2"/>
  <c r="B4514" i="2" l="1"/>
  <c r="E4514" i="2" s="1"/>
  <c r="A4515" i="2"/>
  <c r="D4514" i="2"/>
  <c r="A4516" i="2" l="1"/>
  <c r="D4515" i="2"/>
  <c r="B4515" i="2"/>
  <c r="E4515" i="2" s="1"/>
  <c r="B4516" i="2" l="1"/>
  <c r="E4516" i="2" s="1"/>
  <c r="A4517" i="2"/>
  <c r="D4516" i="2"/>
  <c r="D4517" i="2" l="1"/>
  <c r="A4518" i="2"/>
  <c r="B4517" i="2"/>
  <c r="E4517" i="2" s="1"/>
  <c r="A4519" i="2" l="1"/>
  <c r="B4518" i="2"/>
  <c r="E4518" i="2" s="1"/>
  <c r="D4518" i="2"/>
  <c r="B4519" i="2" l="1"/>
  <c r="E4519" i="2" s="1"/>
  <c r="A4520" i="2"/>
  <c r="D4519" i="2"/>
  <c r="D4520" i="2" l="1"/>
  <c r="B4520" i="2"/>
  <c r="E4520" i="2" s="1"/>
  <c r="A4521" i="2"/>
  <c r="A4522" i="2" l="1"/>
  <c r="D4521" i="2"/>
  <c r="B4521" i="2"/>
  <c r="E4521" i="2" s="1"/>
  <c r="B4522" i="2" l="1"/>
  <c r="E4522" i="2" s="1"/>
  <c r="D4522" i="2"/>
  <c r="A4523" i="2"/>
  <c r="A4524" i="2" l="1"/>
  <c r="D4523" i="2"/>
  <c r="B4523" i="2"/>
  <c r="E4523" i="2" s="1"/>
  <c r="D4524" i="2" l="1"/>
  <c r="B4524" i="2"/>
  <c r="E4524" i="2" s="1"/>
  <c r="A4525" i="2"/>
  <c r="D4525" i="2" l="1"/>
  <c r="A4526" i="2"/>
  <c r="B4525" i="2"/>
  <c r="E4525" i="2" s="1"/>
  <c r="A4527" i="2" l="1"/>
  <c r="D4526" i="2"/>
  <c r="B4526" i="2"/>
  <c r="E4526" i="2" s="1"/>
  <c r="B4527" i="2" l="1"/>
  <c r="E4527" i="2" s="1"/>
  <c r="A4528" i="2"/>
  <c r="D4527" i="2"/>
  <c r="D4528" i="2" l="1"/>
  <c r="A4529" i="2"/>
  <c r="B4528" i="2"/>
  <c r="E4528" i="2" s="1"/>
  <c r="A4530" i="2" l="1"/>
  <c r="D4529" i="2"/>
  <c r="B4529" i="2"/>
  <c r="E4529" i="2" s="1"/>
  <c r="B4530" i="2" l="1"/>
  <c r="E4530" i="2" s="1"/>
  <c r="A4531" i="2"/>
  <c r="D4530" i="2"/>
  <c r="A4532" i="2" l="1"/>
  <c r="D4531" i="2"/>
  <c r="B4531" i="2"/>
  <c r="E4531" i="2" s="1"/>
  <c r="A4533" i="2" l="1"/>
  <c r="D4532" i="2"/>
  <c r="B4532" i="2"/>
  <c r="E4532" i="2" s="1"/>
  <c r="D4533" i="2" l="1"/>
  <c r="A4534" i="2"/>
  <c r="B4533" i="2"/>
  <c r="E4533" i="2" s="1"/>
  <c r="A4535" i="2" l="1"/>
  <c r="D4534" i="2"/>
  <c r="B4534" i="2"/>
  <c r="E4534" i="2" s="1"/>
  <c r="B4535" i="2" l="1"/>
  <c r="E4535" i="2" s="1"/>
  <c r="A4536" i="2"/>
  <c r="D4535" i="2"/>
  <c r="D4536" i="2" l="1"/>
  <c r="A4537" i="2"/>
  <c r="B4536" i="2"/>
  <c r="E4536" i="2" s="1"/>
  <c r="B4537" i="2" l="1"/>
  <c r="E4537" i="2" s="1"/>
  <c r="A4538" i="2"/>
  <c r="D4537" i="2"/>
  <c r="B4538" i="2" l="1"/>
  <c r="E4538" i="2" s="1"/>
  <c r="A4539" i="2"/>
  <c r="D4538" i="2"/>
  <c r="A4540" i="2" l="1"/>
  <c r="B4539" i="2"/>
  <c r="E4539" i="2" s="1"/>
  <c r="D4539" i="2"/>
  <c r="D4540" i="2" l="1"/>
  <c r="A4541" i="2"/>
  <c r="B4540" i="2"/>
  <c r="E4540" i="2" s="1"/>
  <c r="D4541" i="2" l="1"/>
  <c r="A4542" i="2"/>
  <c r="B4541" i="2"/>
  <c r="E4541" i="2" s="1"/>
  <c r="B4542" i="2" l="1"/>
  <c r="E4542" i="2" s="1"/>
  <c r="A4543" i="2"/>
  <c r="D4542" i="2"/>
  <c r="B4543" i="2" l="1"/>
  <c r="E4543" i="2" s="1"/>
  <c r="A4544" i="2"/>
  <c r="D4543" i="2"/>
  <c r="D4544" i="2" l="1"/>
  <c r="B4544" i="2"/>
  <c r="E4544" i="2" s="1"/>
  <c r="A4545" i="2"/>
  <c r="A4546" i="2" l="1"/>
  <c r="D4545" i="2"/>
  <c r="B4545" i="2"/>
  <c r="E4545" i="2" s="1"/>
  <c r="A4547" i="2" l="1"/>
  <c r="B4546" i="2"/>
  <c r="E4546" i="2" s="1"/>
  <c r="D4546" i="2"/>
  <c r="A4548" i="2" l="1"/>
  <c r="B4547" i="2"/>
  <c r="E4547" i="2" s="1"/>
  <c r="D4547" i="2"/>
  <c r="D4548" i="2" l="1"/>
  <c r="A4549" i="2"/>
  <c r="B4548" i="2"/>
  <c r="E4548" i="2" s="1"/>
  <c r="D4549" i="2" l="1"/>
  <c r="B4549" i="2"/>
  <c r="E4549" i="2" s="1"/>
  <c r="A4550" i="2"/>
  <c r="B4550" i="2" l="1"/>
  <c r="E4550" i="2" s="1"/>
  <c r="A4551" i="2"/>
  <c r="D4550" i="2"/>
  <c r="B4551" i="2" l="1"/>
  <c r="E4551" i="2" s="1"/>
  <c r="A4552" i="2"/>
  <c r="D4551" i="2"/>
  <c r="D4552" i="2" l="1"/>
  <c r="B4552" i="2"/>
  <c r="E4552" i="2" s="1"/>
  <c r="A4553" i="2"/>
  <c r="A4554" i="2" l="1"/>
  <c r="B4553" i="2"/>
  <c r="E4553" i="2" s="1"/>
  <c r="D4553" i="2"/>
  <c r="A4555" i="2" l="1"/>
  <c r="B4554" i="2"/>
  <c r="E4554" i="2" s="1"/>
  <c r="D4554" i="2"/>
  <c r="A4556" i="2" l="1"/>
  <c r="D4555" i="2"/>
  <c r="B4555" i="2"/>
  <c r="E4555" i="2" s="1"/>
  <c r="D4556" i="2" l="1"/>
  <c r="A4557" i="2"/>
  <c r="B4556" i="2"/>
  <c r="E4556" i="2" s="1"/>
  <c r="D4557" i="2" l="1"/>
  <c r="B4557" i="2"/>
  <c r="E4557" i="2" s="1"/>
  <c r="A4558" i="2"/>
  <c r="B4558" i="2" l="1"/>
  <c r="E4558" i="2" s="1"/>
  <c r="A4559" i="2"/>
  <c r="D4558" i="2"/>
  <c r="B4559" i="2" l="1"/>
  <c r="E4559" i="2" s="1"/>
  <c r="A4560" i="2"/>
  <c r="D4559" i="2"/>
  <c r="D4560" i="2" l="1"/>
  <c r="A4561" i="2"/>
  <c r="B4560" i="2"/>
  <c r="E4560" i="2" s="1"/>
  <c r="A4562" i="2" l="1"/>
  <c r="D4561" i="2"/>
  <c r="B4561" i="2"/>
  <c r="E4561" i="2" s="1"/>
  <c r="A4563" i="2" l="1"/>
  <c r="B4562" i="2"/>
  <c r="E4562" i="2" s="1"/>
  <c r="D4562" i="2"/>
  <c r="A4564" i="2" l="1"/>
  <c r="D4563" i="2"/>
  <c r="B4563" i="2"/>
  <c r="E4563" i="2" s="1"/>
  <c r="D4564" i="2" l="1"/>
  <c r="A4565" i="2"/>
  <c r="B4564" i="2"/>
  <c r="E4564" i="2" s="1"/>
  <c r="D4565" i="2" l="1"/>
  <c r="A4566" i="2"/>
  <c r="B4565" i="2"/>
  <c r="E4565" i="2" s="1"/>
  <c r="B4566" i="2" l="1"/>
  <c r="E4566" i="2" s="1"/>
  <c r="A4567" i="2"/>
  <c r="D4566" i="2"/>
  <c r="B4567" i="2" l="1"/>
  <c r="E4567" i="2" s="1"/>
  <c r="D4567" i="2"/>
  <c r="A4568" i="2"/>
  <c r="D4568" i="2" l="1"/>
  <c r="A4569" i="2"/>
  <c r="B4568" i="2"/>
  <c r="E4568" i="2" s="1"/>
  <c r="A4570" i="2" l="1"/>
  <c r="D4569" i="2"/>
  <c r="B4569" i="2"/>
  <c r="E4569" i="2" s="1"/>
  <c r="A4571" i="2" l="1"/>
  <c r="B4570" i="2"/>
  <c r="E4570" i="2" s="1"/>
  <c r="D4570" i="2"/>
  <c r="A4572" i="2" l="1"/>
  <c r="D4571" i="2"/>
  <c r="B4571" i="2"/>
  <c r="E4571" i="2" s="1"/>
  <c r="D4572" i="2" l="1"/>
  <c r="B4572" i="2"/>
  <c r="E4572" i="2" s="1"/>
  <c r="A4573" i="2"/>
  <c r="D4573" i="2" l="1"/>
  <c r="A4574" i="2"/>
  <c r="B4573" i="2"/>
  <c r="E4573" i="2" s="1"/>
  <c r="B4574" i="2" l="1"/>
  <c r="E4574" i="2" s="1"/>
  <c r="A4575" i="2"/>
  <c r="D4574" i="2"/>
  <c r="B4575" i="2" l="1"/>
  <c r="E4575" i="2" s="1"/>
  <c r="A4576" i="2"/>
  <c r="D4575" i="2"/>
  <c r="D4576" i="2" l="1"/>
  <c r="A4577" i="2"/>
  <c r="B4576" i="2"/>
  <c r="E4576" i="2" s="1"/>
  <c r="D4577" i="2" l="1"/>
  <c r="B4577" i="2"/>
  <c r="E4577" i="2" s="1"/>
  <c r="A4578" i="2"/>
  <c r="A4579" i="2" l="1"/>
  <c r="B4578" i="2"/>
  <c r="E4578" i="2" s="1"/>
  <c r="D4578" i="2"/>
  <c r="A4580" i="2" l="1"/>
  <c r="D4579" i="2"/>
  <c r="B4579" i="2"/>
  <c r="E4579" i="2" s="1"/>
  <c r="D4580" i="2" l="1"/>
  <c r="B4580" i="2"/>
  <c r="E4580" i="2" s="1"/>
  <c r="A4581" i="2"/>
  <c r="D4581" i="2" l="1"/>
  <c r="A4582" i="2"/>
  <c r="B4581" i="2"/>
  <c r="E4581" i="2" s="1"/>
  <c r="B4582" i="2" l="1"/>
  <c r="E4582" i="2" s="1"/>
  <c r="A4583" i="2"/>
  <c r="D4582" i="2"/>
  <c r="B4583" i="2" l="1"/>
  <c r="E4583" i="2" s="1"/>
  <c r="A4584" i="2"/>
  <c r="D4583" i="2"/>
  <c r="D4584" i="2" l="1"/>
  <c r="A4585" i="2"/>
  <c r="B4584" i="2"/>
  <c r="E4584" i="2" s="1"/>
  <c r="D4585" i="2" l="1"/>
  <c r="B4585" i="2"/>
  <c r="E4585" i="2" s="1"/>
  <c r="A4586" i="2"/>
  <c r="A4587" i="2" l="1"/>
  <c r="B4586" i="2"/>
  <c r="E4586" i="2" s="1"/>
  <c r="D4586" i="2"/>
  <c r="A4588" i="2" l="1"/>
  <c r="D4587" i="2"/>
  <c r="B4587" i="2"/>
  <c r="E4587" i="2" s="1"/>
  <c r="D4588" i="2" l="1"/>
  <c r="B4588" i="2"/>
  <c r="E4588" i="2" s="1"/>
  <c r="A4589" i="2"/>
  <c r="D4589" i="2" l="1"/>
  <c r="A4590" i="2"/>
  <c r="B4589" i="2"/>
  <c r="E4589" i="2" s="1"/>
  <c r="B4590" i="2" l="1"/>
  <c r="E4590" i="2" s="1"/>
  <c r="A4591" i="2"/>
  <c r="D4590" i="2"/>
  <c r="B4591" i="2" l="1"/>
  <c r="E4591" i="2" s="1"/>
  <c r="D4591" i="2"/>
  <c r="A4592" i="2"/>
  <c r="D4592" i="2" l="1"/>
  <c r="A4593" i="2"/>
  <c r="B4592" i="2"/>
  <c r="E4592" i="2" s="1"/>
  <c r="B4593" i="2" l="1"/>
  <c r="E4593" i="2" s="1"/>
  <c r="A4594" i="2"/>
  <c r="D4593" i="2"/>
  <c r="A4595" i="2" l="1"/>
  <c r="B4594" i="2"/>
  <c r="E4594" i="2" s="1"/>
  <c r="D4594" i="2"/>
  <c r="A4596" i="2" l="1"/>
  <c r="D4595" i="2"/>
  <c r="B4595" i="2"/>
  <c r="E4595" i="2" s="1"/>
  <c r="D4596" i="2" l="1"/>
  <c r="B4596" i="2"/>
  <c r="E4596" i="2" s="1"/>
  <c r="A4597" i="2"/>
  <c r="D4597" i="2" l="1"/>
  <c r="A4598" i="2"/>
  <c r="B4597" i="2"/>
  <c r="E4597" i="2" s="1"/>
  <c r="B4598" i="2" l="1"/>
  <c r="E4598" i="2" s="1"/>
  <c r="A4599" i="2"/>
  <c r="D4598" i="2"/>
  <c r="B4599" i="2" l="1"/>
  <c r="E4599" i="2" s="1"/>
  <c r="A4600" i="2"/>
  <c r="D4599" i="2"/>
  <c r="D4600" i="2" l="1"/>
  <c r="A4601" i="2"/>
  <c r="B4600" i="2"/>
  <c r="E4600" i="2" s="1"/>
  <c r="A4602" i="2" l="1"/>
  <c r="D4601" i="2"/>
  <c r="B4601" i="2"/>
  <c r="E4601" i="2" s="1"/>
  <c r="A4603" i="2" l="1"/>
  <c r="B4602" i="2"/>
  <c r="E4602" i="2" s="1"/>
  <c r="D4602" i="2"/>
  <c r="A4604" i="2" l="1"/>
  <c r="B4603" i="2"/>
  <c r="E4603" i="2" s="1"/>
  <c r="D4603" i="2"/>
  <c r="D4604" i="2" l="1"/>
  <c r="A4605" i="2"/>
  <c r="B4604" i="2"/>
  <c r="E4604" i="2" s="1"/>
  <c r="D4605" i="2" l="1"/>
  <c r="A4606" i="2"/>
  <c r="B4605" i="2"/>
  <c r="E4605" i="2" s="1"/>
  <c r="B4606" i="2" l="1"/>
  <c r="E4606" i="2" s="1"/>
  <c r="A4607" i="2"/>
  <c r="D4606" i="2"/>
  <c r="B4607" i="2" l="1"/>
  <c r="E4607" i="2" s="1"/>
  <c r="A4608" i="2"/>
  <c r="D4607" i="2"/>
  <c r="D4608" i="2" l="1"/>
  <c r="B4608" i="2"/>
  <c r="E4608" i="2" s="1"/>
  <c r="A4609" i="2"/>
  <c r="A4610" i="2" l="1"/>
  <c r="D4609" i="2"/>
  <c r="B4609" i="2"/>
  <c r="E4609" i="2" s="1"/>
  <c r="A4611" i="2" l="1"/>
  <c r="B4610" i="2"/>
  <c r="E4610" i="2" s="1"/>
  <c r="D4610" i="2"/>
  <c r="A4612" i="2" l="1"/>
  <c r="B4611" i="2"/>
  <c r="E4611" i="2" s="1"/>
  <c r="D4611" i="2"/>
  <c r="D4612" i="2" l="1"/>
  <c r="A4613" i="2"/>
  <c r="B4612" i="2"/>
  <c r="E4612" i="2" s="1"/>
  <c r="D4613" i="2" l="1"/>
  <c r="B4613" i="2"/>
  <c r="E4613" i="2" s="1"/>
  <c r="A4614" i="2"/>
  <c r="B4614" i="2" l="1"/>
  <c r="E4614" i="2" s="1"/>
  <c r="A4615" i="2"/>
  <c r="D4614" i="2"/>
  <c r="B4615" i="2" l="1"/>
  <c r="E4615" i="2" s="1"/>
  <c r="A4616" i="2"/>
  <c r="D4615" i="2"/>
  <c r="D4616" i="2" l="1"/>
  <c r="B4616" i="2"/>
  <c r="E4616" i="2" s="1"/>
  <c r="A4617" i="2"/>
  <c r="A4618" i="2" l="1"/>
  <c r="D4617" i="2"/>
  <c r="B4617" i="2"/>
  <c r="E4617" i="2" s="1"/>
  <c r="A4619" i="2" l="1"/>
  <c r="B4618" i="2"/>
  <c r="E4618" i="2" s="1"/>
  <c r="D4618" i="2"/>
  <c r="A4620" i="2" l="1"/>
  <c r="D4619" i="2"/>
  <c r="B4619" i="2"/>
  <c r="E4619" i="2" s="1"/>
  <c r="D4620" i="2" l="1"/>
  <c r="A4621" i="2"/>
  <c r="B4620" i="2"/>
  <c r="E4620" i="2" s="1"/>
  <c r="D4621" i="2" l="1"/>
  <c r="B4621" i="2"/>
  <c r="E4621" i="2" s="1"/>
  <c r="A4622" i="2"/>
  <c r="B4622" i="2" l="1"/>
  <c r="E4622" i="2" s="1"/>
  <c r="A4623" i="2"/>
  <c r="D4622" i="2"/>
  <c r="B4623" i="2" l="1"/>
  <c r="E4623" i="2" s="1"/>
  <c r="A4624" i="2"/>
  <c r="D4623" i="2"/>
  <c r="D4624" i="2" l="1"/>
  <c r="A4625" i="2"/>
  <c r="B4624" i="2"/>
  <c r="E4624" i="2" s="1"/>
  <c r="A4626" i="2" l="1"/>
  <c r="D4625" i="2"/>
  <c r="B4625" i="2"/>
  <c r="E4625" i="2" s="1"/>
  <c r="A4627" i="2" l="1"/>
  <c r="B4626" i="2"/>
  <c r="E4626" i="2" s="1"/>
  <c r="D4626" i="2"/>
  <c r="A4628" i="2" l="1"/>
  <c r="D4627" i="2"/>
  <c r="B4627" i="2"/>
  <c r="E4627" i="2" s="1"/>
  <c r="D4628" i="2" l="1"/>
  <c r="A4629" i="2"/>
  <c r="B4628" i="2"/>
  <c r="E4628" i="2" s="1"/>
  <c r="D4629" i="2" l="1"/>
  <c r="A4630" i="2"/>
  <c r="B4629" i="2"/>
  <c r="E4629" i="2" s="1"/>
  <c r="B4630" i="2" l="1"/>
  <c r="E4630" i="2" s="1"/>
  <c r="A4631" i="2"/>
  <c r="D4630" i="2"/>
  <c r="B4631" i="2" l="1"/>
  <c r="E4631" i="2" s="1"/>
  <c r="D4631" i="2"/>
  <c r="A4632" i="2"/>
  <c r="D4632" i="2" l="1"/>
  <c r="A4633" i="2"/>
  <c r="B4632" i="2"/>
  <c r="E4632" i="2" s="1"/>
  <c r="A4634" i="2" l="1"/>
  <c r="D4633" i="2"/>
  <c r="B4633" i="2"/>
  <c r="E4633" i="2" s="1"/>
  <c r="D4634" i="2" l="1"/>
  <c r="B4634" i="2"/>
  <c r="E4634" i="2" s="1"/>
  <c r="A4635" i="2"/>
  <c r="A4636" i="2" l="1"/>
  <c r="B4635" i="2"/>
  <c r="E4635" i="2" s="1"/>
  <c r="D4635" i="2"/>
  <c r="D4636" i="2" l="1"/>
  <c r="A4637" i="2"/>
  <c r="B4636" i="2"/>
  <c r="E4636" i="2" s="1"/>
  <c r="D4637" i="2" l="1"/>
  <c r="B4637" i="2"/>
  <c r="E4637" i="2" s="1"/>
  <c r="A4638" i="2"/>
  <c r="A4639" i="2" l="1"/>
  <c r="D4638" i="2"/>
  <c r="B4638" i="2"/>
  <c r="E4638" i="2" s="1"/>
  <c r="B4639" i="2" l="1"/>
  <c r="E4639" i="2" s="1"/>
  <c r="D4639" i="2"/>
  <c r="A4640" i="2"/>
  <c r="D4640" i="2" l="1"/>
  <c r="A4641" i="2"/>
  <c r="B4640" i="2"/>
  <c r="E4640" i="2" s="1"/>
  <c r="D4641" i="2" l="1"/>
  <c r="B4641" i="2"/>
  <c r="E4641" i="2" s="1"/>
  <c r="A4642" i="2"/>
  <c r="B4642" i="2" l="1"/>
  <c r="E4642" i="2" s="1"/>
  <c r="A4643" i="2"/>
  <c r="D4642" i="2"/>
  <c r="A4644" i="2" l="1"/>
  <c r="D4643" i="2"/>
  <c r="B4643" i="2"/>
  <c r="E4643" i="2" s="1"/>
  <c r="A4645" i="2" l="1"/>
  <c r="B4644" i="2"/>
  <c r="E4644" i="2" s="1"/>
  <c r="D4644" i="2"/>
  <c r="D4645" i="2" l="1"/>
  <c r="A4646" i="2"/>
  <c r="B4645" i="2"/>
  <c r="E4645" i="2" s="1"/>
  <c r="A4647" i="2" l="1"/>
  <c r="D4646" i="2"/>
  <c r="B4646" i="2"/>
  <c r="E4646" i="2" s="1"/>
  <c r="B4647" i="2" l="1"/>
  <c r="E4647" i="2" s="1"/>
  <c r="A4648" i="2"/>
  <c r="D4647" i="2"/>
  <c r="D4648" i="2" l="1"/>
  <c r="B4648" i="2"/>
  <c r="E4648" i="2" s="1"/>
  <c r="A4649" i="2"/>
  <c r="A4650" i="2" l="1"/>
  <c r="B4649" i="2"/>
  <c r="E4649" i="2" s="1"/>
  <c r="D4649" i="2"/>
  <c r="B4650" i="2" l="1"/>
  <c r="E4650" i="2" s="1"/>
  <c r="D4650" i="2"/>
  <c r="A4651" i="2"/>
  <c r="A4652" i="2" l="1"/>
  <c r="B4651" i="2"/>
  <c r="E4651" i="2" s="1"/>
  <c r="D4651" i="2"/>
  <c r="D4652" i="2" l="1"/>
  <c r="B4652" i="2"/>
  <c r="E4652" i="2" s="1"/>
  <c r="A4653" i="2"/>
  <c r="D4653" i="2" l="1"/>
  <c r="B4653" i="2"/>
  <c r="E4653" i="2" s="1"/>
  <c r="A4654" i="2"/>
  <c r="A4655" i="2" l="1"/>
  <c r="D4654" i="2"/>
  <c r="B4654" i="2"/>
  <c r="E4654" i="2" s="1"/>
  <c r="B4655" i="2" l="1"/>
  <c r="E4655" i="2" s="1"/>
  <c r="D4655" i="2"/>
  <c r="A4656" i="2"/>
  <c r="D4656" i="2" l="1"/>
  <c r="A4657" i="2"/>
  <c r="B4656" i="2"/>
  <c r="E4656" i="2" s="1"/>
  <c r="D4657" i="2" l="1"/>
  <c r="A4658" i="2"/>
  <c r="B4657" i="2"/>
  <c r="E4657" i="2" s="1"/>
  <c r="B4658" i="2" l="1"/>
  <c r="E4658" i="2" s="1"/>
  <c r="A4659" i="2"/>
  <c r="D4658" i="2"/>
  <c r="A4660" i="2" l="1"/>
  <c r="D4659" i="2"/>
  <c r="B4659" i="2"/>
  <c r="E4659" i="2" s="1"/>
  <c r="A4661" i="2" l="1"/>
  <c r="D4660" i="2"/>
  <c r="B4660" i="2"/>
  <c r="E4660" i="2" s="1"/>
  <c r="D4661" i="2" l="1"/>
  <c r="A4662" i="2"/>
  <c r="B4661" i="2"/>
  <c r="E4661" i="2" s="1"/>
  <c r="A4663" i="2" l="1"/>
  <c r="D4662" i="2"/>
  <c r="B4662" i="2"/>
  <c r="E4662" i="2" s="1"/>
  <c r="B4663" i="2" l="1"/>
  <c r="E4663" i="2" s="1"/>
  <c r="A4664" i="2"/>
  <c r="D4663" i="2"/>
  <c r="D4664" i="2" l="1"/>
  <c r="A4665" i="2"/>
  <c r="B4664" i="2"/>
  <c r="E4664" i="2" s="1"/>
  <c r="B4665" i="2" l="1"/>
  <c r="E4665" i="2" s="1"/>
  <c r="A4666" i="2"/>
  <c r="D4665" i="2"/>
  <c r="B4666" i="2" l="1"/>
  <c r="E4666" i="2" s="1"/>
  <c r="A4667" i="2"/>
  <c r="D4666" i="2"/>
  <c r="A4668" i="2" l="1"/>
  <c r="B4667" i="2"/>
  <c r="E4667" i="2" s="1"/>
  <c r="D4667" i="2"/>
  <c r="A4669" i="2" l="1"/>
  <c r="D4668" i="2"/>
  <c r="B4668" i="2"/>
  <c r="E4668" i="2" s="1"/>
  <c r="D4669" i="2" l="1"/>
  <c r="B4669" i="2"/>
  <c r="E4669" i="2" s="1"/>
  <c r="A4670" i="2"/>
  <c r="A4671" i="2" l="1"/>
  <c r="D4670" i="2"/>
  <c r="B4670" i="2"/>
  <c r="E4670" i="2" s="1"/>
  <c r="B4671" i="2" l="1"/>
  <c r="E4671" i="2" s="1"/>
  <c r="D4671" i="2"/>
  <c r="A4672" i="2"/>
  <c r="D4672" i="2" l="1"/>
  <c r="A4673" i="2"/>
  <c r="B4672" i="2"/>
  <c r="E4672" i="2" s="1"/>
  <c r="D4673" i="2" l="1"/>
  <c r="A4674" i="2"/>
  <c r="B4673" i="2"/>
  <c r="E4673" i="2" s="1"/>
  <c r="B4674" i="2" l="1"/>
  <c r="E4674" i="2" s="1"/>
  <c r="A4675" i="2"/>
  <c r="D4674" i="2"/>
  <c r="A4676" i="2" l="1"/>
  <c r="D4675" i="2"/>
  <c r="B4675" i="2"/>
  <c r="E4675" i="2" s="1"/>
  <c r="B4676" i="2" l="1"/>
  <c r="E4676" i="2" s="1"/>
  <c r="A4677" i="2"/>
  <c r="D4676" i="2"/>
  <c r="D4677" i="2" l="1"/>
  <c r="A4678" i="2"/>
  <c r="B4677" i="2"/>
  <c r="E4677" i="2" s="1"/>
  <c r="A4679" i="2" l="1"/>
  <c r="B4678" i="2"/>
  <c r="E4678" i="2" s="1"/>
  <c r="D4678" i="2"/>
  <c r="B4679" i="2" l="1"/>
  <c r="E4679" i="2" s="1"/>
  <c r="A4680" i="2"/>
  <c r="D4679" i="2"/>
  <c r="D4680" i="2" l="1"/>
  <c r="B4680" i="2"/>
  <c r="E4680" i="2" s="1"/>
  <c r="A4681" i="2"/>
  <c r="A4682" i="2" l="1"/>
  <c r="B4681" i="2"/>
  <c r="E4681" i="2" s="1"/>
  <c r="D4681" i="2"/>
  <c r="B4682" i="2" l="1"/>
  <c r="E4682" i="2" s="1"/>
  <c r="D4682" i="2"/>
  <c r="A4683" i="2"/>
  <c r="A4684" i="2" l="1"/>
  <c r="B4683" i="2"/>
  <c r="E4683" i="2" s="1"/>
  <c r="D4683" i="2"/>
  <c r="D4684" i="2" l="1"/>
  <c r="B4684" i="2"/>
  <c r="E4684" i="2" s="1"/>
  <c r="A4685" i="2"/>
  <c r="D4685" i="2" l="1"/>
  <c r="B4685" i="2"/>
  <c r="E4685" i="2" s="1"/>
  <c r="A4686" i="2"/>
  <c r="A4687" i="2" l="1"/>
  <c r="D4686" i="2"/>
  <c r="B4686" i="2"/>
  <c r="E4686" i="2" s="1"/>
  <c r="B4687" i="2" l="1"/>
  <c r="E4687" i="2" s="1"/>
  <c r="D4687" i="2"/>
  <c r="A4688" i="2"/>
  <c r="D4688" i="2" l="1"/>
  <c r="A4689" i="2"/>
  <c r="B4688" i="2"/>
  <c r="E4688" i="2" s="1"/>
  <c r="D4689" i="2" l="1"/>
  <c r="B4689" i="2"/>
  <c r="E4689" i="2" s="1"/>
  <c r="A4690" i="2"/>
  <c r="B4690" i="2" l="1"/>
  <c r="E4690" i="2" s="1"/>
  <c r="A4691" i="2"/>
  <c r="D4690" i="2"/>
  <c r="A4692" i="2" l="1"/>
  <c r="D4691" i="2"/>
  <c r="B4691" i="2"/>
  <c r="E4691" i="2" s="1"/>
  <c r="A4693" i="2" l="1"/>
  <c r="D4692" i="2"/>
  <c r="B4692" i="2"/>
  <c r="E4692" i="2" s="1"/>
  <c r="D4693" i="2" l="1"/>
  <c r="A4694" i="2"/>
  <c r="B4693" i="2"/>
  <c r="E4693" i="2" s="1"/>
  <c r="A4695" i="2" l="1"/>
  <c r="D4694" i="2"/>
  <c r="B4694" i="2"/>
  <c r="E4694" i="2" s="1"/>
  <c r="B4695" i="2" l="1"/>
  <c r="E4695" i="2" s="1"/>
  <c r="A4696" i="2"/>
  <c r="D4695" i="2"/>
  <c r="D4696" i="2" l="1"/>
  <c r="A4697" i="2"/>
  <c r="B4696" i="2"/>
  <c r="E4696" i="2" s="1"/>
  <c r="B4697" i="2" l="1"/>
  <c r="E4697" i="2" s="1"/>
  <c r="A4698" i="2"/>
  <c r="D4697" i="2"/>
  <c r="B4698" i="2" l="1"/>
  <c r="E4698" i="2" s="1"/>
  <c r="A4699" i="2"/>
  <c r="D4698" i="2"/>
  <c r="A4700" i="2" l="1"/>
  <c r="B4699" i="2"/>
  <c r="E4699" i="2" s="1"/>
  <c r="D4699" i="2"/>
  <c r="A4701" i="2" l="1"/>
  <c r="D4700" i="2"/>
  <c r="B4700" i="2"/>
  <c r="E4700" i="2" s="1"/>
  <c r="D4701" i="2" l="1"/>
  <c r="B4701" i="2"/>
  <c r="E4701" i="2" s="1"/>
  <c r="A4702" i="2"/>
  <c r="A4703" i="2" l="1"/>
  <c r="D4702" i="2"/>
  <c r="B4702" i="2"/>
  <c r="E4702" i="2" s="1"/>
  <c r="B4703" i="2" l="1"/>
  <c r="E4703" i="2" s="1"/>
  <c r="D4703" i="2"/>
  <c r="A4704" i="2"/>
  <c r="D4704" i="2" l="1"/>
  <c r="A4705" i="2"/>
  <c r="B4704" i="2"/>
  <c r="E4704" i="2" s="1"/>
  <c r="D4705" i="2" l="1"/>
  <c r="A4706" i="2"/>
  <c r="B4705" i="2"/>
  <c r="E4705" i="2" s="1"/>
  <c r="B4706" i="2" l="1"/>
  <c r="E4706" i="2" s="1"/>
  <c r="A4707" i="2"/>
  <c r="D4706" i="2"/>
  <c r="A4708" i="2" l="1"/>
  <c r="D4707" i="2"/>
  <c r="B4707" i="2"/>
  <c r="E4707" i="2" s="1"/>
  <c r="B4708" i="2" l="1"/>
  <c r="E4708" i="2" s="1"/>
  <c r="A4709" i="2"/>
  <c r="D4708" i="2"/>
  <c r="D4709" i="2" l="1"/>
  <c r="A4710" i="2"/>
  <c r="B4709" i="2"/>
  <c r="E4709" i="2" s="1"/>
  <c r="A4711" i="2" l="1"/>
  <c r="B4710" i="2"/>
  <c r="E4710" i="2" s="1"/>
  <c r="D4710" i="2"/>
  <c r="B4711" i="2" l="1"/>
  <c r="E4711" i="2" s="1"/>
  <c r="A4712" i="2"/>
  <c r="D4711" i="2"/>
  <c r="D4712" i="2" l="1"/>
  <c r="B4712" i="2"/>
  <c r="E4712" i="2" s="1"/>
  <c r="A4713" i="2"/>
  <c r="A4714" i="2" l="1"/>
  <c r="B4713" i="2"/>
  <c r="E4713" i="2" s="1"/>
  <c r="D4713" i="2"/>
  <c r="B4714" i="2" l="1"/>
  <c r="E4714" i="2" s="1"/>
  <c r="D4714" i="2"/>
  <c r="A4715" i="2"/>
  <c r="A4716" i="2" l="1"/>
  <c r="B4715" i="2"/>
  <c r="E4715" i="2" s="1"/>
  <c r="D4715" i="2"/>
  <c r="D4716" i="2" l="1"/>
  <c r="B4716" i="2"/>
  <c r="E4716" i="2" s="1"/>
  <c r="A4717" i="2"/>
  <c r="D4717" i="2" l="1"/>
  <c r="B4717" i="2"/>
  <c r="E4717" i="2" s="1"/>
  <c r="A4718" i="2"/>
  <c r="A4719" i="2" l="1"/>
  <c r="D4718" i="2"/>
  <c r="B4718" i="2"/>
  <c r="E4718" i="2" s="1"/>
  <c r="B4719" i="2" l="1"/>
  <c r="E4719" i="2" s="1"/>
  <c r="D4719" i="2"/>
  <c r="A4720" i="2"/>
  <c r="D4720" i="2" l="1"/>
  <c r="A4721" i="2"/>
  <c r="B4720" i="2"/>
  <c r="E4720" i="2" s="1"/>
  <c r="D4721" i="2" l="1"/>
  <c r="A4722" i="2"/>
  <c r="B4721" i="2"/>
  <c r="E4721" i="2" s="1"/>
  <c r="B4722" i="2" l="1"/>
  <c r="E4722" i="2" s="1"/>
  <c r="A4723" i="2"/>
  <c r="D4722" i="2"/>
  <c r="A4724" i="2" l="1"/>
  <c r="D4723" i="2"/>
  <c r="B4723" i="2"/>
  <c r="E4723" i="2" s="1"/>
  <c r="A4725" i="2" l="1"/>
  <c r="D4724" i="2"/>
  <c r="B4724" i="2"/>
  <c r="E4724" i="2" s="1"/>
  <c r="D4725" i="2" l="1"/>
  <c r="A4726" i="2"/>
  <c r="B4725" i="2"/>
  <c r="E4725" i="2" s="1"/>
  <c r="A4727" i="2" l="1"/>
  <c r="D4726" i="2"/>
  <c r="B4726" i="2"/>
  <c r="E4726" i="2" s="1"/>
  <c r="B4727" i="2" l="1"/>
  <c r="E4727" i="2" s="1"/>
  <c r="A4728" i="2"/>
  <c r="D4727" i="2"/>
  <c r="D4728" i="2" l="1"/>
  <c r="A4729" i="2"/>
  <c r="B4728" i="2"/>
  <c r="E4728" i="2" s="1"/>
  <c r="B4729" i="2" l="1"/>
  <c r="E4729" i="2" s="1"/>
  <c r="A4730" i="2"/>
  <c r="D4729" i="2"/>
  <c r="B4730" i="2" l="1"/>
  <c r="E4730" i="2" s="1"/>
  <c r="A4731" i="2"/>
  <c r="D4730" i="2"/>
  <c r="A4732" i="2" l="1"/>
  <c r="B4731" i="2"/>
  <c r="E4731" i="2" s="1"/>
  <c r="D4731" i="2"/>
  <c r="A4733" i="2" l="1"/>
  <c r="D4732" i="2"/>
  <c r="B4732" i="2"/>
  <c r="E4732" i="2" s="1"/>
  <c r="D4733" i="2" l="1"/>
  <c r="B4733" i="2"/>
  <c r="E4733" i="2" s="1"/>
  <c r="A4734" i="2"/>
  <c r="A4735" i="2" l="1"/>
  <c r="D4734" i="2"/>
  <c r="B4734" i="2"/>
  <c r="E4734" i="2" s="1"/>
  <c r="B4735" i="2" l="1"/>
  <c r="E4735" i="2" s="1"/>
  <c r="D4735" i="2"/>
  <c r="A4736" i="2"/>
  <c r="D4736" i="2" l="1"/>
  <c r="A4737" i="2"/>
  <c r="B4736" i="2"/>
  <c r="E4736" i="2" s="1"/>
  <c r="D4737" i="2" l="1"/>
  <c r="A4738" i="2"/>
  <c r="B4737" i="2"/>
  <c r="E4737" i="2" s="1"/>
  <c r="B4738" i="2" l="1"/>
  <c r="E4738" i="2" s="1"/>
  <c r="A4739" i="2"/>
  <c r="D4738" i="2"/>
  <c r="A4740" i="2" l="1"/>
  <c r="D4739" i="2"/>
  <c r="B4739" i="2"/>
  <c r="E4739" i="2" s="1"/>
  <c r="B4740" i="2" l="1"/>
  <c r="E4740" i="2" s="1"/>
  <c r="A4741" i="2"/>
  <c r="D4740" i="2"/>
  <c r="D4741" i="2" l="1"/>
  <c r="A4742" i="2"/>
  <c r="B4741" i="2"/>
  <c r="E4741" i="2" s="1"/>
  <c r="A4743" i="2" l="1"/>
  <c r="B4742" i="2"/>
  <c r="E4742" i="2" s="1"/>
  <c r="D4742" i="2"/>
  <c r="B4743" i="2" l="1"/>
  <c r="E4743" i="2" s="1"/>
  <c r="A4744" i="2"/>
  <c r="D4743" i="2"/>
  <c r="D4744" i="2" l="1"/>
  <c r="B4744" i="2"/>
  <c r="E4744" i="2" s="1"/>
  <c r="A4745" i="2"/>
  <c r="A4746" i="2" l="1"/>
  <c r="B4745" i="2"/>
  <c r="E4745" i="2" s="1"/>
  <c r="D4745" i="2"/>
  <c r="B4746" i="2" l="1"/>
  <c r="E4746" i="2" s="1"/>
  <c r="D4746" i="2"/>
  <c r="A4747" i="2"/>
  <c r="A4748" i="2" l="1"/>
  <c r="B4747" i="2"/>
  <c r="E4747" i="2" s="1"/>
  <c r="D4747" i="2"/>
  <c r="D4748" i="2" l="1"/>
  <c r="B4748" i="2"/>
  <c r="E4748" i="2" s="1"/>
  <c r="A4749" i="2"/>
  <c r="D4749" i="2" l="1"/>
  <c r="B4749" i="2"/>
  <c r="E4749" i="2" s="1"/>
  <c r="A4750" i="2"/>
  <c r="A4751" i="2" l="1"/>
  <c r="D4750" i="2"/>
  <c r="B4750" i="2"/>
  <c r="E4750" i="2" s="1"/>
  <c r="B4751" i="2" l="1"/>
  <c r="E4751" i="2" s="1"/>
  <c r="D4751" i="2"/>
  <c r="A4752" i="2"/>
  <c r="D4752" i="2" l="1"/>
  <c r="A4753" i="2"/>
  <c r="B4752" i="2"/>
  <c r="E4752" i="2" s="1"/>
  <c r="D4753" i="2" l="1"/>
  <c r="A4754" i="2"/>
  <c r="B4753" i="2"/>
  <c r="E4753" i="2" s="1"/>
  <c r="B4754" i="2" l="1"/>
  <c r="D4754" i="2"/>
  <c r="E4754" i="2" l="1"/>
  <c r="D11" i="10"/>
  <c r="D13" i="10"/>
  <c r="D10" i="10"/>
  <c r="D7" i="10"/>
  <c r="D27" i="10"/>
  <c r="D14" i="10"/>
  <c r="D12" i="10"/>
  <c r="D8" i="10"/>
  <c r="D9" i="10"/>
  <c r="D22" i="10"/>
  <c r="D18" i="10"/>
  <c r="D6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tiago souza</author>
  </authors>
  <commentList>
    <comment ref="N8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 xml:space="preserve">tiago souza:
10:40 a 17:00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tiago souza</author>
    <author>danila</author>
  </authors>
  <commentList>
    <comment ref="P4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>tiago souza:
Retorno de Josiane Ferias</t>
        </r>
      </text>
    </comment>
    <comment ref="G21" authorId="0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>tiago souza:
Desligamento Amaro</t>
        </r>
      </text>
    </comment>
    <comment ref="I21" authorId="0" shapeId="0" xr:uid="{00000000-0006-0000-0200-000003000000}">
      <text>
        <r>
          <rPr>
            <sz val="11"/>
            <color theme="1"/>
            <rFont val="Calibri"/>
            <family val="2"/>
            <scheme val="minor"/>
          </rPr>
          <t>tiago souza:
Desligamento Andreia e Regiane</t>
        </r>
      </text>
    </comment>
    <comment ref="P21" authorId="0" shapeId="0" xr:uid="{00000000-0006-0000-0200-000004000000}">
      <text>
        <r>
          <rPr>
            <sz val="11"/>
            <color theme="1"/>
            <rFont val="Calibri"/>
            <family val="2"/>
            <scheme val="minor"/>
          </rPr>
          <t>tiago souza:
Desligamento Igor e Patricia</t>
        </r>
      </text>
    </comment>
    <comment ref="W21" authorId="1" shapeId="0" xr:uid="{00000000-0006-0000-0200-000005000000}">
      <text>
        <r>
          <rPr>
            <sz val="11"/>
            <color theme="1"/>
            <rFont val="Calibri"/>
            <family val="2"/>
            <scheme val="minor"/>
          </rPr>
          <t>DESLIGAMENTO 
KARINA</t>
        </r>
      </text>
    </comment>
    <comment ref="Y21" authorId="1" shapeId="0" xr:uid="{00000000-0006-0000-0200-000006000000}">
      <text>
        <r>
          <rPr>
            <sz val="11"/>
            <color theme="1"/>
            <rFont val="Calibri"/>
            <family val="2"/>
            <scheme val="minor"/>
          </rPr>
          <t>Desligamento de 1HC manha e 1HC noite.Thaisa e Mateus</t>
        </r>
      </text>
    </comment>
    <comment ref="K22" authorId="0" shapeId="0" xr:uid="{00000000-0006-0000-0200-000007000000}">
      <text>
        <r>
          <rPr>
            <sz val="11"/>
            <color theme="1"/>
            <rFont val="Calibri"/>
            <family val="2"/>
            <scheme val="minor"/>
          </rPr>
          <t>tiago souza:
Afastamento Mônica</t>
        </r>
      </text>
    </comment>
    <comment ref="L22" authorId="0" shapeId="0" xr:uid="{00000000-0006-0000-0200-000008000000}">
      <text>
        <r>
          <rPr>
            <sz val="11"/>
            <color theme="1"/>
            <rFont val="Calibri"/>
            <family val="2"/>
            <scheme val="minor"/>
          </rPr>
          <t>tiago souza:
Afastamento Mônica</t>
        </r>
      </text>
    </comment>
    <comment ref="M22" authorId="0" shapeId="0" xr:uid="{00000000-0006-0000-0200-000009000000}">
      <text>
        <r>
          <rPr>
            <sz val="11"/>
            <color theme="1"/>
            <rFont val="Calibri"/>
            <family val="2"/>
            <scheme val="minor"/>
          </rPr>
          <t xml:space="preserve">tiago souza:
Férias Josiane
</t>
        </r>
      </text>
    </comment>
    <comment ref="N22" authorId="0" shapeId="0" xr:uid="{00000000-0006-0000-0200-00000A000000}">
      <text>
        <r>
          <rPr>
            <sz val="11"/>
            <color theme="1"/>
            <rFont val="Calibri"/>
            <family val="2"/>
            <scheme val="minor"/>
          </rPr>
          <t xml:space="preserve">tiago souza:
Afastamento Tais Mara
</t>
        </r>
      </text>
    </comment>
    <comment ref="F23" authorId="0" shapeId="0" xr:uid="{00000000-0006-0000-0200-00000B000000}">
      <text>
        <r>
          <rPr>
            <sz val="11"/>
            <color theme="1"/>
            <rFont val="Calibri"/>
            <family val="2"/>
            <scheme val="minor"/>
          </rPr>
          <t>tiago souza:
Contratação Rodrigo (intermitente)</t>
        </r>
      </text>
    </comment>
  </commentList>
</comments>
</file>

<file path=xl/sharedStrings.xml><?xml version="1.0" encoding="utf-8"?>
<sst xmlns="http://schemas.openxmlformats.org/spreadsheetml/2006/main" count="9240" uniqueCount="350">
  <si>
    <t>1° Andar Manhã</t>
  </si>
  <si>
    <t>1° Andar Noite</t>
  </si>
  <si>
    <t>Supervisão
Técnica</t>
  </si>
  <si>
    <t>Tracking</t>
  </si>
  <si>
    <t>VIGITEL</t>
  </si>
  <si>
    <t>Ociosa</t>
  </si>
  <si>
    <t>BRASILPREV</t>
  </si>
  <si>
    <t>SICOOB</t>
  </si>
  <si>
    <t>Supervisão 
de coleta</t>
  </si>
  <si>
    <t>2° Andar Manhã</t>
  </si>
  <si>
    <t>2° Andar Noite</t>
  </si>
  <si>
    <t>Obs: As PA's do 2° andar serão utilizadas 08/10/2018 a  29/11/2018.</t>
  </si>
  <si>
    <t>Legenda</t>
  </si>
  <si>
    <t>Manhã</t>
  </si>
  <si>
    <t>Noite</t>
  </si>
  <si>
    <t>DATA</t>
  </si>
  <si>
    <t>DIA</t>
  </si>
  <si>
    <t>SEMANA</t>
  </si>
  <si>
    <t>ANO</t>
  </si>
  <si>
    <t>NAME</t>
  </si>
  <si>
    <t>NOME</t>
  </si>
  <si>
    <t>DOM</t>
  </si>
  <si>
    <t>SEG</t>
  </si>
  <si>
    <t>TER</t>
  </si>
  <si>
    <t>QUA</t>
  </si>
  <si>
    <t>QUI</t>
  </si>
  <si>
    <t>SEX</t>
  </si>
  <si>
    <t>SAB</t>
  </si>
  <si>
    <t>Manhã / Tarde</t>
  </si>
  <si>
    <t>Integral Vigitel</t>
  </si>
  <si>
    <t>Integral Sicoob</t>
  </si>
  <si>
    <t>Integral Cielo</t>
  </si>
  <si>
    <t>Intermitente</t>
  </si>
  <si>
    <t>Tarde / Noite</t>
  </si>
  <si>
    <t>Vigitel</t>
  </si>
  <si>
    <t>Sicoob</t>
  </si>
  <si>
    <t>Cielo/Outros</t>
  </si>
  <si>
    <t>Integral</t>
  </si>
  <si>
    <t>Quadro Inicial</t>
  </si>
  <si>
    <t>Desligamentos</t>
  </si>
  <si>
    <t>Atestado</t>
  </si>
  <si>
    <t>Contratações</t>
  </si>
  <si>
    <t>Quadro Final</t>
  </si>
  <si>
    <t>Resumo</t>
  </si>
  <si>
    <t>Promoção</t>
  </si>
  <si>
    <t>Visão Turno (Ativos)</t>
  </si>
  <si>
    <t>Integrais</t>
  </si>
  <si>
    <t>Intermitentes</t>
  </si>
  <si>
    <t>Freelancers</t>
  </si>
  <si>
    <t>Cielo</t>
  </si>
  <si>
    <t>Outros Projetos</t>
  </si>
  <si>
    <t>Visão Central (Ativos)</t>
  </si>
  <si>
    <t>Visão CLT</t>
  </si>
  <si>
    <t>Intermitente Ativo</t>
  </si>
  <si>
    <t>Intermitente Aguardando</t>
  </si>
  <si>
    <t>Nome</t>
  </si>
  <si>
    <t>ANA CAROLINA GOMES DA SILVA</t>
  </si>
  <si>
    <t>T</t>
  </si>
  <si>
    <t>BRUNA NUNES DE SOUZA</t>
  </si>
  <si>
    <t>CONCEICAO IMACULADA DE OLIVEIRA</t>
  </si>
  <si>
    <t>DEBORA REGINA MUZZI BAETA MIRANDA</t>
  </si>
  <si>
    <t>EMILLY GABRIELLE DE CASTRO ARAUJO</t>
  </si>
  <si>
    <t>F</t>
  </si>
  <si>
    <t>GENIFER LORRAINE MAIELO</t>
  </si>
  <si>
    <t>JAQUELINE SANTOS PIMENTA</t>
  </si>
  <si>
    <t>JUNIA OLIVEIRA LOPES</t>
  </si>
  <si>
    <t>ROBERTA MARTINS TEIXEIRA</t>
  </si>
  <si>
    <t>SILAS DE PAULA VITORINO</t>
  </si>
  <si>
    <t>WALISSON GOMES MACHADO</t>
  </si>
  <si>
    <t>DALVA</t>
  </si>
  <si>
    <t>MARIA</t>
  </si>
  <si>
    <t>HELIO</t>
  </si>
  <si>
    <t>JULIA</t>
  </si>
  <si>
    <t>LOCAL</t>
  </si>
  <si>
    <t xml:space="preserve">PROJETOS </t>
  </si>
  <si>
    <t>Real</t>
  </si>
  <si>
    <t>Dif.</t>
  </si>
  <si>
    <t>CLT - DOBRA</t>
  </si>
  <si>
    <t>Cielo / CP / Tracking 1ª onda_2021</t>
  </si>
  <si>
    <t>JULIANA PORTO</t>
  </si>
  <si>
    <t>Tim / Satisfação_2021</t>
  </si>
  <si>
    <t>MAIA PESQUISAS</t>
  </si>
  <si>
    <t>MS / Vigitel_2021 (Ciclo 2)</t>
  </si>
  <si>
    <t>JONATAS</t>
  </si>
  <si>
    <t>ALESSANDRA VIANA</t>
  </si>
  <si>
    <t>Arco Educação / Nova onda Levantamento Informações Mercado Educação_2021</t>
  </si>
  <si>
    <t>PRISCILA BATISTA</t>
  </si>
  <si>
    <t>OP PESQUISAS</t>
  </si>
  <si>
    <t>FR CONTACT</t>
  </si>
  <si>
    <t>AMANDA FERNANDES</t>
  </si>
  <si>
    <t>USP / Vigitel SP_2021 (Ciclo 09)</t>
  </si>
  <si>
    <t>PAULO RPB</t>
  </si>
  <si>
    <t>Cielo / CP / Satisfação 3ª onda_2021</t>
  </si>
  <si>
    <t>UBS / RH Beneficios_2021</t>
  </si>
  <si>
    <t>TOTAL GERAL</t>
  </si>
  <si>
    <t>Projeto</t>
  </si>
  <si>
    <t>Meta Parcial</t>
  </si>
  <si>
    <t>REAL</t>
  </si>
  <si>
    <t>DIF</t>
  </si>
  <si>
    <t>DESCRIÇÃO</t>
  </si>
  <si>
    <t>HC</t>
  </si>
  <si>
    <t>PRODUT.</t>
  </si>
  <si>
    <t>PRODUÇÃO</t>
  </si>
  <si>
    <t>ENTREVISTADORES - HOME OFFICE - M/T</t>
  </si>
  <si>
    <t>Cielo / CP / Tracking 1ª onda_2023</t>
  </si>
  <si>
    <t>Unimed BH / Satisfação Prestadores_2023</t>
  </si>
  <si>
    <t>ENTREVISTADORES - FINAL DE SEMANA</t>
  </si>
  <si>
    <t>Cielo / Tracking mensal NPS 6ª onda_2023</t>
  </si>
  <si>
    <t>Cronograma</t>
  </si>
  <si>
    <t>CATI</t>
  </si>
  <si>
    <t>FERIADO</t>
  </si>
  <si>
    <t>Método</t>
  </si>
  <si>
    <t>Analista</t>
  </si>
  <si>
    <t>Desenv.</t>
  </si>
  <si>
    <t>Mailing</t>
  </si>
  <si>
    <t>Qualid.</t>
  </si>
  <si>
    <t>Processamento</t>
  </si>
  <si>
    <t>Superv.</t>
  </si>
  <si>
    <t>Cielo / CP / Afiliação 2ª onda_2024</t>
  </si>
  <si>
    <t>Roseli</t>
  </si>
  <si>
    <t>Ana Maria</t>
  </si>
  <si>
    <t>Eliane</t>
  </si>
  <si>
    <t>Isabela</t>
  </si>
  <si>
    <t>C</t>
  </si>
  <si>
    <t>FTD / Satisfação_2024</t>
  </si>
  <si>
    <t>Juliano</t>
  </si>
  <si>
    <t>Amanda Aguiar</t>
  </si>
  <si>
    <t>Christiane</t>
  </si>
  <si>
    <t>TIM / Mapeamento Corporativo Cloud IoT_2024</t>
  </si>
  <si>
    <t>Júlio</t>
  </si>
  <si>
    <t>Fernando</t>
  </si>
  <si>
    <t>Cielo / CP / Churn_2024</t>
  </si>
  <si>
    <t>Weberth</t>
  </si>
  <si>
    <t>Unimed Nacional / Tracking NPS (Onda 2)_2024</t>
  </si>
  <si>
    <t>Cielo / CP / Tracking mensal NPS_2024 (Onda 7)_2024</t>
  </si>
  <si>
    <t>Cielo / CP / Atendimento e Perfil Digital_2024</t>
  </si>
  <si>
    <t>CP</t>
  </si>
  <si>
    <t>Cielo / Ofertas de Troca_2024</t>
  </si>
  <si>
    <t>Cielo / CP / Tracking mensal NPS_2024 (Onda 8)</t>
  </si>
  <si>
    <t>Cielo / CP / Satisfação 3ª onda_2024</t>
  </si>
  <si>
    <t>QT</t>
  </si>
  <si>
    <t>D</t>
  </si>
  <si>
    <t>H</t>
  </si>
  <si>
    <t>Cielo / CP / Consultoria Grandes Contas 2ª onda_2024</t>
  </si>
  <si>
    <t>Cielo / CP / Tracking NPS Mensal 9ª onda_2024</t>
  </si>
  <si>
    <t>Cielo / CP / Ouvidoria_2024</t>
  </si>
  <si>
    <t>CAMPO/QUALI/ONLINE</t>
  </si>
  <si>
    <t>Athena Saúde / Imagem e Posicionamento_2024 (Maringá)</t>
  </si>
  <si>
    <t>CAMPO</t>
  </si>
  <si>
    <t>R</t>
  </si>
  <si>
    <t>TIM / Satisfação e Casos de Uso IoT_2024</t>
  </si>
  <si>
    <t>BAT / Plataforma de Agricultura Digital_2024</t>
  </si>
  <si>
    <t>Mediphacos / Diagnóstico de Mercado_2024</t>
  </si>
  <si>
    <t>Cielo / CP / Satisfação 3ª onda</t>
  </si>
  <si>
    <t>Desenvolvimento Plataforma</t>
  </si>
  <si>
    <t>DT</t>
  </si>
  <si>
    <t>Desenvolvimento da Plataforma por terceiros</t>
  </si>
  <si>
    <t>Coleta de Dados</t>
  </si>
  <si>
    <t>L</t>
  </si>
  <si>
    <t>Listagem</t>
  </si>
  <si>
    <t>Envio do questionário aprovado</t>
  </si>
  <si>
    <t>Treinamento</t>
  </si>
  <si>
    <t>TP</t>
  </si>
  <si>
    <t>Testes na Plataforma</t>
  </si>
  <si>
    <t>Homologação</t>
  </si>
  <si>
    <t>Recrutamento</t>
  </si>
  <si>
    <t>E</t>
  </si>
  <si>
    <t>Entrega do material</t>
  </si>
  <si>
    <t>EX</t>
  </si>
  <si>
    <t>Experimentação do Produto</t>
  </si>
  <si>
    <t>PT</t>
  </si>
  <si>
    <t>Pré Teste</t>
  </si>
  <si>
    <t>PC</t>
  </si>
  <si>
    <t>Pos-Codificação</t>
  </si>
  <si>
    <t>Coleta em Pausa</t>
  </si>
  <si>
    <t>PLANEJAMENTO CATI</t>
  </si>
  <si>
    <t>Previsão Semanal de Produção</t>
  </si>
  <si>
    <t>Gap</t>
  </si>
  <si>
    <t>PB</t>
  </si>
  <si>
    <t>SEM</t>
  </si>
  <si>
    <t>Início</t>
  </si>
  <si>
    <t>Fim</t>
  </si>
  <si>
    <t>AMOST</t>
  </si>
  <si>
    <t>COLET</t>
  </si>
  <si>
    <t>META</t>
  </si>
  <si>
    <t>DUR</t>
  </si>
  <si>
    <t>MÉDIA</t>
  </si>
  <si>
    <t>TMA</t>
  </si>
  <si>
    <t>Produção</t>
  </si>
  <si>
    <t>B2C</t>
  </si>
  <si>
    <t>B2B</t>
  </si>
  <si>
    <t>Total</t>
  </si>
  <si>
    <t>Aonde</t>
  </si>
  <si>
    <t>Pessoas</t>
  </si>
  <si>
    <t>PENDENTE</t>
  </si>
  <si>
    <t xml:space="preserve">CAMPO </t>
  </si>
  <si>
    <t>Data</t>
  </si>
  <si>
    <t>Produt.</t>
  </si>
  <si>
    <t>Total entrevistas CATI</t>
  </si>
  <si>
    <t>Total entrevistas CAMPO</t>
  </si>
  <si>
    <t>SÁB</t>
  </si>
  <si>
    <t>Distribuição Entrevistadores</t>
  </si>
  <si>
    <t>Cielo / Tracking mensal NPS 4ª onda_2023</t>
  </si>
  <si>
    <t>UFMG / Teste de Modais_2023</t>
  </si>
  <si>
    <t>TIM / Mapeamento corporativo_2023</t>
  </si>
  <si>
    <t>Cielo / CP / Afiliação 2ª onda_2023</t>
  </si>
  <si>
    <t>FTD / Satisfação_2023</t>
  </si>
  <si>
    <t>UBS / Adquirência_2023</t>
  </si>
  <si>
    <t>Cielo / Tracking mensal NPS 5ª onda_2023</t>
  </si>
  <si>
    <t>TIM / Imagem e experiência corporativo 2023_onda 2</t>
  </si>
  <si>
    <t>Cielo / CP / Satisfação 3ª onda_2023</t>
  </si>
  <si>
    <t>Distribuição Produção</t>
  </si>
  <si>
    <t>CNU / Corretores_2023</t>
  </si>
  <si>
    <t>Cielo / CP / Consultoria Grandes Contas 2ª onda_2023</t>
  </si>
  <si>
    <t>FREELAS</t>
  </si>
  <si>
    <t>CNU / Satisfação beneficiários_2023 (Tarde/Noite)</t>
  </si>
  <si>
    <t>STAFF</t>
  </si>
  <si>
    <t>CNU / Satisfação beneficiários_2023 (Noite)</t>
  </si>
  <si>
    <t>TERCEIRO - AMANDA FERNANDES</t>
  </si>
  <si>
    <t>TERCEIRO - THAISA</t>
  </si>
  <si>
    <t>TERCEIRO - JONATAS</t>
  </si>
  <si>
    <t>TERCEIRO - INOVA</t>
  </si>
  <si>
    <t>TERCEIRO - RPB</t>
  </si>
  <si>
    <t>TERCEIRO - LAB</t>
  </si>
  <si>
    <t>TERCEIROS - A Definir</t>
  </si>
  <si>
    <t>Cielo / CP / Ouvidoria_2023</t>
  </si>
  <si>
    <t>Geral</t>
  </si>
  <si>
    <t>Semana</t>
  </si>
  <si>
    <t>Amostra</t>
  </si>
  <si>
    <t>Coletado</t>
  </si>
  <si>
    <t>% Conclusão</t>
  </si>
  <si>
    <t>Produtividade</t>
  </si>
  <si>
    <t>Meta</t>
  </si>
  <si>
    <t>HC REAL</t>
  </si>
  <si>
    <t>C. PROD META</t>
  </si>
  <si>
    <t>C PROD REAL</t>
  </si>
  <si>
    <t>Cielo / CP / Tracking mensal NPS_2024 (Onda 6)</t>
  </si>
  <si>
    <t>1 - colar nome dos projetos em coleta na semana
2- atualizar o coletado na aba proximas semanas
3 - alterar a fórmula das colunas G H I J, alterando a aba para a semana atual
4 - conferir totais
5 - alterar as cores da amostra coletada e da produtividade real (verde se atingiu a meta, amarelo se ficou próximo 95% - vermelho se ficou abaixo de 95% de atingimento)</t>
  </si>
  <si>
    <t>Dimensionamento - operadores / projetos</t>
  </si>
  <si>
    <t>S</t>
  </si>
  <si>
    <t>Q</t>
  </si>
  <si>
    <t>FDS</t>
  </si>
  <si>
    <t>CAMPANHA</t>
  </si>
  <si>
    <t>COLETA</t>
  </si>
  <si>
    <t>PROD</t>
  </si>
  <si>
    <t>MEIs</t>
  </si>
  <si>
    <t>Metas Totais</t>
  </si>
  <si>
    <t>Metas Parciais</t>
  </si>
  <si>
    <t>Realizado</t>
  </si>
  <si>
    <t>Terceiros Maia Pesquisas</t>
  </si>
  <si>
    <t>Terceiros Robson SP</t>
  </si>
  <si>
    <t>Terceiros Edgar</t>
  </si>
  <si>
    <t>Terceiros Autêntica</t>
  </si>
  <si>
    <t>Terceiros Passos Pesquisa</t>
  </si>
  <si>
    <t>ALOCAÇÃO DE PAS - AUTONOMOS</t>
  </si>
  <si>
    <t>PA COMERCIAL  - ENTREVISTADOR - 09h ás 18h</t>
  </si>
  <si>
    <t>PA COMERCIAL  - SUPERVISOR</t>
  </si>
  <si>
    <t>CHECADOR (Sem utilização de PA)</t>
  </si>
  <si>
    <t>MONITOR (Utilização de PA)</t>
  </si>
  <si>
    <t>TOTAL PAs</t>
  </si>
  <si>
    <t>Monitoramento</t>
  </si>
  <si>
    <t>Coleta</t>
  </si>
  <si>
    <t>Produtiv.</t>
  </si>
  <si>
    <t>%</t>
  </si>
  <si>
    <t>Meta Total</t>
  </si>
  <si>
    <t>SCORE</t>
  </si>
  <si>
    <t>FORE</t>
  </si>
  <si>
    <t>REFOR</t>
  </si>
  <si>
    <t>Filial</t>
  </si>
  <si>
    <t>Autonomos</t>
  </si>
  <si>
    <t>Forecast CATI - Semana 30.09</t>
  </si>
  <si>
    <t>Forecast CATI - Semana 07.10</t>
  </si>
  <si>
    <t>feriado</t>
  </si>
  <si>
    <t>Forecast CATI - Semana 14.10</t>
  </si>
  <si>
    <t>Filial M/T Celetista Integral</t>
  </si>
  <si>
    <t>Forecast CATI - Semana 21.10</t>
  </si>
  <si>
    <t>Forecast CATI - Semana 28.10</t>
  </si>
  <si>
    <t>treinamento</t>
  </si>
  <si>
    <t>Forecast CATI - Semana 04.11</t>
  </si>
  <si>
    <t>Forecast CATI - Semana 11.11</t>
  </si>
  <si>
    <t>Forecast CATI - Semana 18.11</t>
  </si>
  <si>
    <t>Forecast CATI - Semana 25.11</t>
  </si>
  <si>
    <t>Forecast CATI - Semana 02.12</t>
  </si>
  <si>
    <t>Forecast CATI - Semana 09.12</t>
  </si>
  <si>
    <t>Forecast CATI - Semana 16.12</t>
  </si>
  <si>
    <t>Forecast CATI - Semana 23.12</t>
  </si>
  <si>
    <t>Forecast CATI - Semana 30.12</t>
  </si>
  <si>
    <t>Forecast CATI - Semana 06.01</t>
  </si>
  <si>
    <t>Forecast CATI - Semana 13.01</t>
  </si>
  <si>
    <t>Forecast CATI - Semana 20.01</t>
  </si>
  <si>
    <t>Forecast CATI - Semana 27.01</t>
  </si>
  <si>
    <t>Forecast CATI - Semana 03.02</t>
  </si>
  <si>
    <t>Forecast CATI - Semana 10.02</t>
  </si>
  <si>
    <t>Forecast CATI - Semana 17.02</t>
  </si>
  <si>
    <t>Forecast CATI - Semana 24.02</t>
  </si>
  <si>
    <t>Forecast CATI - Semana 03.03</t>
  </si>
  <si>
    <t>Forecast CATI - Semana 24.03</t>
  </si>
  <si>
    <t>Forecast CATI - Semana 31.03</t>
  </si>
  <si>
    <t>Forecast CATI - Semana 07.04</t>
  </si>
  <si>
    <t>Forecast CATI - Semana 14.04</t>
  </si>
  <si>
    <t>Forecast CATI - Semana 21.04</t>
  </si>
  <si>
    <t>Forecast CATI - Semana 28.04</t>
  </si>
  <si>
    <t>Forecast CATI - Semana 05.05</t>
  </si>
  <si>
    <t>Forecast CATI - Semana 12.05</t>
  </si>
  <si>
    <t>Forecast CATI - Semana 19.05</t>
  </si>
  <si>
    <t>Forecast CATI - Semana 26.05</t>
  </si>
  <si>
    <t>Forecast CATI - Semana 02.06</t>
  </si>
  <si>
    <t>Forecast CATI - Semana 09.06</t>
  </si>
  <si>
    <t>Forecast CATI - Semana 16.06</t>
  </si>
  <si>
    <t>Forecast CATI - Semana 23.06</t>
  </si>
  <si>
    <t>Forecast CATI - Semana 30.06</t>
  </si>
  <si>
    <t>Forecast CATI - Semana 07.07</t>
  </si>
  <si>
    <t>Forecast CATI - Semana 14.07</t>
  </si>
  <si>
    <t>Forecast CATI - Semana 21.07</t>
  </si>
  <si>
    <t>Forecast CATI - Semana 28.07</t>
  </si>
  <si>
    <t>Forecast CATI - Semana 04.08</t>
  </si>
  <si>
    <t>Forecast CATI - Semana 11.08</t>
  </si>
  <si>
    <t>Forecast CATI - Semana 18.08</t>
  </si>
  <si>
    <t>Forecast CATI - Semana 25.08</t>
  </si>
  <si>
    <t>Forecast CATI - Semana 01.09</t>
  </si>
  <si>
    <t>Forecast CATI - Semana 08.09</t>
  </si>
  <si>
    <t>Forecast CATI - Semana 15.09</t>
  </si>
  <si>
    <t>Forecast CATI - Semana 22.09</t>
  </si>
  <si>
    <t>Forecast CATI - Semana 29.09</t>
  </si>
  <si>
    <t>Forecast CATI - Semana 06.10</t>
  </si>
  <si>
    <t>Forecast CATI - Semana 13.10</t>
  </si>
  <si>
    <t>Forecast CATI - Semana 20.10</t>
  </si>
  <si>
    <t>Forecast CATI - Semana 27.10</t>
  </si>
  <si>
    <t>Forecast CATI - Semana 03.11</t>
  </si>
  <si>
    <t>Forecast CATI - Semana 10.11</t>
  </si>
  <si>
    <t>Forecast CATI - Semana 17.11</t>
  </si>
  <si>
    <t>Forecast CATI - Semana 24.11</t>
  </si>
  <si>
    <t>Forecast CATI - Semana 01.12</t>
  </si>
  <si>
    <t>Forecast CATI - Semana 08.12</t>
  </si>
  <si>
    <t>Forecast CATI - Semana 15.12</t>
  </si>
  <si>
    <t>Forecast CATI - Semana 22.12</t>
  </si>
  <si>
    <t>Forecast CATI - Semana 29.12</t>
  </si>
  <si>
    <t>Feriado</t>
  </si>
  <si>
    <t>Terceiros</t>
  </si>
  <si>
    <t>TIM / Imagem e Experiência Corporativo (Onda 2)_2024</t>
  </si>
  <si>
    <t>CNU / Satisfação empresas_2024</t>
  </si>
  <si>
    <t>CNU / Satisfação corporate_2024</t>
  </si>
  <si>
    <t>CNU / Satisfação beneficiários_2024</t>
  </si>
  <si>
    <t>UBS / Postos de Gasolina_2024</t>
  </si>
  <si>
    <t>UBS / Tracking Adquirência_2024</t>
  </si>
  <si>
    <t>OPAS-MS / Vigitel 2024 (ciclo 1)</t>
  </si>
  <si>
    <t>MEIS</t>
  </si>
  <si>
    <t>MEIs (Dobra)</t>
  </si>
  <si>
    <t>OPAS-MS / Vigitel 2024 (ciclo 2)</t>
  </si>
  <si>
    <t>véspera natal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</si>
</sst>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43" formatCode="_-* #,##0.00_-;\-* #,##0.00_-;_-* &quot;-&quot;??_-;_-@_-"/>
    <numFmt numFmtId="164" formatCode="d/m"/>
    <numFmt numFmtId="165" formatCode="0.0"/>
    <numFmt numFmtId="166" formatCode="#,##0.0"/>
    <numFmt numFmtId="167" formatCode="_-* #,##0_-;\-* #,##0_-;_-* &quot;-&quot;??_-;_-@_-"/>
    <numFmt numFmtId="168" formatCode="0_ ;[Red]\-0\ "/>
    <numFmt numFmtId="169" formatCode="d/m/yy;@"/>
    <numFmt numFmtId="170" formatCode="#,##0_ ;[Red]\-#,##0\ "/>
    <numFmt numFmtId="171" formatCode="ddd\ d\.m"/>
    <numFmt numFmtId="172" formatCode="[$-F800]dddd\,\ mmmm\ dd\,\ yyyy"/>
  </numFmts>
  <fonts count="7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 tint="0.249977111117893"/>
      <name val="Verdana"/>
      <family val="2"/>
    </font>
    <font>
      <sz val="20"/>
      <color theme="1"/>
      <name val="Verdana"/>
      <family val="2"/>
    </font>
    <font>
      <sz val="12"/>
      <color theme="1"/>
      <name val="Tahoma"/>
      <family val="2"/>
    </font>
    <font>
      <sz val="14"/>
      <color theme="1" tint="0.249977111117893"/>
      <name val="Verdana"/>
      <family val="2"/>
    </font>
    <font>
      <sz val="12"/>
      <color theme="1"/>
      <name val="Verdana"/>
      <family val="2"/>
    </font>
    <font>
      <sz val="12"/>
      <color rgb="FFFF0000"/>
      <name val="Verdana"/>
      <family val="2"/>
    </font>
    <font>
      <sz val="12"/>
      <color theme="0"/>
      <name val="Verdana"/>
      <family val="2"/>
    </font>
    <font>
      <sz val="8"/>
      <color theme="1"/>
      <name val="Verdana"/>
      <family val="2"/>
    </font>
    <font>
      <sz val="20"/>
      <color rgb="FFFF0000"/>
      <name val="Verdana"/>
      <family val="2"/>
    </font>
    <font>
      <sz val="14"/>
      <color rgb="FFFF0000"/>
      <name val="Verdana"/>
      <family val="2"/>
    </font>
    <font>
      <b/>
      <sz val="20"/>
      <color theme="0"/>
      <name val="Verdana"/>
      <family val="2"/>
    </font>
    <font>
      <b/>
      <sz val="10"/>
      <color rgb="FFFF0000"/>
      <name val="Verdana"/>
      <family val="2"/>
    </font>
    <font>
      <b/>
      <sz val="12"/>
      <color theme="1"/>
      <name val="Verdana"/>
      <family val="2"/>
    </font>
    <font>
      <b/>
      <sz val="10"/>
      <color theme="1"/>
      <name val="Verdana"/>
      <family val="2"/>
    </font>
    <font>
      <b/>
      <sz val="12"/>
      <color theme="0"/>
      <name val="Verdana"/>
      <family val="2"/>
    </font>
    <font>
      <b/>
      <sz val="12"/>
      <name val="Tahoma"/>
      <family val="2"/>
    </font>
    <font>
      <b/>
      <sz val="10"/>
      <color theme="0"/>
      <name val="Verdana"/>
      <family val="2"/>
    </font>
    <font>
      <b/>
      <sz val="12"/>
      <name val="Verdana"/>
      <family val="2"/>
    </font>
    <font>
      <b/>
      <sz val="12"/>
      <color rgb="FFFF0000"/>
      <name val="Verdana"/>
      <family val="2"/>
    </font>
    <font>
      <sz val="18"/>
      <color theme="1" tint="0.249977111117893"/>
      <name val="Verdana"/>
      <family val="2"/>
    </font>
    <font>
      <sz val="10"/>
      <color rgb="FFFF0000"/>
      <name val="Verdana"/>
      <family val="2"/>
    </font>
    <font>
      <sz val="12"/>
      <name val="Verdana"/>
      <family val="2"/>
    </font>
    <font>
      <b/>
      <sz val="12"/>
      <color rgb="FF006010"/>
      <name val="Verdana"/>
      <family val="2"/>
    </font>
    <font>
      <b/>
      <sz val="12"/>
      <color rgb="FF002060"/>
      <name val="Verdana"/>
      <family val="2"/>
    </font>
    <font>
      <sz val="8"/>
      <color theme="1" tint="0.249977111117893"/>
      <name val="Verdana"/>
      <family val="2"/>
    </font>
    <font>
      <i/>
      <sz val="12"/>
      <color theme="0" tint="-0.499984740745262"/>
      <name val="Verdana"/>
      <family val="2"/>
    </font>
    <font>
      <sz val="8"/>
      <color rgb="FF0070C0"/>
      <name val="Verdana"/>
      <family val="2"/>
    </font>
    <font>
      <sz val="12"/>
      <color theme="1" tint="0.249977111117893"/>
      <name val="Verdana"/>
      <family val="2"/>
    </font>
    <font>
      <b/>
      <sz val="9"/>
      <color theme="0"/>
      <name val="Verdana"/>
      <family val="2"/>
    </font>
    <font>
      <b/>
      <sz val="9"/>
      <color theme="1"/>
      <name val="Verdana"/>
      <family val="2"/>
    </font>
    <font>
      <sz val="9"/>
      <color theme="1"/>
      <name val="Verdana"/>
      <family val="2"/>
    </font>
    <font>
      <sz val="9"/>
      <name val="Verdana"/>
      <family val="2"/>
    </font>
    <font>
      <sz val="10"/>
      <color theme="1"/>
      <name val="Verdana"/>
      <family val="2"/>
    </font>
    <font>
      <sz val="10"/>
      <color theme="0"/>
      <name val="Verdana"/>
      <family val="2"/>
    </font>
    <font>
      <sz val="10"/>
      <color theme="1" tint="0.249977111117893"/>
      <name val="Verdana"/>
      <family val="2"/>
    </font>
    <font>
      <sz val="10"/>
      <name val="Verdana"/>
      <family val="2"/>
    </font>
    <font>
      <b/>
      <sz val="12"/>
      <color rgb="FF28231D"/>
      <name val="Verdana"/>
      <family val="2"/>
    </font>
    <font>
      <b/>
      <sz val="12"/>
      <color rgb="FF00B050"/>
      <name val="Verdana"/>
      <family val="2"/>
    </font>
    <font>
      <sz val="9"/>
      <color rgb="FFFF0000"/>
      <name val="Verdana"/>
      <family val="2"/>
    </font>
    <font>
      <sz val="11"/>
      <color theme="1"/>
      <name val="Verdana"/>
      <family val="2"/>
    </font>
    <font>
      <sz val="14"/>
      <color theme="0"/>
      <name val="Verdana"/>
      <family val="2"/>
    </font>
    <font>
      <sz val="9"/>
      <color theme="0"/>
      <name val="Verdana"/>
      <family val="2"/>
    </font>
    <font>
      <sz val="11"/>
      <color theme="0"/>
      <name val="Verdana"/>
      <family val="2"/>
    </font>
    <font>
      <b/>
      <sz val="11"/>
      <color theme="1"/>
      <name val="Verdana"/>
      <family val="2"/>
    </font>
    <font>
      <b/>
      <sz val="11"/>
      <color theme="0"/>
      <name val="Verdana"/>
      <family val="2"/>
    </font>
    <font>
      <sz val="11"/>
      <name val="Verdana"/>
      <family val="2"/>
    </font>
    <font>
      <b/>
      <sz val="9"/>
      <name val="Verdana"/>
      <family val="2"/>
    </font>
    <font>
      <sz val="11"/>
      <color rgb="FFFF0000"/>
      <name val="Verdana"/>
      <family val="2"/>
    </font>
    <font>
      <b/>
      <sz val="16"/>
      <color theme="0"/>
      <name val="Calibri"/>
      <family val="2"/>
      <scheme val="minor"/>
    </font>
    <font>
      <b/>
      <sz val="12"/>
      <color theme="0"/>
      <name val="Tahoma"/>
      <family val="2"/>
    </font>
    <font>
      <sz val="12"/>
      <color theme="1"/>
      <name val="Arial"/>
      <family val="2"/>
    </font>
    <font>
      <b/>
      <sz val="10"/>
      <name val="Tahoma"/>
      <family val="2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Calibri"/>
      <family val="2"/>
      <scheme val="minor"/>
    </font>
    <font>
      <b/>
      <sz val="8"/>
      <color theme="1" tint="4.9989318521683403E-2"/>
      <name val="Arial"/>
      <family val="2"/>
    </font>
    <font>
      <sz val="8"/>
      <color theme="0"/>
      <name val="Calibri"/>
      <family val="2"/>
      <scheme val="minor"/>
    </font>
    <font>
      <sz val="8"/>
      <name val="Arial"/>
      <family val="2"/>
    </font>
    <font>
      <sz val="8"/>
      <color theme="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Verdana"/>
      <family val="2"/>
    </font>
    <font>
      <b/>
      <sz val="9"/>
      <color rgb="FF000000"/>
      <name val="Verdana"/>
      <family val="2"/>
    </font>
    <font>
      <sz val="10"/>
      <color theme="1"/>
      <name val="Calibri"/>
      <family val="2"/>
      <scheme val="minor"/>
    </font>
    <font>
      <b/>
      <sz val="11"/>
      <color rgb="FFFF0000"/>
      <name val="Verdana"/>
      <family val="2"/>
    </font>
    <font>
      <b/>
      <sz val="8"/>
      <color theme="1" tint="0.249977111117893"/>
      <name val="Verdana"/>
      <family val="2"/>
    </font>
    <font>
      <b/>
      <i/>
      <sz val="10"/>
      <color rgb="FFFF0000"/>
      <name val="Verdana"/>
      <family val="2"/>
    </font>
    <font>
      <b/>
      <i/>
      <sz val="12"/>
      <color theme="0" tint="-0.499984740745262"/>
      <name val="Verdana"/>
      <family val="2"/>
    </font>
  </fonts>
  <fills count="4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CEFA07"/>
        <bgColor indexed="64"/>
      </patternFill>
    </fill>
    <fill>
      <patternFill patternType="solid">
        <fgColor rgb="FF006010"/>
        <bgColor indexed="64"/>
      </patternFill>
    </fill>
    <fill>
      <patternFill patternType="solid">
        <fgColor rgb="FFF1EFED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00530E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rgb="FF28231D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rgb="FFF1FEB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454442"/>
        <bgColor indexed="64"/>
      </patternFill>
    </fill>
    <fill>
      <patternFill patternType="solid">
        <fgColor rgb="FFEEECE1"/>
        <bgColor rgb="FF000000"/>
      </patternFill>
    </fill>
    <fill>
      <patternFill patternType="solid">
        <fgColor rgb="FFEEECE1"/>
        <bgColor indexed="64"/>
      </patternFill>
    </fill>
    <fill>
      <patternFill patternType="solid">
        <fgColor rgb="FFCEFA07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E9E6E3"/>
      </left>
      <right style="thin">
        <color rgb="FFE9E6E3"/>
      </right>
      <top style="thin">
        <color rgb="FFE9E6E3"/>
      </top>
      <bottom style="thin">
        <color rgb="FFE9E6E3"/>
      </bottom>
      <diagonal/>
    </border>
    <border>
      <left style="thin">
        <color rgb="FFF1EFED"/>
      </left>
      <right style="thin">
        <color rgb="FFF1EFED"/>
      </right>
      <top style="thin">
        <color rgb="FFF1EFED"/>
      </top>
      <bottom style="thin">
        <color rgb="FFF1EFED"/>
      </bottom>
      <diagonal/>
    </border>
    <border>
      <left style="thin">
        <color rgb="FFE9E6E3"/>
      </left>
      <right/>
      <top style="thin">
        <color rgb="FFE9E6E3"/>
      </top>
      <bottom style="thin">
        <color rgb="FFE9E6E3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11">
    <xf numFmtId="0" fontId="0" fillId="0" borderId="0"/>
    <xf numFmtId="43" fontId="67" fillId="0" borderId="0"/>
    <xf numFmtId="9" fontId="67" fillId="0" borderId="0"/>
    <xf numFmtId="0" fontId="61" fillId="0" borderId="0"/>
    <xf numFmtId="43" fontId="68" fillId="0" borderId="0"/>
    <xf numFmtId="0" fontId="67" fillId="0" borderId="0"/>
    <xf numFmtId="0" fontId="68" fillId="0" borderId="0"/>
    <xf numFmtId="0" fontId="67" fillId="0" borderId="0"/>
    <xf numFmtId="0" fontId="67" fillId="0" borderId="0"/>
    <xf numFmtId="0" fontId="67" fillId="39" borderId="55"/>
    <xf numFmtId="0" fontId="68" fillId="0" borderId="0"/>
  </cellStyleXfs>
  <cellXfs count="459">
    <xf numFmtId="0" fontId="0" fillId="0" borderId="0" xfId="0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5" borderId="7" xfId="0" applyFont="1" applyFill="1" applyBorder="1" applyAlignment="1">
      <alignment horizontal="center" vertical="center"/>
    </xf>
    <xf numFmtId="164" fontId="16" fillId="5" borderId="8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7" fillId="6" borderId="2" xfId="0" applyFont="1" applyFill="1" applyBorder="1" applyAlignment="1">
      <alignment horizontal="left" vertical="center" indent="2"/>
    </xf>
    <xf numFmtId="3" fontId="17" fillId="6" borderId="3" xfId="0" applyNumberFormat="1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left" vertical="center" wrapText="1"/>
    </xf>
    <xf numFmtId="3" fontId="7" fillId="0" borderId="3" xfId="0" applyNumberFormat="1" applyFont="1" applyBorder="1" applyAlignment="1">
      <alignment horizontal="center" vertical="center"/>
    </xf>
    <xf numFmtId="0" fontId="15" fillId="10" borderId="7" xfId="0" applyFont="1" applyFill="1" applyBorder="1" applyAlignment="1">
      <alignment vertical="center"/>
    </xf>
    <xf numFmtId="0" fontId="15" fillId="10" borderId="8" xfId="0" applyFont="1" applyFill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15" fillId="0" borderId="10" xfId="0" applyFont="1" applyBorder="1" applyAlignment="1">
      <alignment horizontal="right" vertical="center"/>
    </xf>
    <xf numFmtId="3" fontId="15" fillId="0" borderId="11" xfId="0" applyNumberFormat="1" applyFont="1" applyBorder="1" applyAlignment="1">
      <alignment horizontal="center" vertical="center"/>
    </xf>
    <xf numFmtId="0" fontId="12" fillId="0" borderId="0" xfId="0" applyFont="1"/>
    <xf numFmtId="0" fontId="6" fillId="0" borderId="0" xfId="0" applyFont="1" applyAlignment="1">
      <alignment horizontal="left"/>
    </xf>
    <xf numFmtId="0" fontId="17" fillId="4" borderId="7" xfId="0" applyFont="1" applyFill="1" applyBorder="1" applyAlignment="1">
      <alignment horizontal="center" vertical="center"/>
    </xf>
    <xf numFmtId="164" fontId="19" fillId="4" borderId="8" xfId="0" applyNumberFormat="1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20" fillId="2" borderId="1" xfId="0" applyFont="1" applyFill="1" applyBorder="1" applyAlignment="1">
      <alignment horizontal="right" vertical="center" indent="2"/>
    </xf>
    <xf numFmtId="3" fontId="20" fillId="2" borderId="7" xfId="0" applyNumberFormat="1" applyFont="1" applyFill="1" applyBorder="1" applyAlignment="1">
      <alignment horizontal="center" vertical="center"/>
    </xf>
    <xf numFmtId="3" fontId="20" fillId="2" borderId="16" xfId="0" applyNumberFormat="1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right" vertical="center" indent="2"/>
    </xf>
    <xf numFmtId="3" fontId="20" fillId="2" borderId="10" xfId="0" applyNumberFormat="1" applyFont="1" applyFill="1" applyBorder="1" applyAlignment="1">
      <alignment horizontal="center" vertical="center"/>
    </xf>
    <xf numFmtId="3" fontId="20" fillId="2" borderId="11" xfId="0" applyNumberFormat="1" applyFont="1" applyFill="1" applyBorder="1" applyAlignment="1">
      <alignment horizontal="center" vertical="center"/>
    </xf>
    <xf numFmtId="3" fontId="20" fillId="2" borderId="15" xfId="0" applyNumberFormat="1" applyFont="1" applyFill="1" applyBorder="1" applyAlignment="1">
      <alignment horizontal="center" vertical="center"/>
    </xf>
    <xf numFmtId="0" fontId="17" fillId="11" borderId="19" xfId="0" applyFont="1" applyFill="1" applyBorder="1" applyAlignment="1">
      <alignment horizontal="right" vertical="center" indent="3"/>
    </xf>
    <xf numFmtId="3" fontId="17" fillId="11" borderId="20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3" fontId="22" fillId="0" borderId="0" xfId="0" applyNumberFormat="1" applyFont="1" applyAlignment="1">
      <alignment vertical="center"/>
    </xf>
    <xf numFmtId="0" fontId="22" fillId="0" borderId="0" xfId="0" applyFont="1" applyAlignment="1">
      <alignment vertical="center"/>
    </xf>
    <xf numFmtId="164" fontId="16" fillId="5" borderId="16" xfId="0" applyNumberFormat="1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16" fontId="7" fillId="5" borderId="24" xfId="0" applyNumberFormat="1" applyFont="1" applyFill="1" applyBorder="1" applyAlignment="1">
      <alignment horizontal="center" vertical="center"/>
    </xf>
    <xf numFmtId="0" fontId="23" fillId="0" borderId="0" xfId="0" applyFont="1" applyAlignment="1">
      <alignment vertical="center"/>
    </xf>
    <xf numFmtId="3" fontId="25" fillId="9" borderId="26" xfId="0" applyNumberFormat="1" applyFont="1" applyFill="1" applyBorder="1" applyAlignment="1">
      <alignment horizontal="left" vertical="center" indent="2"/>
    </xf>
    <xf numFmtId="0" fontId="15" fillId="10" borderId="16" xfId="0" applyFont="1" applyFill="1" applyBorder="1" applyAlignment="1">
      <alignment horizontal="center" vertical="center"/>
    </xf>
    <xf numFmtId="3" fontId="26" fillId="0" borderId="0" xfId="0" applyNumberFormat="1" applyFont="1" applyAlignment="1">
      <alignment horizontal="left" vertical="center" indent="2"/>
    </xf>
    <xf numFmtId="3" fontId="7" fillId="0" borderId="14" xfId="0" applyNumberFormat="1" applyFont="1" applyBorder="1" applyAlignment="1">
      <alignment horizontal="center" vertical="center"/>
    </xf>
    <xf numFmtId="3" fontId="15" fillId="0" borderId="15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49" fontId="19" fillId="4" borderId="8" xfId="0" applyNumberFormat="1" applyFont="1" applyFill="1" applyBorder="1" applyAlignment="1">
      <alignment horizontal="center" vertical="center" wrapText="1"/>
    </xf>
    <xf numFmtId="164" fontId="19" fillId="4" borderId="16" xfId="0" applyNumberFormat="1" applyFont="1" applyFill="1" applyBorder="1" applyAlignment="1">
      <alignment horizontal="center" vertical="center" wrapText="1"/>
    </xf>
    <xf numFmtId="164" fontId="19" fillId="4" borderId="7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Border="1" applyAlignment="1">
      <alignment horizontal="center" vertical="center"/>
    </xf>
    <xf numFmtId="165" fontId="7" fillId="0" borderId="3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9" fontId="7" fillId="0" borderId="2" xfId="2" applyFont="1" applyBorder="1" applyAlignment="1">
      <alignment horizontal="center" vertical="center"/>
    </xf>
    <xf numFmtId="9" fontId="7" fillId="0" borderId="3" xfId="2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3" fontId="20" fillId="2" borderId="27" xfId="0" applyNumberFormat="1" applyFont="1" applyFill="1" applyBorder="1" applyAlignment="1">
      <alignment horizontal="center" vertical="center"/>
    </xf>
    <xf numFmtId="3" fontId="20" fillId="2" borderId="8" xfId="0" applyNumberFormat="1" applyFont="1" applyFill="1" applyBorder="1" applyAlignment="1">
      <alignment horizontal="center" vertical="center"/>
    </xf>
    <xf numFmtId="166" fontId="20" fillId="2" borderId="27" xfId="0" applyNumberFormat="1" applyFont="1" applyFill="1" applyBorder="1" applyAlignment="1">
      <alignment horizontal="center" vertical="center"/>
    </xf>
    <xf numFmtId="166" fontId="20" fillId="2" borderId="16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9" fontId="20" fillId="2" borderId="7" xfId="2" applyFont="1" applyFill="1" applyBorder="1" applyAlignment="1">
      <alignment horizontal="center" vertical="center"/>
    </xf>
    <xf numFmtId="9" fontId="20" fillId="2" borderId="8" xfId="2" applyFont="1" applyFill="1" applyBorder="1" applyAlignment="1">
      <alignment horizontal="center" vertical="center"/>
    </xf>
    <xf numFmtId="3" fontId="20" fillId="2" borderId="6" xfId="0" applyNumberFormat="1" applyFont="1" applyFill="1" applyBorder="1" applyAlignment="1">
      <alignment horizontal="center" vertical="center"/>
    </xf>
    <xf numFmtId="166" fontId="20" fillId="2" borderId="6" xfId="0" applyNumberFormat="1" applyFont="1" applyFill="1" applyBorder="1" applyAlignment="1">
      <alignment horizontal="center" vertical="center"/>
    </xf>
    <xf numFmtId="166" fontId="20" fillId="2" borderId="15" xfId="0" applyNumberFormat="1" applyFont="1" applyFill="1" applyBorder="1" applyAlignment="1">
      <alignment horizontal="center" vertical="center"/>
    </xf>
    <xf numFmtId="9" fontId="20" fillId="2" borderId="10" xfId="2" applyFont="1" applyFill="1" applyBorder="1" applyAlignment="1">
      <alignment horizontal="center" vertical="center"/>
    </xf>
    <xf numFmtId="9" fontId="20" fillId="2" borderId="11" xfId="2" applyFont="1" applyFill="1" applyBorder="1" applyAlignment="1">
      <alignment horizontal="center" vertical="center"/>
    </xf>
    <xf numFmtId="166" fontId="17" fillId="11" borderId="20" xfId="0" applyNumberFormat="1" applyFont="1" applyFill="1" applyBorder="1" applyAlignment="1">
      <alignment horizontal="center" vertical="center"/>
    </xf>
    <xf numFmtId="166" fontId="17" fillId="11" borderId="18" xfId="0" applyNumberFormat="1" applyFont="1" applyFill="1" applyBorder="1" applyAlignment="1">
      <alignment horizontal="center" vertical="center"/>
    </xf>
    <xf numFmtId="9" fontId="26" fillId="9" borderId="20" xfId="2" applyFont="1" applyFill="1" applyBorder="1" applyAlignment="1">
      <alignment horizontal="center" vertical="center"/>
    </xf>
    <xf numFmtId="9" fontId="26" fillId="9" borderId="25" xfId="2" applyFont="1" applyFill="1" applyBorder="1" applyAlignment="1">
      <alignment horizontal="center" vertical="center"/>
    </xf>
    <xf numFmtId="0" fontId="27" fillId="0" borderId="0" xfId="0" applyFont="1" applyAlignment="1">
      <alignment vertical="center"/>
    </xf>
    <xf numFmtId="16" fontId="7" fillId="5" borderId="28" xfId="0" applyNumberFormat="1" applyFont="1" applyFill="1" applyBorder="1" applyAlignment="1">
      <alignment horizontal="center" vertical="center"/>
    </xf>
    <xf numFmtId="0" fontId="24" fillId="12" borderId="3" xfId="0" applyFont="1" applyFill="1" applyBorder="1" applyAlignment="1">
      <alignment horizontal="center" vertical="center"/>
    </xf>
    <xf numFmtId="16" fontId="24" fillId="12" borderId="3" xfId="0" applyNumberFormat="1" applyFont="1" applyFill="1" applyBorder="1" applyAlignment="1">
      <alignment horizontal="center" vertical="center"/>
    </xf>
    <xf numFmtId="0" fontId="28" fillId="0" borderId="0" xfId="0" applyFont="1" applyAlignment="1">
      <alignment horizontal="right" vertical="center"/>
    </xf>
    <xf numFmtId="167" fontId="7" fillId="0" borderId="0" xfId="1" applyNumberFormat="1" applyFont="1" applyAlignment="1">
      <alignment vertical="center"/>
    </xf>
    <xf numFmtId="3" fontId="24" fillId="13" borderId="3" xfId="1" applyNumberFormat="1" applyFont="1" applyFill="1" applyBorder="1" applyAlignment="1">
      <alignment horizontal="left" vertical="center" indent="2"/>
    </xf>
    <xf numFmtId="0" fontId="27" fillId="0" borderId="0" xfId="0" applyFont="1"/>
    <xf numFmtId="0" fontId="2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9" fontId="7" fillId="0" borderId="14" xfId="2" applyFont="1" applyBorder="1" applyAlignment="1">
      <alignment horizontal="center" vertical="center"/>
    </xf>
    <xf numFmtId="1" fontId="27" fillId="0" borderId="0" xfId="0" applyNumberFormat="1" applyFont="1" applyAlignment="1">
      <alignment horizontal="left" vertical="center"/>
    </xf>
    <xf numFmtId="0" fontId="27" fillId="0" borderId="0" xfId="0" applyFont="1" applyAlignment="1">
      <alignment horizontal="center" vertical="center"/>
    </xf>
    <xf numFmtId="9" fontId="20" fillId="2" borderId="16" xfId="2" applyFont="1" applyFill="1" applyBorder="1" applyAlignment="1">
      <alignment horizontal="center" vertical="center"/>
    </xf>
    <xf numFmtId="9" fontId="20" fillId="2" borderId="15" xfId="2" applyFont="1" applyFill="1" applyBorder="1" applyAlignment="1">
      <alignment horizontal="center" vertical="center"/>
    </xf>
    <xf numFmtId="9" fontId="26" fillId="9" borderId="18" xfId="2" applyFont="1" applyFill="1" applyBorder="1" applyAlignment="1">
      <alignment horizontal="center" vertical="center"/>
    </xf>
    <xf numFmtId="0" fontId="30" fillId="0" borderId="0" xfId="0" applyFont="1" applyAlignment="1">
      <alignment vertical="center"/>
    </xf>
    <xf numFmtId="164" fontId="16" fillId="5" borderId="3" xfId="0" applyNumberFormat="1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left" vertical="center" wrapText="1"/>
    </xf>
    <xf numFmtId="3" fontId="24" fillId="0" borderId="3" xfId="1" applyNumberFormat="1" applyFont="1" applyBorder="1" applyAlignment="1">
      <alignment horizontal="left" vertical="center" indent="2"/>
    </xf>
    <xf numFmtId="166" fontId="24" fillId="0" borderId="3" xfId="1" applyNumberFormat="1" applyFont="1" applyBorder="1" applyAlignment="1">
      <alignment horizontal="left" vertical="center" indent="2"/>
    </xf>
    <xf numFmtId="0" fontId="10" fillId="3" borderId="0" xfId="0" applyFont="1" applyFill="1"/>
    <xf numFmtId="0" fontId="10" fillId="0" borderId="0" xfId="0" applyFont="1"/>
    <xf numFmtId="0" fontId="10" fillId="0" borderId="0" xfId="0" applyFont="1" applyAlignment="1">
      <alignment horizontal="center"/>
    </xf>
    <xf numFmtId="164" fontId="31" fillId="14" borderId="3" xfId="0" applyNumberFormat="1" applyFont="1" applyFill="1" applyBorder="1" applyAlignment="1">
      <alignment horizontal="center" vertical="center"/>
    </xf>
    <xf numFmtId="0" fontId="33" fillId="5" borderId="3" xfId="0" applyFont="1" applyFill="1" applyBorder="1"/>
    <xf numFmtId="0" fontId="33" fillId="5" borderId="3" xfId="0" applyFont="1" applyFill="1" applyBorder="1" applyAlignment="1">
      <alignment horizontal="center" vertical="center"/>
    </xf>
    <xf numFmtId="0" fontId="34" fillId="2" borderId="3" xfId="0" applyFont="1" applyFill="1" applyBorder="1"/>
    <xf numFmtId="0" fontId="34" fillId="2" borderId="3" xfId="0" applyFont="1" applyFill="1" applyBorder="1" applyAlignment="1">
      <alignment horizontal="center" vertical="center"/>
    </xf>
    <xf numFmtId="0" fontId="34" fillId="3" borderId="3" xfId="0" applyFont="1" applyFill="1" applyBorder="1"/>
    <xf numFmtId="0" fontId="34" fillId="3" borderId="3" xfId="0" applyFont="1" applyFill="1" applyBorder="1" applyAlignment="1">
      <alignment horizontal="center" vertical="center"/>
    </xf>
    <xf numFmtId="3" fontId="34" fillId="2" borderId="3" xfId="0" applyNumberFormat="1" applyFont="1" applyFill="1" applyBorder="1" applyAlignment="1">
      <alignment horizontal="center" vertical="center"/>
    </xf>
    <xf numFmtId="3" fontId="31" fillId="14" borderId="3" xfId="0" applyNumberFormat="1" applyFont="1" applyFill="1" applyBorder="1" applyAlignment="1">
      <alignment horizontal="center" vertical="center"/>
    </xf>
    <xf numFmtId="0" fontId="33" fillId="0" borderId="0" xfId="0" applyFont="1"/>
    <xf numFmtId="0" fontId="2" fillId="16" borderId="8" xfId="0" applyFont="1" applyFill="1" applyBorder="1" applyAlignment="1">
      <alignment horizontal="center"/>
    </xf>
    <xf numFmtId="0" fontId="2" fillId="16" borderId="16" xfId="0" applyFont="1" applyFill="1" applyBorder="1" applyAlignment="1">
      <alignment horizontal="center"/>
    </xf>
    <xf numFmtId="16" fontId="0" fillId="0" borderId="2" xfId="0" applyNumberFormat="1" applyBorder="1"/>
    <xf numFmtId="165" fontId="0" fillId="0" borderId="3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6" fontId="0" fillId="0" borderId="9" xfId="0" applyNumberFormat="1" applyBorder="1"/>
    <xf numFmtId="0" fontId="0" fillId="0" borderId="4" xfId="0" applyBorder="1"/>
    <xf numFmtId="0" fontId="0" fillId="0" borderId="4" xfId="0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2" fillId="16" borderId="18" xfId="0" applyNumberFormat="1" applyFont="1" applyFill="1" applyBorder="1" applyAlignment="1">
      <alignment horizontal="center"/>
    </xf>
    <xf numFmtId="0" fontId="2" fillId="16" borderId="18" xfId="0" applyFont="1" applyFill="1" applyBorder="1" applyAlignment="1">
      <alignment horizontal="center"/>
    </xf>
    <xf numFmtId="1" fontId="2" fillId="16" borderId="17" xfId="0" applyNumberFormat="1" applyFont="1" applyFill="1" applyBorder="1" applyAlignment="1">
      <alignment horizontal="center"/>
    </xf>
    <xf numFmtId="16" fontId="0" fillId="0" borderId="0" xfId="0" applyNumberFormat="1"/>
    <xf numFmtId="2" fontId="0" fillId="0" borderId="0" xfId="0" applyNumberFormat="1"/>
    <xf numFmtId="0" fontId="7" fillId="0" borderId="0" xfId="0" applyFont="1" applyAlignment="1">
      <alignment horizontal="left" vertical="center"/>
    </xf>
    <xf numFmtId="0" fontId="35" fillId="0" borderId="0" xfId="0" applyFont="1" applyAlignment="1">
      <alignment horizontal="left" vertical="center"/>
    </xf>
    <xf numFmtId="0" fontId="36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14" fontId="3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17" fillId="4" borderId="30" xfId="0" applyFont="1" applyFill="1" applyBorder="1" applyAlignment="1">
      <alignment horizontal="center" vertical="center"/>
    </xf>
    <xf numFmtId="164" fontId="19" fillId="17" borderId="30" xfId="0" applyNumberFormat="1" applyFont="1" applyFill="1" applyBorder="1" applyAlignment="1">
      <alignment horizontal="center" vertical="center"/>
    </xf>
    <xf numFmtId="164" fontId="17" fillId="17" borderId="30" xfId="0" applyNumberFormat="1" applyFont="1" applyFill="1" applyBorder="1" applyAlignment="1">
      <alignment horizontal="center" vertical="center"/>
    </xf>
    <xf numFmtId="168" fontId="24" fillId="18" borderId="30" xfId="0" applyNumberFormat="1" applyFont="1" applyFill="1" applyBorder="1" applyAlignment="1">
      <alignment horizontal="center" vertical="center"/>
    </xf>
    <xf numFmtId="0" fontId="24" fillId="3" borderId="30" xfId="0" applyFont="1" applyFill="1" applyBorder="1" applyAlignment="1">
      <alignment horizontal="center" vertical="center"/>
    </xf>
    <xf numFmtId="164" fontId="7" fillId="19" borderId="30" xfId="0" applyNumberFormat="1" applyFont="1" applyFill="1" applyBorder="1" applyAlignment="1">
      <alignment horizontal="center" vertical="center"/>
    </xf>
    <xf numFmtId="169" fontId="7" fillId="19" borderId="30" xfId="0" applyNumberFormat="1" applyFont="1" applyFill="1" applyBorder="1" applyAlignment="1">
      <alignment horizontal="center" vertical="center"/>
    </xf>
    <xf numFmtId="14" fontId="7" fillId="3" borderId="30" xfId="0" applyNumberFormat="1" applyFont="1" applyFill="1" applyBorder="1" applyAlignment="1">
      <alignment horizontal="center" vertical="center"/>
    </xf>
    <xf numFmtId="3" fontId="24" fillId="0" borderId="30" xfId="1" applyNumberFormat="1" applyFont="1" applyBorder="1" applyAlignment="1">
      <alignment horizontal="left" vertical="center"/>
    </xf>
    <xf numFmtId="0" fontId="24" fillId="0" borderId="0" xfId="0" applyFont="1" applyAlignment="1">
      <alignment vertical="center"/>
    </xf>
    <xf numFmtId="0" fontId="38" fillId="0" borderId="0" xfId="0" applyFont="1" applyAlignment="1">
      <alignment vertical="center"/>
    </xf>
    <xf numFmtId="0" fontId="23" fillId="0" borderId="0" xfId="0" applyFont="1" applyAlignment="1">
      <alignment horizontal="left" vertical="center"/>
    </xf>
    <xf numFmtId="2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2" fontId="21" fillId="0" borderId="0" xfId="0" applyNumberFormat="1" applyFont="1" applyAlignment="1">
      <alignment vertical="center"/>
    </xf>
    <xf numFmtId="9" fontId="21" fillId="0" borderId="0" xfId="2" applyFont="1" applyAlignment="1">
      <alignment vertical="center"/>
    </xf>
    <xf numFmtId="3" fontId="24" fillId="0" borderId="0" xfId="0" applyNumberFormat="1" applyFont="1" applyAlignment="1">
      <alignment vertical="center"/>
    </xf>
    <xf numFmtId="0" fontId="35" fillId="0" borderId="0" xfId="0" applyFont="1" applyAlignment="1">
      <alignment vertical="center"/>
    </xf>
    <xf numFmtId="0" fontId="35" fillId="0" borderId="0" xfId="0" applyFont="1" applyAlignment="1">
      <alignment horizontal="center" vertical="center"/>
    </xf>
    <xf numFmtId="3" fontId="7" fillId="0" borderId="0" xfId="0" applyNumberFormat="1" applyFont="1" applyAlignment="1">
      <alignment horizontal="left" vertical="center"/>
    </xf>
    <xf numFmtId="3" fontId="30" fillId="0" borderId="0" xfId="0" applyNumberFormat="1" applyFont="1" applyAlignment="1">
      <alignment vertical="center"/>
    </xf>
    <xf numFmtId="0" fontId="39" fillId="0" borderId="0" xfId="0" applyFont="1" applyAlignment="1">
      <alignment vertical="center"/>
    </xf>
    <xf numFmtId="164" fontId="17" fillId="11" borderId="30" xfId="0" applyNumberFormat="1" applyFont="1" applyFill="1" applyBorder="1" applyAlignment="1">
      <alignment horizontal="center" vertical="center"/>
    </xf>
    <xf numFmtId="0" fontId="17" fillId="17" borderId="30" xfId="0" applyFont="1" applyFill="1" applyBorder="1" applyAlignment="1">
      <alignment horizontal="left" vertical="center" indent="1"/>
    </xf>
    <xf numFmtId="3" fontId="24" fillId="3" borderId="30" xfId="1" applyNumberFormat="1" applyFont="1" applyFill="1" applyBorder="1" applyAlignment="1">
      <alignment horizontal="left" vertical="center"/>
    </xf>
    <xf numFmtId="3" fontId="24" fillId="19" borderId="30" xfId="1" applyNumberFormat="1" applyFont="1" applyFill="1" applyBorder="1" applyAlignment="1">
      <alignment horizontal="left" vertical="center"/>
    </xf>
    <xf numFmtId="166" fontId="24" fillId="3" borderId="30" xfId="1" applyNumberFormat="1" applyFont="1" applyFill="1" applyBorder="1" applyAlignment="1">
      <alignment horizontal="left" vertical="center"/>
    </xf>
    <xf numFmtId="167" fontId="24" fillId="3" borderId="30" xfId="1" applyNumberFormat="1" applyFont="1" applyFill="1" applyBorder="1" applyAlignment="1">
      <alignment horizontal="left" vertical="center"/>
    </xf>
    <xf numFmtId="16" fontId="8" fillId="0" borderId="0" xfId="0" applyNumberFormat="1" applyFont="1" applyAlignment="1">
      <alignment vertical="center"/>
    </xf>
    <xf numFmtId="0" fontId="7" fillId="7" borderId="30" xfId="0" applyFont="1" applyFill="1" applyBorder="1" applyAlignment="1">
      <alignment horizontal="left" vertical="center" wrapText="1"/>
    </xf>
    <xf numFmtId="0" fontId="17" fillId="17" borderId="30" xfId="0" applyFont="1" applyFill="1" applyBorder="1" applyAlignment="1">
      <alignment horizontal="left" vertical="center"/>
    </xf>
    <xf numFmtId="9" fontId="7" fillId="0" borderId="0" xfId="2" applyFont="1" applyAlignment="1">
      <alignment horizontal="left" vertical="center"/>
    </xf>
    <xf numFmtId="166" fontId="21" fillId="0" borderId="0" xfId="0" applyNumberFormat="1" applyFont="1" applyAlignment="1">
      <alignment vertical="center"/>
    </xf>
    <xf numFmtId="3" fontId="21" fillId="0" borderId="0" xfId="0" applyNumberFormat="1" applyFont="1" applyAlignment="1">
      <alignment vertical="center"/>
    </xf>
    <xf numFmtId="0" fontId="40" fillId="0" borderId="0" xfId="0" applyFont="1" applyAlignment="1">
      <alignment horizontal="center" vertical="center"/>
    </xf>
    <xf numFmtId="3" fontId="8" fillId="0" borderId="0" xfId="0" applyNumberFormat="1" applyFont="1" applyAlignment="1">
      <alignment vertical="center"/>
    </xf>
    <xf numFmtId="170" fontId="24" fillId="0" borderId="0" xfId="0" applyNumberFormat="1" applyFont="1" applyAlignment="1">
      <alignment vertical="center"/>
    </xf>
    <xf numFmtId="3" fontId="7" fillId="0" borderId="30" xfId="0" applyNumberFormat="1" applyFont="1" applyBorder="1" applyAlignment="1">
      <alignment horizontal="center" vertical="center"/>
    </xf>
    <xf numFmtId="3" fontId="17" fillId="17" borderId="30" xfId="0" applyNumberFormat="1" applyFont="1" applyFill="1" applyBorder="1" applyAlignment="1">
      <alignment horizontal="center" vertical="center"/>
    </xf>
    <xf numFmtId="0" fontId="41" fillId="0" borderId="0" xfId="8" applyFont="1" applyAlignment="1">
      <alignment vertical="center"/>
    </xf>
    <xf numFmtId="0" fontId="33" fillId="0" borderId="0" xfId="8" applyFont="1" applyAlignment="1">
      <alignment vertical="center" wrapText="1"/>
    </xf>
    <xf numFmtId="0" fontId="34" fillId="0" borderId="0" xfId="8" applyFont="1" applyAlignment="1">
      <alignment vertical="center"/>
    </xf>
    <xf numFmtId="0" fontId="42" fillId="0" borderId="0" xfId="8" applyFont="1" applyAlignment="1">
      <alignment vertical="center"/>
    </xf>
    <xf numFmtId="0" fontId="33" fillId="0" borderId="0" xfId="8" applyFont="1" applyAlignment="1">
      <alignment vertical="center"/>
    </xf>
    <xf numFmtId="0" fontId="43" fillId="17" borderId="0" xfId="8" applyFont="1" applyFill="1" applyAlignment="1">
      <alignment vertical="center"/>
    </xf>
    <xf numFmtId="0" fontId="44" fillId="4" borderId="0" xfId="8" applyFont="1" applyFill="1" applyAlignment="1">
      <alignment vertical="center"/>
    </xf>
    <xf numFmtId="0" fontId="45" fillId="0" borderId="0" xfId="8" applyFont="1" applyAlignment="1">
      <alignment vertical="center"/>
    </xf>
    <xf numFmtId="0" fontId="44" fillId="0" borderId="0" xfId="8" applyFont="1" applyAlignment="1">
      <alignment vertical="center"/>
    </xf>
    <xf numFmtId="0" fontId="46" fillId="0" borderId="0" xfId="8" applyFont="1" applyAlignment="1">
      <alignment vertical="center"/>
    </xf>
    <xf numFmtId="0" fontId="34" fillId="0" borderId="0" xfId="8" applyFont="1" applyAlignment="1">
      <alignment vertical="center" wrapText="1"/>
    </xf>
    <xf numFmtId="171" fontId="47" fillId="17" borderId="31" xfId="8" applyNumberFormat="1" applyFont="1" applyFill="1" applyBorder="1" applyAlignment="1">
      <alignment horizontal="center" vertical="center" wrapText="1"/>
    </xf>
    <xf numFmtId="0" fontId="31" fillId="17" borderId="31" xfId="8" applyFont="1" applyFill="1" applyBorder="1" applyAlignment="1">
      <alignment horizontal="center" vertical="center" wrapText="1"/>
    </xf>
    <xf numFmtId="16" fontId="34" fillId="0" borderId="0" xfId="8" applyNumberFormat="1" applyFont="1" applyAlignment="1">
      <alignment vertical="center"/>
    </xf>
    <xf numFmtId="0" fontId="48" fillId="3" borderId="31" xfId="8" applyFont="1" applyFill="1" applyBorder="1" applyAlignment="1">
      <alignment vertical="center" wrapText="1"/>
    </xf>
    <xf numFmtId="0" fontId="34" fillId="3" borderId="31" xfId="8" applyFont="1" applyFill="1" applyBorder="1" applyAlignment="1">
      <alignment vertical="center" wrapText="1"/>
    </xf>
    <xf numFmtId="0" fontId="48" fillId="3" borderId="0" xfId="8" applyFont="1" applyFill="1" applyAlignment="1">
      <alignment vertical="center" wrapText="1"/>
    </xf>
    <xf numFmtId="0" fontId="49" fillId="0" borderId="0" xfId="8" applyFont="1" applyAlignment="1">
      <alignment vertical="center"/>
    </xf>
    <xf numFmtId="0" fontId="42" fillId="0" borderId="0" xfId="8" applyFont="1" applyAlignment="1">
      <alignment vertical="center" wrapText="1"/>
    </xf>
    <xf numFmtId="0" fontId="50" fillId="3" borderId="0" xfId="8" applyFont="1" applyFill="1" applyAlignment="1">
      <alignment vertical="center" wrapText="1"/>
    </xf>
    <xf numFmtId="0" fontId="48" fillId="0" borderId="0" xfId="8" applyFont="1" applyAlignment="1">
      <alignment vertical="center" wrapText="1"/>
    </xf>
    <xf numFmtId="3" fontId="33" fillId="0" borderId="32" xfId="8" applyNumberFormat="1" applyFont="1" applyBorder="1" applyAlignment="1">
      <alignment horizontal="center" vertical="center"/>
    </xf>
    <xf numFmtId="0" fontId="32" fillId="0" borderId="0" xfId="8" applyFont="1" applyAlignment="1">
      <alignment vertical="center"/>
    </xf>
    <xf numFmtId="0" fontId="33" fillId="20" borderId="32" xfId="8" applyFont="1" applyFill="1" applyBorder="1" applyAlignment="1">
      <alignment horizontal="center" vertical="center"/>
    </xf>
    <xf numFmtId="0" fontId="33" fillId="0" borderId="32" xfId="8" applyFont="1" applyBorder="1" applyAlignment="1">
      <alignment horizontal="center" vertical="center"/>
    </xf>
    <xf numFmtId="0" fontId="31" fillId="21" borderId="32" xfId="8" applyFont="1" applyFill="1" applyBorder="1" applyAlignment="1">
      <alignment horizontal="center" vertical="center"/>
    </xf>
    <xf numFmtId="0" fontId="44" fillId="22" borderId="32" xfId="8" applyFont="1" applyFill="1" applyBorder="1" applyAlignment="1">
      <alignment horizontal="center" vertical="center"/>
    </xf>
    <xf numFmtId="0" fontId="33" fillId="8" borderId="32" xfId="8" applyFont="1" applyFill="1" applyBorder="1" applyAlignment="1">
      <alignment horizontal="center" vertical="center"/>
    </xf>
    <xf numFmtId="0" fontId="44" fillId="23" borderId="32" xfId="8" applyFont="1" applyFill="1" applyBorder="1" applyAlignment="1">
      <alignment horizontal="center" vertical="center"/>
    </xf>
    <xf numFmtId="3" fontId="33" fillId="12" borderId="32" xfId="8" applyNumberFormat="1" applyFont="1" applyFill="1" applyBorder="1" applyAlignment="1">
      <alignment horizontal="center" vertical="center"/>
    </xf>
    <xf numFmtId="3" fontId="44" fillId="24" borderId="32" xfId="8" applyNumberFormat="1" applyFont="1" applyFill="1" applyBorder="1" applyAlignment="1">
      <alignment horizontal="center" vertical="center"/>
    </xf>
    <xf numFmtId="3" fontId="33" fillId="25" borderId="32" xfId="8" applyNumberFormat="1" applyFont="1" applyFill="1" applyBorder="1" applyAlignment="1">
      <alignment horizontal="center" vertical="center"/>
    </xf>
    <xf numFmtId="3" fontId="33" fillId="26" borderId="32" xfId="8" applyNumberFormat="1" applyFont="1" applyFill="1" applyBorder="1" applyAlignment="1">
      <alignment horizontal="center" vertical="center"/>
    </xf>
    <xf numFmtId="0" fontId="31" fillId="17" borderId="33" xfId="8" applyFont="1" applyFill="1" applyBorder="1" applyAlignment="1">
      <alignment horizontal="center" vertical="center" wrapText="1"/>
    </xf>
    <xf numFmtId="171" fontId="31" fillId="17" borderId="32" xfId="8" applyNumberFormat="1" applyFont="1" applyFill="1" applyBorder="1" applyAlignment="1">
      <alignment horizontal="center" vertical="center" wrapText="1"/>
    </xf>
    <xf numFmtId="0" fontId="34" fillId="3" borderId="33" xfId="8" applyFont="1" applyFill="1" applyBorder="1" applyAlignment="1">
      <alignment vertical="center" wrapText="1"/>
    </xf>
    <xf numFmtId="0" fontId="51" fillId="4" borderId="34" xfId="0" applyFont="1" applyFill="1" applyBorder="1" applyAlignment="1">
      <alignment horizontal="left"/>
    </xf>
    <xf numFmtId="0" fontId="51" fillId="4" borderId="34" xfId="0" applyFont="1" applyFill="1" applyBorder="1" applyAlignment="1">
      <alignment horizontal="center"/>
    </xf>
    <xf numFmtId="0" fontId="5" fillId="7" borderId="34" xfId="0" applyFont="1" applyFill="1" applyBorder="1" applyAlignment="1">
      <alignment horizontal="left" vertical="center" wrapText="1"/>
    </xf>
    <xf numFmtId="3" fontId="53" fillId="0" borderId="34" xfId="0" applyNumberFormat="1" applyFont="1" applyBorder="1" applyAlignment="1">
      <alignment horizontal="center"/>
    </xf>
    <xf numFmtId="165" fontId="53" fillId="0" borderId="34" xfId="0" applyNumberFormat="1" applyFont="1" applyBorder="1" applyAlignment="1">
      <alignment horizontal="center"/>
    </xf>
    <xf numFmtId="1" fontId="53" fillId="0" borderId="34" xfId="0" applyNumberFormat="1" applyFont="1" applyBorder="1" applyAlignment="1">
      <alignment horizontal="center"/>
    </xf>
    <xf numFmtId="0" fontId="18" fillId="12" borderId="7" xfId="0" applyFont="1" applyFill="1" applyBorder="1" applyAlignment="1">
      <alignment horizontal="center" vertical="center"/>
    </xf>
    <xf numFmtId="164" fontId="54" fillId="27" borderId="8" xfId="0" applyNumberFormat="1" applyFont="1" applyFill="1" applyBorder="1" applyAlignment="1">
      <alignment horizontal="center" vertical="center" wrapText="1"/>
    </xf>
    <xf numFmtId="164" fontId="54" fillId="27" borderId="16" xfId="0" applyNumberFormat="1" applyFont="1" applyFill="1" applyBorder="1" applyAlignment="1">
      <alignment horizontal="center" vertical="center" wrapText="1"/>
    </xf>
    <xf numFmtId="0" fontId="5" fillId="27" borderId="2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/>
    </xf>
    <xf numFmtId="3" fontId="5" fillId="0" borderId="3" xfId="0" applyNumberFormat="1" applyFont="1" applyBorder="1" applyAlignment="1">
      <alignment horizontal="center" vertical="center"/>
    </xf>
    <xf numFmtId="165" fontId="5" fillId="0" borderId="14" xfId="0" applyNumberFormat="1" applyFont="1" applyBorder="1" applyAlignment="1">
      <alignment horizontal="center" vertical="center"/>
    </xf>
    <xf numFmtId="0" fontId="5" fillId="27" borderId="10" xfId="0" applyFont="1" applyFill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/>
    </xf>
    <xf numFmtId="3" fontId="5" fillId="0" borderId="11" xfId="0" applyNumberFormat="1" applyFont="1" applyBorder="1" applyAlignment="1">
      <alignment horizontal="center" vertical="center"/>
    </xf>
    <xf numFmtId="165" fontId="5" fillId="0" borderId="15" xfId="0" applyNumberFormat="1" applyFont="1" applyBorder="1" applyAlignment="1">
      <alignment horizontal="center" vertical="center"/>
    </xf>
    <xf numFmtId="164" fontId="55" fillId="4" borderId="7" xfId="0" applyNumberFormat="1" applyFont="1" applyFill="1" applyBorder="1" applyAlignment="1">
      <alignment horizontal="center" vertical="center"/>
    </xf>
    <xf numFmtId="164" fontId="55" fillId="4" borderId="8" xfId="0" applyNumberFormat="1" applyFont="1" applyFill="1" applyBorder="1" applyAlignment="1">
      <alignment horizontal="center" vertical="center"/>
    </xf>
    <xf numFmtId="164" fontId="55" fillId="4" borderId="16" xfId="0" applyNumberFormat="1" applyFont="1" applyFill="1" applyBorder="1" applyAlignment="1">
      <alignment horizontal="center" vertical="center"/>
    </xf>
    <xf numFmtId="0" fontId="2" fillId="28" borderId="35" xfId="0" applyFont="1" applyFill="1" applyBorder="1" applyAlignment="1">
      <alignment vertical="center" wrapText="1"/>
    </xf>
    <xf numFmtId="0" fontId="0" fillId="28" borderId="3" xfId="0" applyFill="1" applyBorder="1"/>
    <xf numFmtId="0" fontId="0" fillId="28" borderId="3" xfId="0" applyFill="1" applyBorder="1" applyAlignment="1">
      <alignment horizontal="center" vertical="center"/>
    </xf>
    <xf numFmtId="0" fontId="56" fillId="29" borderId="14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vertical="center" wrapText="1"/>
    </xf>
    <xf numFmtId="0" fontId="56" fillId="8" borderId="3" xfId="0" applyFont="1" applyFill="1" applyBorder="1"/>
    <xf numFmtId="0" fontId="56" fillId="8" borderId="3" xfId="0" applyFont="1" applyFill="1" applyBorder="1" applyAlignment="1">
      <alignment horizontal="center" vertical="center"/>
    </xf>
    <xf numFmtId="0" fontId="56" fillId="30" borderId="14" xfId="0" applyFont="1" applyFill="1" applyBorder="1" applyAlignment="1">
      <alignment horizontal="center" vertical="center"/>
    </xf>
    <xf numFmtId="0" fontId="56" fillId="31" borderId="3" xfId="0" applyFont="1" applyFill="1" applyBorder="1"/>
    <xf numFmtId="0" fontId="56" fillId="31" borderId="3" xfId="0" applyFont="1" applyFill="1" applyBorder="1" applyAlignment="1">
      <alignment horizontal="center" vertical="center"/>
    </xf>
    <xf numFmtId="0" fontId="56" fillId="32" borderId="14" xfId="0" applyFont="1" applyFill="1" applyBorder="1" applyAlignment="1">
      <alignment horizontal="center" vertical="center"/>
    </xf>
    <xf numFmtId="0" fontId="56" fillId="15" borderId="14" xfId="0" applyFont="1" applyFill="1" applyBorder="1" applyAlignment="1">
      <alignment horizontal="center" vertical="center"/>
    </xf>
    <xf numFmtId="0" fontId="56" fillId="29" borderId="3" xfId="0" applyFont="1" applyFill="1" applyBorder="1"/>
    <xf numFmtId="0" fontId="56" fillId="29" borderId="3" xfId="0" applyFont="1" applyFill="1" applyBorder="1" applyAlignment="1">
      <alignment horizontal="center" vertical="center"/>
    </xf>
    <xf numFmtId="0" fontId="0" fillId="33" borderId="14" xfId="0" applyFill="1" applyBorder="1" applyAlignment="1">
      <alignment horizontal="center" vertical="center"/>
    </xf>
    <xf numFmtId="0" fontId="0" fillId="20" borderId="14" xfId="0" applyFill="1" applyBorder="1" applyAlignment="1">
      <alignment horizontal="center" vertical="center"/>
    </xf>
    <xf numFmtId="0" fontId="2" fillId="30" borderId="2" xfId="0" applyFont="1" applyFill="1" applyBorder="1" applyAlignment="1">
      <alignment vertical="center" wrapText="1"/>
    </xf>
    <xf numFmtId="0" fontId="56" fillId="30" borderId="3" xfId="0" applyFont="1" applyFill="1" applyBorder="1"/>
    <xf numFmtId="0" fontId="56" fillId="30" borderId="3" xfId="0" applyFont="1" applyFill="1" applyBorder="1" applyAlignment="1">
      <alignment horizontal="center" vertical="center"/>
    </xf>
    <xf numFmtId="0" fontId="2" fillId="32" borderId="2" xfId="0" applyFont="1" applyFill="1" applyBorder="1" applyAlignment="1">
      <alignment vertical="center" wrapText="1"/>
    </xf>
    <xf numFmtId="0" fontId="56" fillId="32" borderId="3" xfId="0" applyFont="1" applyFill="1" applyBorder="1"/>
    <xf numFmtId="0" fontId="56" fillId="32" borderId="3" xfId="0" applyFont="1" applyFill="1" applyBorder="1" applyAlignment="1">
      <alignment horizontal="center" vertical="center"/>
    </xf>
    <xf numFmtId="0" fontId="56" fillId="34" borderId="14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vertical="center" wrapText="1"/>
    </xf>
    <xf numFmtId="0" fontId="56" fillId="15" borderId="3" xfId="0" applyFont="1" applyFill="1" applyBorder="1"/>
    <xf numFmtId="0" fontId="56" fillId="15" borderId="3" xfId="0" applyFont="1" applyFill="1" applyBorder="1" applyAlignment="1">
      <alignment horizontal="center" vertical="center"/>
    </xf>
    <xf numFmtId="0" fontId="2" fillId="33" borderId="2" xfId="0" applyFont="1" applyFill="1" applyBorder="1" applyAlignment="1">
      <alignment vertical="center" wrapText="1"/>
    </xf>
    <xf numFmtId="0" fontId="0" fillId="33" borderId="3" xfId="0" applyFill="1" applyBorder="1"/>
    <xf numFmtId="0" fontId="0" fillId="33" borderId="3" xfId="0" applyFill="1" applyBorder="1" applyAlignment="1">
      <alignment horizontal="center" vertical="center"/>
    </xf>
    <xf numFmtId="0" fontId="0" fillId="20" borderId="3" xfId="0" applyFill="1" applyBorder="1"/>
    <xf numFmtId="0" fontId="0" fillId="20" borderId="3" xfId="0" applyFill="1" applyBorder="1" applyAlignment="1">
      <alignment horizontal="center" vertical="center"/>
    </xf>
    <xf numFmtId="0" fontId="56" fillId="34" borderId="3" xfId="0" applyFont="1" applyFill="1" applyBorder="1"/>
    <xf numFmtId="0" fontId="56" fillId="34" borderId="3" xfId="0" applyFont="1" applyFill="1" applyBorder="1" applyAlignment="1">
      <alignment horizontal="center" vertical="center"/>
    </xf>
    <xf numFmtId="0" fontId="57" fillId="22" borderId="10" xfId="0" applyFont="1" applyFill="1" applyBorder="1" applyAlignment="1">
      <alignment horizontal="center" vertical="center"/>
    </xf>
    <xf numFmtId="0" fontId="57" fillId="22" borderId="11" xfId="0" applyFont="1" applyFill="1" applyBorder="1" applyAlignment="1">
      <alignment vertical="center"/>
    </xf>
    <xf numFmtId="0" fontId="57" fillId="22" borderId="11" xfId="0" applyFont="1" applyFill="1" applyBorder="1" applyAlignment="1">
      <alignment horizontal="center" vertical="center"/>
    </xf>
    <xf numFmtId="0" fontId="2" fillId="33" borderId="0" xfId="0" applyFont="1" applyFill="1"/>
    <xf numFmtId="0" fontId="2" fillId="0" borderId="0" xfId="0" applyFont="1"/>
    <xf numFmtId="0" fontId="2" fillId="33" borderId="3" xfId="0" applyFont="1" applyFill="1" applyBorder="1"/>
    <xf numFmtId="171" fontId="2" fillId="35" borderId="3" xfId="0" applyNumberFormat="1" applyFont="1" applyFill="1" applyBorder="1" applyAlignment="1">
      <alignment horizontal="center"/>
    </xf>
    <xf numFmtId="171" fontId="2" fillId="33" borderId="3" xfId="0" applyNumberFormat="1" applyFont="1" applyFill="1" applyBorder="1" applyAlignment="1">
      <alignment horizontal="center"/>
    </xf>
    <xf numFmtId="0" fontId="2" fillId="0" borderId="3" xfId="0" applyFont="1" applyBorder="1"/>
    <xf numFmtId="0" fontId="0" fillId="33" borderId="3" xfId="0" applyFill="1" applyBorder="1" applyAlignment="1">
      <alignment horizontal="center"/>
    </xf>
    <xf numFmtId="0" fontId="58" fillId="0" borderId="3" xfId="0" applyFont="1" applyBorder="1" applyAlignment="1">
      <alignment horizontal="center" vertical="center"/>
    </xf>
    <xf numFmtId="16" fontId="58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57" fillId="22" borderId="3" xfId="0" applyFont="1" applyFill="1" applyBorder="1" applyAlignment="1">
      <alignment horizontal="left" vertical="center"/>
    </xf>
    <xf numFmtId="0" fontId="59" fillId="22" borderId="3" xfId="0" applyFont="1" applyFill="1" applyBorder="1" applyAlignment="1">
      <alignment horizontal="center" vertical="center"/>
    </xf>
    <xf numFmtId="0" fontId="2" fillId="36" borderId="3" xfId="0" applyFont="1" applyFill="1" applyBorder="1" applyAlignment="1">
      <alignment horizontal="left" vertical="center"/>
    </xf>
    <xf numFmtId="0" fontId="0" fillId="36" borderId="3" xfId="0" applyFill="1" applyBorder="1" applyAlignment="1">
      <alignment horizontal="center" vertical="center"/>
    </xf>
    <xf numFmtId="0" fontId="2" fillId="30" borderId="3" xfId="0" applyFont="1" applyFill="1" applyBorder="1" applyAlignment="1">
      <alignment horizontal="left" vertical="center"/>
    </xf>
    <xf numFmtId="0" fontId="0" fillId="30" borderId="3" xfId="0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 indent="1"/>
    </xf>
    <xf numFmtId="0" fontId="57" fillId="22" borderId="7" xfId="0" applyFont="1" applyFill="1" applyBorder="1" applyAlignment="1">
      <alignment horizontal="center" vertical="center"/>
    </xf>
    <xf numFmtId="16" fontId="57" fillId="22" borderId="8" xfId="0" applyNumberFormat="1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horizontal="left" vertical="center"/>
    </xf>
    <xf numFmtId="0" fontId="0" fillId="16" borderId="3" xfId="0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0" fillId="0" borderId="37" xfId="0" applyBorder="1"/>
    <xf numFmtId="0" fontId="2" fillId="0" borderId="7" xfId="0" applyFont="1" applyBorder="1" applyAlignment="1">
      <alignment horizontal="left" vertical="center"/>
    </xf>
    <xf numFmtId="0" fontId="57" fillId="22" borderId="10" xfId="0" applyFont="1" applyFill="1" applyBorder="1" applyAlignment="1">
      <alignment horizontal="left" vertical="center"/>
    </xf>
    <xf numFmtId="0" fontId="59" fillId="22" borderId="11" xfId="0" applyFont="1" applyFill="1" applyBorder="1" applyAlignment="1">
      <alignment horizontal="center" vertical="center"/>
    </xf>
    <xf numFmtId="16" fontId="57" fillId="22" borderId="16" xfId="0" applyNumberFormat="1" applyFont="1" applyFill="1" applyBorder="1" applyAlignment="1">
      <alignment horizontal="center" vertical="center"/>
    </xf>
    <xf numFmtId="16" fontId="57" fillId="22" borderId="38" xfId="0" applyNumberFormat="1" applyFont="1" applyFill="1" applyBorder="1" applyAlignment="1">
      <alignment horizontal="center" vertical="center"/>
    </xf>
    <xf numFmtId="0" fontId="0" fillId="16" borderId="14" xfId="0" applyFill="1" applyBorder="1" applyAlignment="1">
      <alignment horizontal="center" vertical="center"/>
    </xf>
    <xf numFmtId="0" fontId="0" fillId="16" borderId="39" xfId="0" applyFill="1" applyBorder="1" applyAlignment="1">
      <alignment horizontal="center" vertical="center"/>
    </xf>
    <xf numFmtId="0" fontId="0" fillId="16" borderId="40" xfId="0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16" borderId="41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/>
    <xf numFmtId="0" fontId="0" fillId="0" borderId="16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59" fillId="22" borderId="15" xfId="0" applyFont="1" applyFill="1" applyBorder="1" applyAlignment="1">
      <alignment horizontal="center" vertical="center"/>
    </xf>
    <xf numFmtId="0" fontId="59" fillId="22" borderId="42" xfId="0" applyFont="1" applyFill="1" applyBorder="1" applyAlignment="1">
      <alignment horizontal="center" vertical="center"/>
    </xf>
    <xf numFmtId="0" fontId="59" fillId="22" borderId="43" xfId="0" applyFont="1" applyFill="1" applyBorder="1" applyAlignment="1">
      <alignment horizontal="center" vertical="center"/>
    </xf>
    <xf numFmtId="172" fontId="60" fillId="9" borderId="46" xfId="0" applyNumberFormat="1" applyFont="1" applyFill="1" applyBorder="1" applyAlignment="1">
      <alignment horizontal="center"/>
    </xf>
    <xf numFmtId="0" fontId="60" fillId="9" borderId="47" xfId="0" applyFont="1" applyFill="1" applyBorder="1" applyAlignment="1">
      <alignment horizontal="center"/>
    </xf>
    <xf numFmtId="0" fontId="60" fillId="9" borderId="48" xfId="0" applyFont="1" applyFill="1" applyBorder="1" applyAlignment="1">
      <alignment horizontal="center"/>
    </xf>
    <xf numFmtId="172" fontId="61" fillId="0" borderId="49" xfId="0" applyNumberFormat="1" applyFont="1" applyBorder="1"/>
    <xf numFmtId="0" fontId="61" fillId="0" borderId="50" xfId="0" applyFont="1" applyBorder="1" applyAlignment="1">
      <alignment horizontal="center"/>
    </xf>
    <xf numFmtId="164" fontId="61" fillId="0" borderId="50" xfId="0" applyNumberFormat="1" applyFont="1" applyBorder="1" applyAlignment="1">
      <alignment horizontal="center"/>
    </xf>
    <xf numFmtId="0" fontId="0" fillId="0" borderId="51" xfId="0" applyBorder="1" applyAlignment="1">
      <alignment horizontal="center"/>
    </xf>
    <xf numFmtId="0" fontId="2" fillId="9" borderId="50" xfId="0" applyFont="1" applyFill="1" applyBorder="1" applyAlignment="1">
      <alignment horizontal="center"/>
    </xf>
    <xf numFmtId="0" fontId="0" fillId="0" borderId="50" xfId="0" applyBorder="1" applyAlignment="1">
      <alignment horizontal="center"/>
    </xf>
    <xf numFmtId="172" fontId="61" fillId="0" borderId="52" xfId="0" applyNumberFormat="1" applyFont="1" applyBorder="1"/>
    <xf numFmtId="0" fontId="61" fillId="0" borderId="53" xfId="0" applyFont="1" applyBorder="1" applyAlignment="1">
      <alignment horizontal="center"/>
    </xf>
    <xf numFmtId="0" fontId="0" fillId="0" borderId="54" xfId="0" applyBorder="1" applyAlignment="1">
      <alignment horizontal="center"/>
    </xf>
    <xf numFmtId="164" fontId="61" fillId="0" borderId="53" xfId="0" applyNumberFormat="1" applyFont="1" applyBorder="1" applyAlignment="1">
      <alignment horizontal="center"/>
    </xf>
    <xf numFmtId="0" fontId="62" fillId="0" borderId="0" xfId="0" applyFont="1" applyAlignment="1">
      <alignment horizontal="center"/>
    </xf>
    <xf numFmtId="0" fontId="64" fillId="37" borderId="0" xfId="0" applyFont="1" applyFill="1" applyAlignment="1">
      <alignment horizontal="center"/>
    </xf>
    <xf numFmtId="0" fontId="62" fillId="25" borderId="0" xfId="0" applyFont="1" applyFill="1" applyAlignment="1">
      <alignment horizontal="center"/>
    </xf>
    <xf numFmtId="0" fontId="65" fillId="0" borderId="0" xfId="0" applyFont="1" applyAlignment="1">
      <alignment horizontal="center"/>
    </xf>
    <xf numFmtId="0" fontId="66" fillId="38" borderId="3" xfId="0" applyFont="1" applyFill="1" applyBorder="1" applyAlignment="1">
      <alignment horizontal="center"/>
    </xf>
    <xf numFmtId="0" fontId="62" fillId="0" borderId="0" xfId="0" applyFont="1"/>
    <xf numFmtId="0" fontId="65" fillId="0" borderId="0" xfId="0" applyFont="1" applyAlignment="1">
      <alignment horizontal="left" vertical="center" wrapText="1"/>
    </xf>
    <xf numFmtId="0" fontId="62" fillId="35" borderId="0" xfId="0" applyFont="1" applyFill="1" applyAlignment="1">
      <alignment horizontal="center"/>
    </xf>
    <xf numFmtId="0" fontId="66" fillId="38" borderId="0" xfId="0" applyFont="1" applyFill="1" applyAlignment="1">
      <alignment horizontal="center"/>
    </xf>
    <xf numFmtId="0" fontId="62" fillId="12" borderId="0" xfId="0" applyFont="1" applyFill="1" applyAlignment="1">
      <alignment horizontal="center"/>
    </xf>
    <xf numFmtId="0" fontId="69" fillId="0" borderId="32" xfId="8" applyFont="1" applyBorder="1" applyAlignment="1">
      <alignment horizontal="center" vertical="center"/>
    </xf>
    <xf numFmtId="0" fontId="33" fillId="3" borderId="3" xfId="0" applyFont="1" applyFill="1" applyBorder="1"/>
    <xf numFmtId="0" fontId="33" fillId="3" borderId="3" xfId="0" applyFont="1" applyFill="1" applyBorder="1" applyAlignment="1">
      <alignment horizontal="center" vertical="center"/>
    </xf>
    <xf numFmtId="0" fontId="10" fillId="3" borderId="57" xfId="0" applyFont="1" applyFill="1" applyBorder="1" applyAlignment="1">
      <alignment horizontal="center" vertical="center" textRotation="90"/>
    </xf>
    <xf numFmtId="0" fontId="34" fillId="40" borderId="56" xfId="0" applyFont="1" applyFill="1" applyBorder="1"/>
    <xf numFmtId="0" fontId="10" fillId="41" borderId="57" xfId="0" applyFont="1" applyFill="1" applyBorder="1" applyAlignment="1">
      <alignment vertical="center" textRotation="90"/>
    </xf>
    <xf numFmtId="0" fontId="10" fillId="5" borderId="57" xfId="0" applyFont="1" applyFill="1" applyBorder="1" applyAlignment="1">
      <alignment vertical="center" textRotation="90"/>
    </xf>
    <xf numFmtId="0" fontId="38" fillId="7" borderId="3" xfId="0" applyFont="1" applyFill="1" applyBorder="1"/>
    <xf numFmtId="0" fontId="38" fillId="3" borderId="3" xfId="0" applyFont="1" applyFill="1" applyBorder="1" applyAlignment="1">
      <alignment horizontal="center" vertical="center"/>
    </xf>
    <xf numFmtId="0" fontId="35" fillId="0" borderId="0" xfId="0" applyFont="1"/>
    <xf numFmtId="0" fontId="71" fillId="0" borderId="0" xfId="0" applyFont="1"/>
    <xf numFmtId="0" fontId="19" fillId="6" borderId="21" xfId="0" applyFont="1" applyFill="1" applyBorder="1"/>
    <xf numFmtId="0" fontId="19" fillId="6" borderId="22" xfId="0" applyFont="1" applyFill="1" applyBorder="1"/>
    <xf numFmtId="1" fontId="38" fillId="3" borderId="3" xfId="0" applyNumberFormat="1" applyFont="1" applyFill="1" applyBorder="1" applyAlignment="1">
      <alignment horizontal="center" vertical="center"/>
    </xf>
    <xf numFmtId="3" fontId="35" fillId="0" borderId="30" xfId="0" applyNumberFormat="1" applyFont="1" applyBorder="1" applyAlignment="1">
      <alignment horizontal="center" vertical="center"/>
    </xf>
    <xf numFmtId="0" fontId="33" fillId="7" borderId="3" xfId="0" applyFont="1" applyFill="1" applyBorder="1" applyAlignment="1">
      <alignment horizontal="left" wrapText="1"/>
    </xf>
    <xf numFmtId="0" fontId="32" fillId="3" borderId="3" xfId="0" applyFont="1" applyFill="1" applyBorder="1" applyAlignment="1">
      <alignment vertical="top" wrapText="1"/>
    </xf>
    <xf numFmtId="0" fontId="32" fillId="2" borderId="4" xfId="0" applyFont="1" applyFill="1" applyBorder="1" applyAlignment="1">
      <alignment vertical="center" wrapText="1"/>
    </xf>
    <xf numFmtId="0" fontId="70" fillId="40" borderId="4" xfId="0" applyFont="1" applyFill="1" applyBorder="1" applyAlignment="1">
      <alignment vertical="center" wrapText="1"/>
    </xf>
    <xf numFmtId="0" fontId="32" fillId="3" borderId="3" xfId="0" applyFont="1" applyFill="1" applyBorder="1" applyAlignment="1">
      <alignment vertical="center" wrapText="1"/>
    </xf>
    <xf numFmtId="0" fontId="32" fillId="2" borderId="4" xfId="0" applyFont="1" applyFill="1" applyBorder="1" applyAlignment="1">
      <alignment vertical="center"/>
    </xf>
    <xf numFmtId="0" fontId="32" fillId="2" borderId="3" xfId="0" applyFont="1" applyFill="1" applyBorder="1" applyAlignment="1">
      <alignment vertical="center" wrapText="1"/>
    </xf>
    <xf numFmtId="0" fontId="70" fillId="42" borderId="29" xfId="0" applyFont="1" applyFill="1" applyBorder="1" applyAlignment="1">
      <alignment horizontal="left" vertical="center" wrapText="1"/>
    </xf>
    <xf numFmtId="0" fontId="34" fillId="42" borderId="56" xfId="0" applyFont="1" applyFill="1" applyBorder="1"/>
    <xf numFmtId="0" fontId="34" fillId="5" borderId="3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3" fontId="7" fillId="43" borderId="3" xfId="0" applyNumberFormat="1" applyFont="1" applyFill="1" applyBorder="1" applyAlignment="1">
      <alignment horizontal="center" vertical="center"/>
    </xf>
    <xf numFmtId="0" fontId="72" fillId="0" borderId="0" xfId="0" applyFont="1" applyAlignment="1">
      <alignment horizontal="center" vertical="center"/>
    </xf>
    <xf numFmtId="3" fontId="25" fillId="9" borderId="3" xfId="0" applyNumberFormat="1" applyFont="1" applyFill="1" applyBorder="1" applyAlignment="1">
      <alignment horizontal="left" vertical="center" indent="2"/>
    </xf>
    <xf numFmtId="9" fontId="15" fillId="0" borderId="3" xfId="2" applyFont="1" applyBorder="1" applyAlignment="1">
      <alignment horizontal="center" vertical="center"/>
    </xf>
    <xf numFmtId="0" fontId="7" fillId="0" borderId="3" xfId="2" applyNumberFormat="1" applyFont="1" applyBorder="1" applyAlignment="1">
      <alignment horizontal="center" vertical="center"/>
    </xf>
    <xf numFmtId="0" fontId="17" fillId="11" borderId="3" xfId="0" applyFont="1" applyFill="1" applyBorder="1" applyAlignment="1">
      <alignment horizontal="right" vertical="center" indent="3"/>
    </xf>
    <xf numFmtId="3" fontId="17" fillId="11" borderId="3" xfId="0" applyNumberFormat="1" applyFont="1" applyFill="1" applyBorder="1" applyAlignment="1">
      <alignment horizontal="center" vertical="center"/>
    </xf>
    <xf numFmtId="166" fontId="17" fillId="11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19" fillId="11" borderId="3" xfId="0" applyNumberFormat="1" applyFont="1" applyFill="1" applyBorder="1" applyAlignment="1">
      <alignment horizontal="center" vertical="center" wrapText="1"/>
    </xf>
    <xf numFmtId="0" fontId="17" fillId="11" borderId="3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/>
    </xf>
    <xf numFmtId="0" fontId="15" fillId="7" borderId="3" xfId="0" applyFont="1" applyFill="1" applyBorder="1" applyAlignment="1">
      <alignment horizontal="left" vertical="center" wrapText="1"/>
    </xf>
    <xf numFmtId="3" fontId="15" fillId="0" borderId="3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3" fontId="20" fillId="0" borderId="3" xfId="1" applyNumberFormat="1" applyFont="1" applyBorder="1" applyAlignment="1">
      <alignment horizontal="left" vertical="center" indent="2"/>
    </xf>
    <xf numFmtId="166" fontId="20" fillId="0" borderId="3" xfId="1" applyNumberFormat="1" applyFont="1" applyBorder="1" applyAlignment="1">
      <alignment horizontal="left" vertical="center" indent="2"/>
    </xf>
    <xf numFmtId="0" fontId="17" fillId="0" borderId="0" xfId="0" applyFont="1" applyAlignment="1">
      <alignment vertical="center"/>
    </xf>
    <xf numFmtId="167" fontId="15" fillId="0" borderId="0" xfId="1" applyNumberFormat="1" applyFont="1" applyAlignment="1">
      <alignment vertical="center"/>
    </xf>
    <xf numFmtId="0" fontId="73" fillId="0" borderId="0" xfId="0" applyFont="1" applyAlignment="1">
      <alignment vertical="center"/>
    </xf>
    <xf numFmtId="3" fontId="20" fillId="13" borderId="3" xfId="1" applyNumberFormat="1" applyFont="1" applyFill="1" applyBorder="1" applyAlignment="1">
      <alignment horizontal="left" vertical="center" indent="2"/>
    </xf>
    <xf numFmtId="0" fontId="15" fillId="5" borderId="3" xfId="0" applyFont="1" applyFill="1" applyBorder="1" applyAlignment="1">
      <alignment horizontal="center" vertical="center"/>
    </xf>
    <xf numFmtId="0" fontId="17" fillId="6" borderId="3" xfId="0" applyFont="1" applyFill="1" applyBorder="1" applyAlignment="1">
      <alignment horizontal="left" vertical="center" indent="2"/>
    </xf>
    <xf numFmtId="0" fontId="7" fillId="5" borderId="3" xfId="0" applyFont="1" applyFill="1" applyBorder="1" applyAlignment="1">
      <alignment horizontal="center" vertical="center"/>
    </xf>
    <xf numFmtId="16" fontId="7" fillId="5" borderId="3" xfId="0" applyNumberFormat="1" applyFont="1" applyFill="1" applyBorder="1" applyAlignment="1">
      <alignment horizontal="center" vertical="center"/>
    </xf>
    <xf numFmtId="164" fontId="19" fillId="4" borderId="3" xfId="0" applyNumberFormat="1" applyFont="1" applyFill="1" applyBorder="1" applyAlignment="1">
      <alignment horizontal="center" vertical="center" wrapText="1"/>
    </xf>
    <xf numFmtId="49" fontId="19" fillId="4" borderId="3" xfId="0" applyNumberFormat="1" applyFont="1" applyFill="1" applyBorder="1" applyAlignment="1">
      <alignment horizontal="center" vertical="center" wrapText="1"/>
    </xf>
    <xf numFmtId="9" fontId="26" fillId="9" borderId="3" xfId="2" applyFont="1" applyFill="1" applyBorder="1" applyAlignment="1">
      <alignment horizontal="center" vertical="center"/>
    </xf>
    <xf numFmtId="3" fontId="15" fillId="43" borderId="3" xfId="0" applyNumberFormat="1" applyFont="1" applyFill="1" applyBorder="1" applyAlignment="1">
      <alignment horizontal="center" vertical="center"/>
    </xf>
    <xf numFmtId="0" fontId="48" fillId="3" borderId="31" xfId="8" quotePrefix="1" applyFont="1" applyFill="1" applyBorder="1" applyAlignment="1">
      <alignment vertical="center" wrapText="1"/>
    </xf>
    <xf numFmtId="3" fontId="24" fillId="43" borderId="30" xfId="1" applyNumberFormat="1" applyFont="1" applyFill="1" applyBorder="1" applyAlignment="1">
      <alignment horizontal="left" vertical="center"/>
    </xf>
    <xf numFmtId="3" fontId="7" fillId="45" borderId="3" xfId="0" applyNumberFormat="1" applyFont="1" applyFill="1" applyBorder="1" applyAlignment="1">
      <alignment horizontal="center" vertical="center"/>
    </xf>
    <xf numFmtId="165" fontId="7" fillId="45" borderId="3" xfId="0" applyNumberFormat="1" applyFont="1" applyFill="1" applyBorder="1" applyAlignment="1">
      <alignment horizontal="center" vertical="center"/>
    </xf>
    <xf numFmtId="166" fontId="7" fillId="46" borderId="3" xfId="0" applyNumberFormat="1" applyFont="1" applyFill="1" applyBorder="1" applyAlignment="1">
      <alignment horizontal="center" vertical="center"/>
    </xf>
    <xf numFmtId="3" fontId="7" fillId="46" borderId="3" xfId="0" applyNumberFormat="1" applyFont="1" applyFill="1" applyBorder="1" applyAlignment="1">
      <alignment horizontal="center" vertical="center"/>
    </xf>
    <xf numFmtId="165" fontId="7" fillId="46" borderId="3" xfId="0" applyNumberFormat="1" applyFont="1" applyFill="1" applyBorder="1" applyAlignment="1">
      <alignment horizontal="center" vertical="center"/>
    </xf>
    <xf numFmtId="9" fontId="8" fillId="0" borderId="0" xfId="2" applyFont="1" applyAlignment="1">
      <alignment horizontal="center" vertical="center"/>
    </xf>
    <xf numFmtId="0" fontId="74" fillId="0" borderId="0" xfId="0" applyFont="1" applyAlignment="1">
      <alignment horizontal="center" vertical="center"/>
    </xf>
    <xf numFmtId="3" fontId="9" fillId="0" borderId="0" xfId="0" applyNumberFormat="1" applyFont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3" fontId="7" fillId="0" borderId="0" xfId="0" applyNumberFormat="1" applyFont="1" applyAlignment="1">
      <alignment vertical="center"/>
    </xf>
    <xf numFmtId="0" fontId="75" fillId="0" borderId="0" xfId="0" applyFont="1" applyAlignment="1">
      <alignment horizontal="right" vertical="center"/>
    </xf>
    <xf numFmtId="0" fontId="17" fillId="11" borderId="3" xfId="0" applyFont="1" applyFill="1" applyBorder="1" applyAlignment="1">
      <alignment horizontal="left" vertical="center" indent="2"/>
    </xf>
    <xf numFmtId="0" fontId="63" fillId="16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/>
    </xf>
    <xf numFmtId="0" fontId="65" fillId="0" borderId="0" xfId="0" applyFont="1" applyAlignment="1">
      <alignment horizontal="left" vertical="center" wrapText="1"/>
    </xf>
    <xf numFmtId="0" fontId="62" fillId="2" borderId="0" xfId="0" applyFont="1" applyFill="1" applyAlignment="1">
      <alignment horizontal="center"/>
    </xf>
    <xf numFmtId="0" fontId="2" fillId="31" borderId="2" xfId="0" applyFont="1" applyFill="1" applyBorder="1" applyAlignment="1">
      <alignment vertical="center" wrapText="1"/>
    </xf>
    <xf numFmtId="0" fontId="0" fillId="0" borderId="36" xfId="0" applyBorder="1"/>
    <xf numFmtId="0" fontId="2" fillId="29" borderId="2" xfId="0" applyFont="1" applyFill="1" applyBorder="1" applyAlignment="1">
      <alignment vertical="center" wrapText="1"/>
    </xf>
    <xf numFmtId="0" fontId="2" fillId="20" borderId="2" xfId="0" applyFont="1" applyFill="1" applyBorder="1" applyAlignment="1">
      <alignment vertical="center"/>
    </xf>
    <xf numFmtId="0" fontId="2" fillId="34" borderId="2" xfId="0" applyFont="1" applyFill="1" applyBorder="1" applyAlignment="1">
      <alignment vertical="center" wrapText="1"/>
    </xf>
    <xf numFmtId="0" fontId="52" fillId="6" borderId="34" xfId="0" applyFont="1" applyFill="1" applyBorder="1" applyAlignment="1">
      <alignment horizontal="left" vertical="center"/>
    </xf>
    <xf numFmtId="0" fontId="0" fillId="0" borderId="59" xfId="0" applyBorder="1"/>
    <xf numFmtId="0" fontId="0" fillId="0" borderId="60" xfId="0" applyBorder="1"/>
    <xf numFmtId="0" fontId="17" fillId="17" borderId="0" xfId="0" applyFont="1" applyFill="1" applyAlignment="1">
      <alignment horizontal="left" vertical="center"/>
    </xf>
    <xf numFmtId="0" fontId="15" fillId="0" borderId="0" xfId="0" applyFont="1" applyAlignment="1">
      <alignment vertical="center"/>
    </xf>
    <xf numFmtId="16" fontId="2" fillId="16" borderId="20" xfId="0" applyNumberFormat="1" applyFont="1" applyFill="1" applyBorder="1" applyAlignment="1">
      <alignment horizontal="right"/>
    </xf>
    <xf numFmtId="0" fontId="0" fillId="0" borderId="61" xfId="0" applyBorder="1"/>
    <xf numFmtId="0" fontId="0" fillId="0" borderId="62" xfId="0" applyBorder="1"/>
    <xf numFmtId="16" fontId="2" fillId="16" borderId="12" xfId="0" applyNumberFormat="1" applyFont="1" applyFill="1" applyBorder="1" applyAlignment="1">
      <alignment horizontal="right"/>
    </xf>
    <xf numFmtId="0" fontId="0" fillId="0" borderId="63" xfId="0" applyBorder="1"/>
    <xf numFmtId="0" fontId="0" fillId="0" borderId="64" xfId="0" applyBorder="1"/>
    <xf numFmtId="0" fontId="2" fillId="16" borderId="7" xfId="0" applyFont="1" applyFill="1" applyBorder="1" applyAlignment="1">
      <alignment horizontal="center"/>
    </xf>
    <xf numFmtId="0" fontId="0" fillId="0" borderId="27" xfId="0" applyBorder="1"/>
    <xf numFmtId="0" fontId="19" fillId="6" borderId="21" xfId="0" applyFont="1" applyFill="1" applyBorder="1" applyAlignment="1">
      <alignment horizontal="center"/>
    </xf>
    <xf numFmtId="0" fontId="0" fillId="0" borderId="22" xfId="0" applyBorder="1"/>
    <xf numFmtId="164" fontId="31" fillId="14" borderId="3" xfId="0" applyNumberFormat="1" applyFont="1" applyFill="1" applyBorder="1" applyAlignment="1">
      <alignment horizontal="left" vertical="center"/>
    </xf>
    <xf numFmtId="0" fontId="0" fillId="0" borderId="56" xfId="0" applyBorder="1"/>
    <xf numFmtId="0" fontId="31" fillId="14" borderId="3" xfId="0" applyFont="1" applyFill="1" applyBorder="1" applyAlignment="1">
      <alignment horizontal="left" vertical="center"/>
    </xf>
    <xf numFmtId="0" fontId="0" fillId="0" borderId="58" xfId="0" applyBorder="1"/>
    <xf numFmtId="0" fontId="32" fillId="5" borderId="29" xfId="0" applyFont="1" applyFill="1" applyBorder="1" applyAlignment="1">
      <alignment horizontal="left" vertical="center" wrapText="1"/>
    </xf>
    <xf numFmtId="0" fontId="0" fillId="0" borderId="57" xfId="0" applyBorder="1"/>
    <xf numFmtId="0" fontId="0" fillId="0" borderId="29" xfId="0" applyBorder="1"/>
    <xf numFmtId="0" fontId="32" fillId="5" borderId="3" xfId="0" applyFont="1" applyFill="1" applyBorder="1" applyAlignment="1">
      <alignment horizontal="left" vertical="center" wrapText="1"/>
    </xf>
    <xf numFmtId="0" fontId="1" fillId="33" borderId="0" xfId="0" applyFont="1" applyFill="1" applyAlignment="1">
      <alignment horizontal="left" vertical="center" wrapText="1"/>
    </xf>
    <xf numFmtId="0" fontId="0" fillId="0" borderId="0" xfId="0"/>
    <xf numFmtId="0" fontId="17" fillId="4" borderId="3" xfId="0" applyFont="1" applyFill="1" applyBorder="1" applyAlignment="1">
      <alignment horizontal="center" vertical="center"/>
    </xf>
    <xf numFmtId="0" fontId="17" fillId="44" borderId="3" xfId="0" applyFont="1" applyFill="1" applyBorder="1" applyAlignment="1">
      <alignment horizontal="center" vertical="center"/>
    </xf>
    <xf numFmtId="0" fontId="31" fillId="44" borderId="3" xfId="0" applyFont="1" applyFill="1" applyBorder="1" applyAlignment="1">
      <alignment horizontal="center" vertical="center"/>
    </xf>
    <xf numFmtId="9" fontId="17" fillId="44" borderId="3" xfId="2" applyFont="1" applyFill="1" applyBorder="1" applyAlignment="1">
      <alignment horizontal="center" vertical="center"/>
    </xf>
    <xf numFmtId="9" fontId="26" fillId="9" borderId="3" xfId="2" applyFont="1" applyFill="1" applyBorder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164" fontId="19" fillId="4" borderId="7" xfId="0" applyNumberFormat="1" applyFont="1" applyFill="1" applyBorder="1" applyAlignment="1">
      <alignment horizontal="center" vertical="center" wrapText="1"/>
    </xf>
    <xf numFmtId="9" fontId="7" fillId="0" borderId="2" xfId="2" applyFont="1" applyBorder="1" applyAlignment="1">
      <alignment horizontal="center" vertical="center"/>
    </xf>
    <xf numFmtId="9" fontId="20" fillId="2" borderId="7" xfId="2" applyFont="1" applyFill="1" applyBorder="1" applyAlignment="1">
      <alignment horizontal="center" vertical="center"/>
    </xf>
    <xf numFmtId="9" fontId="20" fillId="2" borderId="10" xfId="2" applyFont="1" applyFill="1" applyBorder="1" applyAlignment="1">
      <alignment horizontal="center" vertical="center"/>
    </xf>
    <xf numFmtId="0" fontId="0" fillId="0" borderId="6" xfId="0" applyBorder="1"/>
    <xf numFmtId="164" fontId="19" fillId="4" borderId="3" xfId="0" applyNumberFormat="1" applyFont="1" applyFill="1" applyBorder="1" applyAlignment="1">
      <alignment horizontal="center" vertical="center" wrapText="1"/>
    </xf>
    <xf numFmtId="9" fontId="7" fillId="0" borderId="3" xfId="2" applyFont="1" applyBorder="1" applyAlignment="1">
      <alignment horizontal="center" vertical="center"/>
    </xf>
    <xf numFmtId="9" fontId="26" fillId="9" borderId="20" xfId="2" applyFont="1" applyFill="1" applyBorder="1" applyAlignment="1">
      <alignment horizontal="center" vertical="center"/>
    </xf>
    <xf numFmtId="9" fontId="7" fillId="0" borderId="39" xfId="2" applyFont="1" applyBorder="1" applyAlignment="1">
      <alignment horizontal="center" vertical="center"/>
    </xf>
    <xf numFmtId="9" fontId="7" fillId="0" borderId="56" xfId="2" applyFont="1" applyBorder="1" applyAlignment="1">
      <alignment horizontal="center" vertical="center"/>
    </xf>
  </cellXfs>
  <cellStyles count="11">
    <cellStyle name="Normal" xfId="0" builtinId="0"/>
    <cellStyle name="Normal 10" xfId="6" xr:uid="{00000000-0005-0000-0000-000006000000}"/>
    <cellStyle name="Normal 11 2" xfId="5" xr:uid="{00000000-0005-0000-0000-000005000000}"/>
    <cellStyle name="Normal 13" xfId="7" xr:uid="{00000000-0005-0000-0000-000007000000}"/>
    <cellStyle name="Normal 16" xfId="8" xr:uid="{00000000-0005-0000-0000-000008000000}"/>
    <cellStyle name="Normal 2 2" xfId="10" xr:uid="{00000000-0005-0000-0000-00000A000000}"/>
    <cellStyle name="Normal 7" xfId="3" xr:uid="{00000000-0005-0000-0000-000003000000}"/>
    <cellStyle name="Porcentagem" xfId="2" builtinId="5"/>
    <cellStyle name="Separador de milhares 2 5" xfId="4" xr:uid="{00000000-0005-0000-0000-000004000000}"/>
    <cellStyle name="TESTE" xfId="9" xr:uid="{00000000-0005-0000-0000-000009000000}"/>
    <cellStyle name="Vírgula" xfId="1" builtinId="3"/>
  </cellStyles>
  <dxfs count="441"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 tint="-0.1498764000366222"/>
      </font>
    </dxf>
    <dxf>
      <font>
        <color theme="0" tint="-0.14993743705557422"/>
      </font>
    </dxf>
    <dxf>
      <font>
        <color theme="0" tint="-0.14993743705557422"/>
      </font>
    </dxf>
    <dxf>
      <font>
        <color theme="0" tint="-0.14993743705557422"/>
      </font>
    </dxf>
    <dxf>
      <font>
        <color theme="0"/>
      </font>
      <fill>
        <patternFill patternType="solid">
          <bgColor rgb="FF00B05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theme="7" tint="-0.24994659260841701"/>
        </patternFill>
      </fill>
    </dxf>
    <dxf>
      <font>
        <color theme="0"/>
      </font>
      <fill>
        <patternFill patternType="solid">
          <bgColor theme="9" tint="-0.499984740745262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theme="7" tint="-0.24994659260841701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theme="7" tint="-0.24994659260841701"/>
        </patternFill>
      </fill>
    </dxf>
    <dxf>
      <font>
        <color theme="0"/>
      </font>
      <fill>
        <patternFill patternType="solid">
          <bgColor theme="9" tint="-0.499984740745262"/>
        </patternFill>
      </fill>
    </dxf>
    <dxf>
      <font>
        <b/>
        <color theme="0"/>
      </font>
      <fill>
        <patternFill>
          <bgColor theme="5" tint="-0.24994659260841701"/>
        </patternFill>
      </fill>
    </dxf>
    <dxf>
      <font>
        <b/>
        <color theme="0"/>
      </font>
      <fill>
        <patternFill>
          <bgColor rgb="FF00B050"/>
        </patternFill>
      </fill>
    </dxf>
    <dxf>
      <font>
        <b/>
        <color theme="0"/>
      </font>
      <fill>
        <patternFill>
          <fgColor theme="0"/>
          <bgColor rgb="FF0070C0"/>
        </patternFill>
      </fill>
    </dxf>
    <dxf>
      <font>
        <b/>
        <color theme="0"/>
      </font>
      <fill>
        <patternFill>
          <bgColor rgb="FFFF0000"/>
        </patternFill>
      </fill>
    </dxf>
    <dxf>
      <font>
        <b/>
        <color theme="0"/>
      </font>
      <fill>
        <patternFill>
          <bgColor theme="1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theme="9" tint="-0.499984740745262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theme="7" tint="-0.24994659260841701"/>
        </patternFill>
      </fill>
    </dxf>
    <dxf>
      <font>
        <color auto="1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theme="7" tint="-0.24994659260841701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6" tint="-0.499984740745262"/>
      </font>
      <fill>
        <patternFill patternType="solid">
          <bgColor theme="6" tint="0.79992065187536243"/>
        </patternFill>
      </fill>
    </dxf>
    <dxf>
      <font>
        <color theme="5" tint="-0.499984740745262"/>
      </font>
      <fill>
        <patternFill patternType="solid">
          <bgColor theme="5" tint="0.79992065187536243"/>
        </patternFill>
      </fill>
    </dxf>
    <dxf>
      <font>
        <color theme="7" tint="-0.499984740745262"/>
      </font>
      <fill>
        <patternFill patternType="solid">
          <bgColor theme="7" tint="0.79992065187536243"/>
        </patternFill>
      </fill>
    </dxf>
    <dxf>
      <numFmt numFmtId="0" formatCode="General"/>
      <alignment horizontal="center"/>
      <border>
        <left style="hair">
          <color auto="1"/>
        </left>
        <right/>
        <top style="hair">
          <color auto="1"/>
        </top>
        <bottom style="hair">
          <color auto="1"/>
        </bottom>
      </border>
    </dxf>
    <dxf>
      <font>
        <strike val="0"/>
        <sz val="10"/>
        <color theme="1"/>
        <name val="Arial"/>
      </font>
      <numFmt numFmtId="0" formatCode="General"/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strike val="0"/>
        <sz val="10"/>
        <color theme="1"/>
        <name val="Arial"/>
      </font>
      <numFmt numFmtId="164" formatCode="d/m"/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strike val="0"/>
        <sz val="10"/>
        <color theme="1"/>
        <name val="Arial"/>
      </font>
      <numFmt numFmtId="0" formatCode="General"/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strike val="0"/>
        <sz val="10"/>
        <color theme="1"/>
        <name val="Arial"/>
      </font>
      <numFmt numFmtId="172" formatCode="[$-F800]dddd\,\ mmmm\ dd\,\ yyyy"/>
      <border>
        <left/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Light16">
    <tableStyle name="MySqlDefault" pivot="0" table="0" count="1" xr9:uid="{00000000-0011-0000-FFFF-FFFF00000000}">
      <tableStyleElement type="headerRow" dxfId="44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calcChain" Target="calcChain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E4754" totalsRowShown="0">
  <autoFilter ref="A1:E4754" xr:uid="{00000000-0009-0000-0100-000001000000}"/>
  <tableColumns count="5">
    <tableColumn id="1" xr3:uid="{00000000-0010-0000-0000-000001000000}" name="DATA" dataDxfId="439">
      <calculatedColumnFormula>A1+1</calculatedColumnFormula>
    </tableColumn>
    <tableColumn id="2" xr3:uid="{00000000-0010-0000-0000-000002000000}" name="DIA" dataDxfId="438">
      <calculatedColumnFormula>VLOOKUP(WEEKDAY(A2),$G$2:$H$9,2,0)</calculatedColumnFormula>
    </tableColumn>
    <tableColumn id="3" xr3:uid="{00000000-0010-0000-0000-000003000000}" name="SEMANA" dataDxfId="437"/>
    <tableColumn id="7" xr3:uid="{00000000-0010-0000-0000-000007000000}" name="ANO" dataDxfId="436">
      <calculatedColumnFormula>YEAR(A2)</calculatedColumnFormula>
    </tableColumn>
    <tableColumn id="8" xr3:uid="{00000000-0010-0000-0000-000008000000}" name="NAME" dataDxfId="435">
      <calculatedColumnFormula>IF(B2="seg",E1+1,E1)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xpertise 1">
      <a:dk1>
        <a:srgbClr val="28231D"/>
      </a:dk1>
      <a:lt1>
        <a:srgbClr val="FFFFFF"/>
      </a:lt1>
      <a:dk2>
        <a:srgbClr val="00530E"/>
      </a:dk2>
      <a:lt2>
        <a:srgbClr val="F1EFED"/>
      </a:lt2>
      <a:accent1>
        <a:srgbClr val="CEFA07"/>
      </a:accent1>
      <a:accent2>
        <a:srgbClr val="CEFA07"/>
      </a:accent2>
      <a:accent3>
        <a:srgbClr val="CEFA07"/>
      </a:accent3>
      <a:accent4>
        <a:srgbClr val="CEFA07"/>
      </a:accent4>
      <a:accent5>
        <a:srgbClr val="CEFA07"/>
      </a:accent5>
      <a:accent6>
        <a:srgbClr val="CEFA0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B2:V29"/>
  <sheetViews>
    <sheetView showGridLines="0" workbookViewId="0">
      <selection activeCell="O16" sqref="O16"/>
    </sheetView>
  </sheetViews>
  <sheetFormatPr defaultColWidth="9.109375" defaultRowHeight="10.199999999999999"/>
  <cols>
    <col min="1" max="1" width="4" style="328" customWidth="1"/>
    <col min="2" max="3" width="9.109375" style="328" customWidth="1"/>
    <col min="4" max="4" width="4.109375" style="328" customWidth="1"/>
    <col min="5" max="6" width="9.33203125" style="328" customWidth="1"/>
    <col min="7" max="11" width="9.109375" style="328" customWidth="1"/>
    <col min="12" max="12" width="5.44140625" style="328" customWidth="1"/>
    <col min="13" max="13" width="9.109375" style="328" customWidth="1"/>
    <col min="14" max="16384" width="9.109375" style="328"/>
  </cols>
  <sheetData>
    <row r="2" spans="2:22">
      <c r="B2" s="411" t="s">
        <v>0</v>
      </c>
      <c r="C2" s="409"/>
      <c r="D2" s="409"/>
      <c r="E2" s="409"/>
      <c r="F2" s="409"/>
      <c r="G2" s="409"/>
      <c r="H2" s="409"/>
      <c r="I2" s="409"/>
      <c r="J2" s="409"/>
      <c r="K2" s="409"/>
      <c r="M2" s="411" t="s">
        <v>1</v>
      </c>
      <c r="N2" s="409"/>
      <c r="O2" s="409"/>
      <c r="P2" s="409"/>
      <c r="Q2" s="409"/>
      <c r="R2" s="409"/>
      <c r="S2" s="409"/>
      <c r="T2" s="409"/>
      <c r="U2" s="409"/>
      <c r="V2" s="409"/>
    </row>
    <row r="4" spans="2:22">
      <c r="E4" s="408" t="s">
        <v>2</v>
      </c>
      <c r="H4" s="329" t="s">
        <v>3</v>
      </c>
      <c r="I4" s="329" t="s">
        <v>3</v>
      </c>
      <c r="J4" s="329" t="s">
        <v>3</v>
      </c>
      <c r="K4" s="329" t="s">
        <v>3</v>
      </c>
      <c r="P4" s="408" t="s">
        <v>2</v>
      </c>
      <c r="S4" s="335" t="s">
        <v>4</v>
      </c>
      <c r="T4" s="335" t="s">
        <v>4</v>
      </c>
      <c r="U4" s="335" t="s">
        <v>4</v>
      </c>
      <c r="V4" s="335" t="s">
        <v>4</v>
      </c>
    </row>
    <row r="5" spans="2:22">
      <c r="B5" s="328" t="s">
        <v>5</v>
      </c>
      <c r="C5" s="329" t="s">
        <v>3</v>
      </c>
      <c r="E5" s="409"/>
      <c r="H5" s="329" t="s">
        <v>3</v>
      </c>
      <c r="I5" s="329" t="s">
        <v>3</v>
      </c>
      <c r="J5" s="329" t="s">
        <v>3</v>
      </c>
      <c r="K5" s="329" t="s">
        <v>3</v>
      </c>
      <c r="M5" s="328" t="s">
        <v>5</v>
      </c>
      <c r="N5" s="328" t="s">
        <v>5</v>
      </c>
      <c r="P5" s="409"/>
      <c r="S5" s="335" t="s">
        <v>4</v>
      </c>
      <c r="T5" s="335" t="s">
        <v>4</v>
      </c>
      <c r="U5" s="335" t="s">
        <v>4</v>
      </c>
      <c r="V5" s="335" t="s">
        <v>4</v>
      </c>
    </row>
    <row r="6" spans="2:22">
      <c r="B6" s="330" t="s">
        <v>6</v>
      </c>
      <c r="C6" s="329" t="s">
        <v>3</v>
      </c>
      <c r="E6" s="331"/>
      <c r="F6" s="331"/>
      <c r="M6" s="328" t="s">
        <v>5</v>
      </c>
      <c r="N6" s="328" t="s">
        <v>5</v>
      </c>
      <c r="P6" s="331"/>
      <c r="Q6" s="331"/>
    </row>
    <row r="7" spans="2:22">
      <c r="B7" s="332" t="s">
        <v>7</v>
      </c>
      <c r="C7" s="329" t="s">
        <v>3</v>
      </c>
      <c r="M7" s="328" t="s">
        <v>5</v>
      </c>
      <c r="N7" s="328" t="s">
        <v>5</v>
      </c>
    </row>
    <row r="8" spans="2:22">
      <c r="B8" s="329" t="s">
        <v>3</v>
      </c>
      <c r="C8" s="329" t="s">
        <v>3</v>
      </c>
      <c r="E8" s="408" t="s">
        <v>8</v>
      </c>
      <c r="F8" s="329" t="s">
        <v>3</v>
      </c>
      <c r="G8" s="329" t="s">
        <v>3</v>
      </c>
      <c r="H8" s="329" t="s">
        <v>3</v>
      </c>
      <c r="I8" s="329" t="s">
        <v>3</v>
      </c>
      <c r="J8" s="329" t="s">
        <v>3</v>
      </c>
      <c r="K8" s="329" t="s">
        <v>3</v>
      </c>
      <c r="M8" s="328" t="s">
        <v>5</v>
      </c>
      <c r="N8" s="328" t="s">
        <v>5</v>
      </c>
      <c r="P8" s="408" t="s">
        <v>8</v>
      </c>
      <c r="Q8" s="335" t="s">
        <v>4</v>
      </c>
      <c r="R8" s="335" t="s">
        <v>4</v>
      </c>
      <c r="S8" s="335" t="s">
        <v>4</v>
      </c>
      <c r="T8" s="330" t="s">
        <v>6</v>
      </c>
      <c r="U8" s="328" t="s">
        <v>5</v>
      </c>
      <c r="V8" s="328" t="s">
        <v>5</v>
      </c>
    </row>
    <row r="9" spans="2:22">
      <c r="E9" s="409"/>
      <c r="F9" s="329" t="s">
        <v>3</v>
      </c>
      <c r="G9" s="329" t="s">
        <v>3</v>
      </c>
      <c r="H9" s="329" t="s">
        <v>3</v>
      </c>
      <c r="I9" s="329" t="s">
        <v>3</v>
      </c>
      <c r="J9" s="329" t="s">
        <v>3</v>
      </c>
      <c r="K9" s="329" t="s">
        <v>3</v>
      </c>
      <c r="P9" s="409"/>
      <c r="Q9" s="330" t="s">
        <v>6</v>
      </c>
      <c r="R9" s="330" t="s">
        <v>6</v>
      </c>
      <c r="S9" s="330" t="s">
        <v>6</v>
      </c>
      <c r="T9" s="330" t="s">
        <v>6</v>
      </c>
      <c r="U9" s="328" t="s">
        <v>5</v>
      </c>
      <c r="V9" s="328" t="s">
        <v>5</v>
      </c>
    </row>
    <row r="12" spans="2:22">
      <c r="B12" s="411" t="s">
        <v>9</v>
      </c>
      <c r="C12" s="409"/>
      <c r="D12" s="409"/>
      <c r="E12" s="409"/>
      <c r="F12" s="409"/>
      <c r="G12" s="409"/>
      <c r="H12" s="409"/>
      <c r="I12" s="409"/>
      <c r="J12" s="409"/>
      <c r="K12" s="409"/>
      <c r="M12" s="411" t="s">
        <v>10</v>
      </c>
      <c r="N12" s="409"/>
      <c r="O12" s="409"/>
      <c r="P12" s="409"/>
      <c r="Q12" s="409"/>
      <c r="R12" s="409"/>
      <c r="S12" s="409"/>
      <c r="T12" s="409"/>
      <c r="U12" s="409"/>
      <c r="V12" s="409"/>
    </row>
    <row r="14" spans="2:22" ht="17.25" customHeight="1">
      <c r="D14" s="333"/>
      <c r="G14" s="408" t="s">
        <v>8</v>
      </c>
      <c r="I14" s="335" t="s">
        <v>4</v>
      </c>
      <c r="J14" s="335" t="s">
        <v>4</v>
      </c>
      <c r="O14" s="333"/>
      <c r="R14" s="408" t="s">
        <v>8</v>
      </c>
      <c r="T14" s="328" t="s">
        <v>5</v>
      </c>
      <c r="U14" s="328" t="s">
        <v>5</v>
      </c>
    </row>
    <row r="15" spans="2:22" ht="15" customHeight="1">
      <c r="D15" s="333"/>
      <c r="G15" s="409"/>
      <c r="I15" s="335" t="s">
        <v>4</v>
      </c>
      <c r="J15" s="335" t="s">
        <v>4</v>
      </c>
      <c r="O15" s="333"/>
      <c r="R15" s="409"/>
      <c r="T15" s="328" t="s">
        <v>5</v>
      </c>
      <c r="U15" s="328" t="s">
        <v>5</v>
      </c>
    </row>
    <row r="16" spans="2:22">
      <c r="I16" s="335" t="s">
        <v>4</v>
      </c>
      <c r="J16" s="335" t="s">
        <v>4</v>
      </c>
      <c r="T16" s="328" t="s">
        <v>5</v>
      </c>
      <c r="U16" s="328" t="s">
        <v>5</v>
      </c>
    </row>
    <row r="17" spans="2:21">
      <c r="I17" s="335" t="s">
        <v>4</v>
      </c>
      <c r="J17" s="335" t="s">
        <v>4</v>
      </c>
      <c r="T17" s="328" t="s">
        <v>5</v>
      </c>
      <c r="U17" s="328" t="s">
        <v>5</v>
      </c>
    </row>
    <row r="18" spans="2:21">
      <c r="I18" s="335" t="s">
        <v>4</v>
      </c>
      <c r="J18" s="335" t="s">
        <v>4</v>
      </c>
      <c r="T18" s="328" t="s">
        <v>5</v>
      </c>
      <c r="U18" s="328" t="s">
        <v>5</v>
      </c>
    </row>
    <row r="19" spans="2:21">
      <c r="C19" s="410" t="s">
        <v>11</v>
      </c>
      <c r="D19" s="409"/>
      <c r="E19" s="409"/>
      <c r="F19" s="409"/>
      <c r="G19" s="335" t="s">
        <v>4</v>
      </c>
      <c r="I19" s="335" t="s">
        <v>4</v>
      </c>
      <c r="J19" s="335" t="s">
        <v>4</v>
      </c>
      <c r="M19" s="410"/>
      <c r="N19" s="409"/>
      <c r="O19" s="409"/>
      <c r="P19" s="409"/>
      <c r="Q19" s="334"/>
      <c r="R19" s="328" t="s">
        <v>5</v>
      </c>
      <c r="T19" s="328" t="s">
        <v>5</v>
      </c>
      <c r="U19" s="328" t="s">
        <v>5</v>
      </c>
    </row>
    <row r="20" spans="2:21">
      <c r="C20" s="409"/>
      <c r="D20" s="409"/>
      <c r="E20" s="409"/>
      <c r="F20" s="409"/>
      <c r="G20" s="335" t="s">
        <v>4</v>
      </c>
      <c r="M20" s="409"/>
      <c r="N20" s="409"/>
      <c r="O20" s="409"/>
      <c r="P20" s="409"/>
      <c r="Q20" s="334"/>
      <c r="R20" s="328" t="s">
        <v>5</v>
      </c>
    </row>
    <row r="21" spans="2:21">
      <c r="C21" s="409"/>
      <c r="D21" s="409"/>
      <c r="E21" s="409"/>
      <c r="F21" s="409"/>
      <c r="G21" s="335" t="s">
        <v>4</v>
      </c>
      <c r="M21" s="409"/>
      <c r="N21" s="409"/>
      <c r="O21" s="409"/>
      <c r="P21" s="409"/>
      <c r="Q21" s="334"/>
      <c r="R21" s="328" t="s">
        <v>5</v>
      </c>
    </row>
    <row r="23" spans="2:21">
      <c r="B23" s="328" t="s">
        <v>12</v>
      </c>
      <c r="C23" s="328" t="s">
        <v>13</v>
      </c>
      <c r="D23" s="328" t="s">
        <v>14</v>
      </c>
    </row>
    <row r="24" spans="2:21">
      <c r="B24" s="335" t="s">
        <v>4</v>
      </c>
      <c r="C24" s="328">
        <v>15</v>
      </c>
      <c r="D24" s="328">
        <v>16</v>
      </c>
    </row>
    <row r="25" spans="2:21">
      <c r="B25" s="336" t="s">
        <v>7</v>
      </c>
      <c r="C25" s="328">
        <v>1</v>
      </c>
      <c r="D25" s="328">
        <v>0</v>
      </c>
    </row>
    <row r="26" spans="2:21">
      <c r="B26" s="328" t="s">
        <v>5</v>
      </c>
      <c r="C26" s="328">
        <f>COUNTIF($B$2:$K$21,$B26)</f>
        <v>1</v>
      </c>
      <c r="D26" s="328">
        <f>COUNTIF($M$2:$V$21,$B26)</f>
        <v>27</v>
      </c>
    </row>
    <row r="27" spans="2:21">
      <c r="B27" s="337" t="s">
        <v>3</v>
      </c>
      <c r="C27" s="328">
        <f>COUNTIF($B$2:$K$21,$B27)</f>
        <v>25</v>
      </c>
      <c r="D27" s="328">
        <f>COUNTIF($M$2:$V$21,$B27)</f>
        <v>0</v>
      </c>
    </row>
    <row r="28" spans="2:21">
      <c r="B28" s="330" t="s">
        <v>6</v>
      </c>
      <c r="C28" s="328">
        <f>COUNTIF($B$2:$K$21,$B28)</f>
        <v>1</v>
      </c>
      <c r="D28" s="328">
        <f>COUNTIF($M$2:$V$21,$B28)</f>
        <v>5</v>
      </c>
    </row>
    <row r="29" spans="2:21">
      <c r="C29" s="328">
        <f>SUM(C24:C26)</f>
        <v>17</v>
      </c>
      <c r="D29" s="328">
        <f>SUM(D24:D26)</f>
        <v>43</v>
      </c>
    </row>
  </sheetData>
  <mergeCells count="12">
    <mergeCell ref="B2:K2"/>
    <mergeCell ref="M2:V2"/>
    <mergeCell ref="B12:K12"/>
    <mergeCell ref="M12:V12"/>
    <mergeCell ref="E4:E5"/>
    <mergeCell ref="E8:E9"/>
    <mergeCell ref="G14:G15"/>
    <mergeCell ref="P4:P5"/>
    <mergeCell ref="P8:P9"/>
    <mergeCell ref="R14:R15"/>
    <mergeCell ref="C19:F21"/>
    <mergeCell ref="M19:P21"/>
  </mergeCells>
  <pageMargins left="0.511811024" right="0.511811024" top="0.78740157499999996" bottom="0.78740157499999996" header="0.31496062000000002" footer="0.3149606200000000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7">
    <tabColor rgb="FF00B050"/>
    <outlinePr summaryBelow="0" summaryRight="0"/>
    <pageSetUpPr fitToPage="1"/>
  </sheetPr>
  <dimension ref="A1:HW146"/>
  <sheetViews>
    <sheetView showGridLines="0" tabSelected="1" zoomScale="80" zoomScaleNormal="80" workbookViewId="0">
      <pane xSplit="16" ySplit="5" topLeftCell="Q13" activePane="bottomRight" state="frozen"/>
      <selection activeCell="P13" sqref="P13"/>
      <selection pane="topRight" activeCell="P13" sqref="P13"/>
      <selection pane="bottomLeft" activeCell="P13" sqref="P13"/>
      <selection pane="bottomRight" activeCell="F28" sqref="F28"/>
    </sheetView>
  </sheetViews>
  <sheetFormatPr defaultColWidth="0" defaultRowHeight="15" customHeight="1" outlineLevelRow="1" outlineLevelCol="2"/>
  <cols>
    <col min="1" max="1" width="3.33203125" style="12" customWidth="1" outlineLevel="1" collapsed="1"/>
    <col min="2" max="2" width="11.5546875" style="9" hidden="1" customWidth="1" outlineLevel="2"/>
    <col min="3" max="3" width="10.33203125" style="132" hidden="1" customWidth="1" outlineLevel="2"/>
    <col min="4" max="4" width="12" style="132" hidden="1" customWidth="1" outlineLevel="2"/>
    <col min="5" max="5" width="11.44140625" style="132" hidden="1" customWidth="1" outlineLevel="2"/>
    <col min="6" max="6" width="15.5546875" style="133" bestFit="1" customWidth="1" outlineLevel="1"/>
    <col min="7" max="7" width="15.5546875" style="132" bestFit="1" customWidth="1" outlineLevel="1" collapsed="1"/>
    <col min="8" max="8" width="14.88671875" style="132" hidden="1" customWidth="1" outlineLevel="2"/>
    <col min="9" max="9" width="17.6640625" style="132" hidden="1" customWidth="1" outlineLevel="2"/>
    <col min="10" max="10" width="8.88671875" style="9" customWidth="1" outlineLevel="1" collapsed="1"/>
    <col min="11" max="11" width="12" style="9" hidden="1" customWidth="1" outlineLevel="2"/>
    <col min="12" max="12" width="14.44140625" style="9" hidden="1" customWidth="1" outlineLevel="2"/>
    <col min="13" max="13" width="12.44140625" style="9" hidden="1" customWidth="1" outlineLevel="2"/>
    <col min="14" max="14" width="10.5546875" style="9" hidden="1" customWidth="1" outlineLevel="2"/>
    <col min="15" max="15" width="3.44140625" style="9" customWidth="1"/>
    <col min="16" max="16" width="66.33203125" style="9" bestFit="1" customWidth="1"/>
    <col min="17" max="21" width="9.109375" style="9" customWidth="1"/>
    <col min="22" max="22" width="9.109375" style="9" customWidth="1" collapsed="1"/>
    <col min="23" max="82" width="9.109375" style="9" hidden="1" customWidth="1" outlineLevel="1"/>
    <col min="83" max="83" width="13" style="9" customWidth="1"/>
    <col min="84" max="231" width="9.109375" style="9" hidden="1" customWidth="1"/>
    <col min="232" max="16384" width="9.109375" style="9" hidden="1" outlineLevel="1"/>
  </cols>
  <sheetData>
    <row r="1" spans="1:82" ht="19.5" customHeight="1">
      <c r="A1" s="9"/>
    </row>
    <row r="2" spans="1:82" s="19" customFormat="1" ht="16.2" customHeight="1">
      <c r="A2" s="420" t="s">
        <v>175</v>
      </c>
      <c r="B2" s="421"/>
      <c r="C2" s="421"/>
      <c r="D2" s="421"/>
      <c r="E2" s="421"/>
      <c r="F2" s="421"/>
      <c r="G2" s="421"/>
      <c r="H2" s="421"/>
      <c r="I2" s="421"/>
      <c r="J2" s="421"/>
      <c r="K2" s="421"/>
      <c r="L2" s="421"/>
      <c r="M2" s="421"/>
      <c r="N2" s="421"/>
      <c r="O2" s="421"/>
      <c r="P2" s="421"/>
    </row>
    <row r="3" spans="1:82" ht="3.75" customHeight="1">
      <c r="A3" s="12">
        <v>1</v>
      </c>
      <c r="B3" s="12">
        <f t="shared" ref="B3:P3" si="0">A3+1</f>
        <v>2</v>
      </c>
      <c r="C3" s="12">
        <f t="shared" si="0"/>
        <v>3</v>
      </c>
      <c r="D3" s="12">
        <f t="shared" si="0"/>
        <v>4</v>
      </c>
      <c r="E3" s="12">
        <f t="shared" si="0"/>
        <v>5</v>
      </c>
      <c r="F3" s="134">
        <f t="shared" si="0"/>
        <v>6</v>
      </c>
      <c r="G3" s="12">
        <f t="shared" si="0"/>
        <v>7</v>
      </c>
      <c r="H3" s="12">
        <f t="shared" si="0"/>
        <v>8</v>
      </c>
      <c r="I3" s="12">
        <f t="shared" si="0"/>
        <v>9</v>
      </c>
      <c r="J3" s="12">
        <f t="shared" si="0"/>
        <v>10</v>
      </c>
      <c r="K3" s="12">
        <f t="shared" si="0"/>
        <v>11</v>
      </c>
      <c r="L3" s="12">
        <f t="shared" si="0"/>
        <v>12</v>
      </c>
      <c r="M3" s="12">
        <f t="shared" si="0"/>
        <v>13</v>
      </c>
      <c r="N3" s="12">
        <f t="shared" si="0"/>
        <v>14</v>
      </c>
      <c r="O3" s="12">
        <f t="shared" si="0"/>
        <v>15</v>
      </c>
      <c r="P3" s="12">
        <f t="shared" si="0"/>
        <v>16</v>
      </c>
    </row>
    <row r="4" spans="1:82" s="99" customFormat="1" ht="16.2" customHeight="1">
      <c r="F4" s="135"/>
      <c r="G4" s="136"/>
      <c r="K4" s="158"/>
      <c r="L4" s="158"/>
      <c r="P4" s="159" t="s">
        <v>176</v>
      </c>
    </row>
    <row r="5" spans="1:82" s="19" customFormat="1" ht="16.2" customHeight="1">
      <c r="A5" s="137"/>
      <c r="B5" s="138" t="s">
        <v>177</v>
      </c>
      <c r="C5" s="138" t="s">
        <v>178</v>
      </c>
      <c r="D5" s="138" t="s">
        <v>179</v>
      </c>
      <c r="E5" s="138" t="s">
        <v>16</v>
      </c>
      <c r="F5" s="139" t="s">
        <v>180</v>
      </c>
      <c r="G5" s="139" t="s">
        <v>181</v>
      </c>
      <c r="H5" s="140" t="s">
        <v>182</v>
      </c>
      <c r="I5" s="140" t="s">
        <v>183</v>
      </c>
      <c r="J5" s="139" t="s">
        <v>184</v>
      </c>
      <c r="K5" s="160" t="s">
        <v>185</v>
      </c>
      <c r="L5" s="160" t="s">
        <v>186</v>
      </c>
      <c r="M5" s="160" t="s">
        <v>187</v>
      </c>
      <c r="N5" s="160" t="s">
        <v>100</v>
      </c>
      <c r="O5" s="45"/>
      <c r="P5" s="161" t="s">
        <v>188</v>
      </c>
      <c r="Q5" s="140">
        <v>45565</v>
      </c>
      <c r="R5" s="140">
        <f t="shared" ref="R5:AE5" si="1">Q5+7</f>
        <v>45572</v>
      </c>
      <c r="S5" s="140">
        <f t="shared" si="1"/>
        <v>45579</v>
      </c>
      <c r="T5" s="140">
        <f t="shared" si="1"/>
        <v>45586</v>
      </c>
      <c r="U5" s="140">
        <f t="shared" si="1"/>
        <v>45593</v>
      </c>
      <c r="V5" s="140">
        <f t="shared" si="1"/>
        <v>45600</v>
      </c>
      <c r="W5" s="140">
        <f t="shared" si="1"/>
        <v>45607</v>
      </c>
      <c r="X5" s="140">
        <f t="shared" si="1"/>
        <v>45614</v>
      </c>
      <c r="Y5" s="140">
        <f t="shared" si="1"/>
        <v>45621</v>
      </c>
      <c r="Z5" s="140">
        <f t="shared" si="1"/>
        <v>45628</v>
      </c>
      <c r="AA5" s="140">
        <f t="shared" si="1"/>
        <v>45635</v>
      </c>
      <c r="AB5" s="140">
        <f t="shared" si="1"/>
        <v>45642</v>
      </c>
      <c r="AC5" s="140">
        <f t="shared" si="1"/>
        <v>45649</v>
      </c>
      <c r="AD5" s="140">
        <f t="shared" si="1"/>
        <v>45656</v>
      </c>
      <c r="AE5" s="140">
        <f t="shared" si="1"/>
        <v>45663</v>
      </c>
      <c r="AF5" s="140">
        <f t="shared" ref="AF5:BK5" si="2">AE5+7</f>
        <v>45670</v>
      </c>
      <c r="AG5" s="140">
        <f t="shared" si="2"/>
        <v>45677</v>
      </c>
      <c r="AH5" s="140">
        <f t="shared" si="2"/>
        <v>45684</v>
      </c>
      <c r="AI5" s="140">
        <f t="shared" si="2"/>
        <v>45691</v>
      </c>
      <c r="AJ5" s="140">
        <f t="shared" si="2"/>
        <v>45698</v>
      </c>
      <c r="AK5" s="140">
        <f t="shared" si="2"/>
        <v>45705</v>
      </c>
      <c r="AL5" s="140">
        <f t="shared" si="2"/>
        <v>45712</v>
      </c>
      <c r="AM5" s="140">
        <f t="shared" si="2"/>
        <v>45719</v>
      </c>
      <c r="AN5" s="140">
        <f t="shared" si="2"/>
        <v>45726</v>
      </c>
      <c r="AO5" s="140">
        <f t="shared" si="2"/>
        <v>45733</v>
      </c>
      <c r="AP5" s="140">
        <f t="shared" si="2"/>
        <v>45740</v>
      </c>
      <c r="AQ5" s="140">
        <f t="shared" si="2"/>
        <v>45747</v>
      </c>
      <c r="AR5" s="140">
        <f t="shared" si="2"/>
        <v>45754</v>
      </c>
      <c r="AS5" s="140">
        <f t="shared" si="2"/>
        <v>45761</v>
      </c>
      <c r="AT5" s="140">
        <f t="shared" si="2"/>
        <v>45768</v>
      </c>
      <c r="AU5" s="140">
        <f t="shared" si="2"/>
        <v>45775</v>
      </c>
      <c r="AV5" s="140">
        <f t="shared" si="2"/>
        <v>45782</v>
      </c>
      <c r="AW5" s="140">
        <f t="shared" si="2"/>
        <v>45789</v>
      </c>
      <c r="AX5" s="140">
        <f t="shared" si="2"/>
        <v>45796</v>
      </c>
      <c r="AY5" s="140">
        <f t="shared" si="2"/>
        <v>45803</v>
      </c>
      <c r="AZ5" s="140">
        <f t="shared" si="2"/>
        <v>45810</v>
      </c>
      <c r="BA5" s="140">
        <f t="shared" si="2"/>
        <v>45817</v>
      </c>
      <c r="BB5" s="140">
        <f t="shared" si="2"/>
        <v>45824</v>
      </c>
      <c r="BC5" s="140">
        <f t="shared" si="2"/>
        <v>45831</v>
      </c>
      <c r="BD5" s="140">
        <f t="shared" si="2"/>
        <v>45838</v>
      </c>
      <c r="BE5" s="140">
        <f t="shared" si="2"/>
        <v>45845</v>
      </c>
      <c r="BF5" s="140">
        <f t="shared" si="2"/>
        <v>45852</v>
      </c>
      <c r="BG5" s="140">
        <f t="shared" si="2"/>
        <v>45859</v>
      </c>
      <c r="BH5" s="140">
        <f t="shared" si="2"/>
        <v>45866</v>
      </c>
      <c r="BI5" s="140">
        <f t="shared" si="2"/>
        <v>45873</v>
      </c>
      <c r="BJ5" s="140">
        <f t="shared" si="2"/>
        <v>45880</v>
      </c>
      <c r="BK5" s="140">
        <f t="shared" si="2"/>
        <v>45887</v>
      </c>
      <c r="BL5" s="140">
        <f t="shared" ref="BL5:CD5" si="3">BK5+7</f>
        <v>45894</v>
      </c>
      <c r="BM5" s="140">
        <f t="shared" si="3"/>
        <v>45901</v>
      </c>
      <c r="BN5" s="140">
        <f t="shared" si="3"/>
        <v>45908</v>
      </c>
      <c r="BO5" s="140">
        <f t="shared" si="3"/>
        <v>45915</v>
      </c>
      <c r="BP5" s="140">
        <f t="shared" si="3"/>
        <v>45922</v>
      </c>
      <c r="BQ5" s="140">
        <f t="shared" si="3"/>
        <v>45929</v>
      </c>
      <c r="BR5" s="140">
        <f t="shared" si="3"/>
        <v>45936</v>
      </c>
      <c r="BS5" s="140">
        <f t="shared" si="3"/>
        <v>45943</v>
      </c>
      <c r="BT5" s="140">
        <f t="shared" si="3"/>
        <v>45950</v>
      </c>
      <c r="BU5" s="140">
        <f t="shared" si="3"/>
        <v>45957</v>
      </c>
      <c r="BV5" s="140">
        <f t="shared" si="3"/>
        <v>45964</v>
      </c>
      <c r="BW5" s="140">
        <f t="shared" si="3"/>
        <v>45971</v>
      </c>
      <c r="BX5" s="140">
        <f t="shared" si="3"/>
        <v>45978</v>
      </c>
      <c r="BY5" s="140">
        <f t="shared" si="3"/>
        <v>45985</v>
      </c>
      <c r="BZ5" s="140">
        <f t="shared" si="3"/>
        <v>45992</v>
      </c>
      <c r="CA5" s="140">
        <f t="shared" si="3"/>
        <v>45999</v>
      </c>
      <c r="CB5" s="140">
        <f t="shared" si="3"/>
        <v>46006</v>
      </c>
      <c r="CC5" s="140">
        <f t="shared" si="3"/>
        <v>46013</v>
      </c>
      <c r="CD5" s="140">
        <f t="shared" si="3"/>
        <v>46020</v>
      </c>
    </row>
    <row r="6" spans="1:82" ht="15" customHeight="1">
      <c r="A6" s="12" t="str">
        <f t="shared" ref="A6:A11" si="4">P6</f>
        <v>FTD / Satisfação_2024</v>
      </c>
      <c r="B6" s="141">
        <f t="shared" ref="B6:B11" ca="1" si="5">SUM(Q6:XFD6)-J6</f>
        <v>8</v>
      </c>
      <c r="C6" s="142" t="s">
        <v>189</v>
      </c>
      <c r="D6" s="143">
        <f>VLOOKUP(F6,Calendário!$A:$C,3,0)</f>
        <v>45551</v>
      </c>
      <c r="E6" s="144" t="str">
        <f>VLOOKUP(WEEKDAY(F6,1),Calendário!G:H,2,0)</f>
        <v>TER</v>
      </c>
      <c r="F6" s="145">
        <v>45552</v>
      </c>
      <c r="G6" s="145">
        <v>45625</v>
      </c>
      <c r="H6" s="146">
        <v>850</v>
      </c>
      <c r="I6" s="395">
        <v>101</v>
      </c>
      <c r="J6" s="163">
        <f t="shared" ref="J6:J27" si="6">H6-I6</f>
        <v>749</v>
      </c>
      <c r="K6" s="162">
        <v>55</v>
      </c>
      <c r="L6" s="164">
        <v>1.8</v>
      </c>
      <c r="M6" s="165">
        <v>30</v>
      </c>
      <c r="N6" s="163">
        <f t="shared" ref="N6:N27" si="7">ROUNDUP((J6/K6/L6),0)</f>
        <v>8</v>
      </c>
      <c r="O6" s="166"/>
      <c r="P6" s="167" t="s">
        <v>124</v>
      </c>
      <c r="Q6" s="175">
        <f ca="1">IFERROR(VLOOKUP($P6,'CATI_Semana_30.09'!$E$42:$M$56,2,0),0)</f>
        <v>91</v>
      </c>
      <c r="R6" s="175">
        <f ca="1">IFERROR(VLOOKUP($P6,'CATI_Semana_07.10'!$E$36:$M$50,2,0),0)</f>
        <v>91</v>
      </c>
      <c r="S6" s="175">
        <f ca="1">IFERROR(VLOOKUP($P6,'CATI_Semana_14.10'!$E$42:$M$56,2,0),0)</f>
        <v>41</v>
      </c>
      <c r="T6" s="175">
        <f ca="1">IFERROR(VLOOKUP($P6,'CATI_Semana_21.10'!$E$34:$M$48,2,0),0)</f>
        <v>113</v>
      </c>
      <c r="U6" s="175">
        <f ca="1">IFERROR(VLOOKUP($P6,'CATI_Semana_28.10'!$E$28:$M$41,2,0),0)</f>
        <v>113</v>
      </c>
      <c r="V6" s="175">
        <f ca="1">IFERROR(VLOOKUP($P6,'CATI_Semana_04.11'!$E$34:$M$48,2,0),0)</f>
        <v>113</v>
      </c>
      <c r="W6" s="175">
        <f ca="1">IFERROR(VLOOKUP($P6,'CATI_Semana_11.11'!$E$30:$M$44,2,0),0)</f>
        <v>65</v>
      </c>
      <c r="X6" s="175">
        <f ca="1">IFERROR(VLOOKUP($P6,'CATI_Semana_18.11'!$E$32:$M$47,2,0),0)</f>
        <v>58</v>
      </c>
      <c r="Y6" s="175">
        <f ca="1">IFERROR(VLOOKUP($P6,'CATI_Semana_25.11'!$E$36:$M$53,2,0),0)</f>
        <v>72</v>
      </c>
      <c r="Z6" s="175">
        <f>IFERROR(VLOOKUP($P6,'CATI_Semana_02.12'!$E$28:$M$40,2,0),0)</f>
        <v>0</v>
      </c>
      <c r="AA6" s="175">
        <f>IFERROR(VLOOKUP($P6,'CATI_Semana_09.12'!$E$30:$M$43,2,0),0)</f>
        <v>0</v>
      </c>
      <c r="AB6" s="175">
        <f>IFERROR(VLOOKUP($P6,'CATI_Semana_16.12'!$E$27:$M$38,2,0),0)</f>
        <v>0</v>
      </c>
      <c r="AC6" s="175">
        <f>IFERROR(VLOOKUP($P6,'CATI_Semana_23.12'!$E$23:$M$32,2,0),0)</f>
        <v>0</v>
      </c>
      <c r="AD6" s="175">
        <f>IFERROR(VLOOKUP($P6,'CATI_Semana_30.12'!$E$22:$M$31,2,0),0)</f>
        <v>0</v>
      </c>
      <c r="AE6" s="175">
        <f>IFERROR(VLOOKUP($P6,'CATI_Semana_06.01'!$E$20:$M$28,2,0),0)</f>
        <v>0</v>
      </c>
      <c r="AF6" s="175">
        <f>IFERROR(VLOOKUP($P6,'CATI_Semana_13.01'!$E$20:$M$28,2,0),0)</f>
        <v>0</v>
      </c>
      <c r="AG6" s="175">
        <f>IFERROR(VLOOKUP($P6,'CATI_Semana_20.01'!$E$20:$M$28,2,0),0)</f>
        <v>0</v>
      </c>
      <c r="AH6" s="175">
        <f>IFERROR(VLOOKUP($P6,'CATI_Semana_27.01'!$E$20:$M$28,2,0),0)</f>
        <v>0</v>
      </c>
      <c r="AI6" s="175">
        <f>IFERROR(VLOOKUP($P6,'CATI_Semana_03.02'!$E$20:$M$28,2,0),0)</f>
        <v>0</v>
      </c>
      <c r="AJ6" s="175">
        <f>IFERROR(VLOOKUP($P6,'CATI_Semana_10.02'!$E$20:$M$28,2,0),0)</f>
        <v>0</v>
      </c>
      <c r="AK6" s="175">
        <f>IFERROR(VLOOKUP($P6,'CATI_Semana_17.02'!$E$20:$M$28,2,0),0)</f>
        <v>0</v>
      </c>
      <c r="AL6" s="175">
        <f>IFERROR(VLOOKUP($P6,'CATI_Semana_24.02'!$E$20:$M$28,2,0),0)</f>
        <v>0</v>
      </c>
      <c r="AM6" s="175">
        <f>IFERROR(VLOOKUP($P6,'CATI_Semana_03.03'!$E$20:$M$28,2,0),0)</f>
        <v>0</v>
      </c>
      <c r="AN6" s="175">
        <f>IFERROR(VLOOKUP($P6,'CATI_Semana_10.03'!$E$20:$M$28,2,0),0)</f>
        <v>0</v>
      </c>
      <c r="AO6" s="175">
        <f>IFERROR(VLOOKUP($P6,'CATI_Semana_17.03'!$E$20:$M$28,2,0),0)</f>
        <v>0</v>
      </c>
      <c r="AP6" s="175">
        <f>IFERROR(VLOOKUP($P6,'CATI_Semana_24.03'!$E$20:$M$28,2,0),0)</f>
        <v>0</v>
      </c>
      <c r="AQ6" s="175">
        <f>IFERROR(VLOOKUP($P6,'CATI_Semana_31.03'!$E$20:$M$28,2,0),0)</f>
        <v>0</v>
      </c>
      <c r="AR6" s="175">
        <f>IFERROR(VLOOKUP($P6,'CATI_Semana_07.04'!$E$20:$M$28,2,0),0)</f>
        <v>0</v>
      </c>
      <c r="AS6" s="175">
        <f>IFERROR(VLOOKUP($P6,'CATI_Semana_14.04'!$E$20:$M$28,2,0),0)</f>
        <v>0</v>
      </c>
      <c r="AT6" s="175">
        <f>IFERROR(VLOOKUP($P6,'CATI_Semana_21.04'!$E$20:$M$28,2,0),0)</f>
        <v>0</v>
      </c>
      <c r="AU6" s="175">
        <f>IFERROR(VLOOKUP($P6,'CATI_Semana_28.04'!$E$20:$M$28,2,0),0)</f>
        <v>0</v>
      </c>
      <c r="AV6" s="175">
        <f>IFERROR(VLOOKUP($P6,'CATI_Semana_05.05'!$E$20:$M$28,2,0),0)</f>
        <v>0</v>
      </c>
      <c r="AW6" s="175">
        <f>IFERROR(VLOOKUP($P6,'CATI_Semana_12.05'!$E$20:$M$28,2,0),0)</f>
        <v>0</v>
      </c>
      <c r="AX6" s="175">
        <f>IFERROR(VLOOKUP($P6,'CATI_Semana_19.05'!$E$20:$M$28,2,0),0)</f>
        <v>0</v>
      </c>
      <c r="AY6" s="175">
        <f>IFERROR(VLOOKUP($P6,'CATI_Semana_26.05'!$E$20:$M$28,2,0),0)</f>
        <v>0</v>
      </c>
      <c r="AZ6" s="175">
        <f>IFERROR(VLOOKUP($P6,'CATI_Semana_02.06'!$E$20:$M$28,2,0),0)</f>
        <v>0</v>
      </c>
      <c r="BA6" s="175">
        <f>IFERROR(VLOOKUP($P6,'CATI_Semana_09.06'!$E$20:$M$28,2,0),0)</f>
        <v>0</v>
      </c>
      <c r="BB6" s="175">
        <f>IFERROR(VLOOKUP($P6,'CATI_Semana_16.06'!$E$20:$M$28,2,0),0)</f>
        <v>0</v>
      </c>
      <c r="BC6" s="175">
        <f>IFERROR(VLOOKUP($P6,'CATI_Semana_23.06'!$E$20:$M$28,2,0),0)</f>
        <v>0</v>
      </c>
      <c r="BD6" s="175">
        <f>IFERROR(VLOOKUP($P6,'CATI_Semana_30.06'!$E$20:$M$28,2,0),0)</f>
        <v>0</v>
      </c>
      <c r="BE6" s="175">
        <f>IFERROR(VLOOKUP($P6,'CATI_Semana_07.07'!$E$20:$M$28,2,0),0)</f>
        <v>0</v>
      </c>
      <c r="BF6" s="175">
        <f>IFERROR(VLOOKUP($P6,'CATI_Semana_14.07'!$E$20:$M$28,2,0),0)</f>
        <v>0</v>
      </c>
      <c r="BG6" s="175">
        <f>IFERROR(VLOOKUP($P6,'CATI_Semana_21.07'!$E$20:$M$28,2,0),0)</f>
        <v>0</v>
      </c>
      <c r="BH6" s="175">
        <f>IFERROR(VLOOKUP($P6,'CATI_Semana_28.07'!$E$20:$M$28,2,0),0)</f>
        <v>0</v>
      </c>
      <c r="BI6" s="175">
        <f>IFERROR(VLOOKUP($P6,'CATI_Semana_04.08'!$E$20:$M$28,2,0),0)</f>
        <v>0</v>
      </c>
      <c r="BJ6" s="175">
        <f>IFERROR(VLOOKUP($P6,'CATI_Semana_11.08'!$E$20:$M$28,2,0),0)</f>
        <v>0</v>
      </c>
      <c r="BK6" s="175">
        <f>IFERROR(VLOOKUP($P6,'CATI_Semana_18.08'!$E$20:$M$28,2,0),0)</f>
        <v>0</v>
      </c>
      <c r="BL6" s="175">
        <f>IFERROR(VLOOKUP($P6,'CATI_Semana_25.08'!$E$20:$M$28,2,0),0)</f>
        <v>0</v>
      </c>
      <c r="BM6" s="175">
        <f>IFERROR(VLOOKUP($P6,'CATI_Semana_01.09'!$E$20:$M$28,2,0),0)</f>
        <v>0</v>
      </c>
      <c r="BN6" s="175">
        <f>IFERROR(VLOOKUP($P6,'CATI_Semana_08.09'!$E$20:$M$28,2,0),0)</f>
        <v>0</v>
      </c>
      <c r="BO6" s="175">
        <f>IFERROR(VLOOKUP($P6,'CATI_Semana_15.09'!$E$20:$M$28,2,0),0)</f>
        <v>0</v>
      </c>
      <c r="BP6" s="175">
        <f>IFERROR(VLOOKUP($P6,'CATI_Semana_22.09'!$E$20:$M$28,2,0),0)</f>
        <v>0</v>
      </c>
      <c r="BQ6" s="175">
        <f>IFERROR(VLOOKUP($P6,'CATI_Semana_29.09'!$E$20:$M$28,2,0),0)</f>
        <v>0</v>
      </c>
      <c r="BR6" s="175">
        <f>IFERROR(VLOOKUP($P6,'CATI_Semana_06.10'!$E$20:$M$28,2,0),0)</f>
        <v>0</v>
      </c>
      <c r="BS6" s="175">
        <f>IFERROR(VLOOKUP($P6,'CATI_Semana_13.10'!$E$20:$M$28,2,0),0)</f>
        <v>0</v>
      </c>
      <c r="BT6" s="175">
        <f>IFERROR(VLOOKUP($P6,'CATI_Semana_20.10'!$E$20:$M$28,2,0),0)</f>
        <v>0</v>
      </c>
      <c r="BU6" s="175">
        <f>IFERROR(VLOOKUP($P6,'CATI_Semana_27.10'!$E$20:$M$28,2,0),0)</f>
        <v>0</v>
      </c>
      <c r="BV6" s="175">
        <f>IFERROR(VLOOKUP($P6,'CATI_Semana_03.11'!$E$20:$M$28,2,0),0)</f>
        <v>0</v>
      </c>
      <c r="BW6" s="175">
        <f>IFERROR(VLOOKUP($P6,'CATI_Semana_10.11'!$E$20:$M$28,2,0),0)</f>
        <v>0</v>
      </c>
      <c r="BX6" s="175">
        <f>IFERROR(VLOOKUP($P6,'CATI_Semana_17.11'!$E$20:$M$28,2,0),0)</f>
        <v>0</v>
      </c>
      <c r="BY6" s="175">
        <f>IFERROR(VLOOKUP($P6,'CATI_Semana_24.11'!$E$20:$M$28,2,0),0)</f>
        <v>0</v>
      </c>
      <c r="BZ6" s="175">
        <f>IFERROR(VLOOKUP($P6,'CATI_Semana_01.12'!$E$20:$M$28,2,0),0)</f>
        <v>0</v>
      </c>
      <c r="CA6" s="175">
        <f>IFERROR(VLOOKUP($P6,'CATI_Semana_08.12'!$E$20:$M$28,2,0),0)</f>
        <v>0</v>
      </c>
      <c r="CB6" s="175">
        <f>IFERROR(VLOOKUP($P6,'CATI_Semana_15.12'!$E$20:$M$28,2,0),0)</f>
        <v>0</v>
      </c>
      <c r="CC6" s="175">
        <f>IFERROR(VLOOKUP($P6,'CATI_Semana_22.12'!$E$20:$M$28,2,0),0)</f>
        <v>0</v>
      </c>
      <c r="CD6" s="175">
        <f>IFERROR(VLOOKUP($P6,'CATI_Semana_29.12'!$E$20:$M$28,2,0),0)</f>
        <v>0</v>
      </c>
    </row>
    <row r="7" spans="1:82" ht="15" customHeight="1">
      <c r="A7" s="12" t="str">
        <f t="shared" si="4"/>
        <v>Cielo / Ofertas de Troca_2024</v>
      </c>
      <c r="B7" s="141">
        <f t="shared" ca="1" si="5"/>
        <v>18</v>
      </c>
      <c r="C7" s="142" t="s">
        <v>190</v>
      </c>
      <c r="D7" s="143">
        <f>VLOOKUP(F7,Calendário!$A:$C,3,0)</f>
        <v>45558</v>
      </c>
      <c r="E7" s="144" t="str">
        <f>VLOOKUP(WEEKDAY(F7,1),Calendário!G:H,2,0)</f>
        <v>SEG</v>
      </c>
      <c r="F7" s="145">
        <v>45558</v>
      </c>
      <c r="G7" s="145">
        <v>45588.125</v>
      </c>
      <c r="H7" s="146">
        <v>1000</v>
      </c>
      <c r="I7" s="395">
        <v>332</v>
      </c>
      <c r="J7" s="163">
        <f t="shared" si="6"/>
        <v>668</v>
      </c>
      <c r="K7" s="162">
        <v>23</v>
      </c>
      <c r="L7" s="164">
        <v>2</v>
      </c>
      <c r="M7" s="165">
        <v>16</v>
      </c>
      <c r="N7" s="163">
        <f t="shared" si="7"/>
        <v>15</v>
      </c>
      <c r="O7" s="166"/>
      <c r="P7" s="167" t="s">
        <v>137</v>
      </c>
      <c r="Q7" s="175">
        <f ca="1">IFERROR(VLOOKUP($P7,'CATI_Semana_30.09'!$E$42:$M$56,2,0),0)</f>
        <v>318</v>
      </c>
      <c r="R7" s="175">
        <f ca="1">IFERROR(VLOOKUP($P7,'CATI_Semana_07.10'!$E$36:$M$50,2,0),0)</f>
        <v>173</v>
      </c>
      <c r="S7" s="175">
        <f ca="1">IFERROR(VLOOKUP($P7,'CATI_Semana_14.10'!$E$42:$M$56,2,0),0)</f>
        <v>150</v>
      </c>
      <c r="T7" s="175">
        <f ca="1">IFERROR(VLOOKUP($P7,'CATI_Semana_21.10'!$E$34:$M$48,2,0),0)</f>
        <v>45</v>
      </c>
      <c r="U7" s="175">
        <f>IFERROR(VLOOKUP($P7,'CATI_Semana_28.10'!$E$28:$M$41,2,0),0)</f>
        <v>0</v>
      </c>
      <c r="V7" s="175">
        <f>IFERROR(VLOOKUP($P7,'CATI_Semana_04.11'!$E$34:$M$48,2,0),0)</f>
        <v>0</v>
      </c>
      <c r="W7" s="175">
        <f>IFERROR(VLOOKUP($P7,'CATI_Semana_11.11'!$E$30:$M$44,2,0),0)</f>
        <v>0</v>
      </c>
      <c r="X7" s="175">
        <f>IFERROR(VLOOKUP($P7,'CATI_Semana_18.11'!$E$32:$M$47,2,0),0)</f>
        <v>0</v>
      </c>
      <c r="Y7" s="175">
        <f>IFERROR(VLOOKUP($P7,'CATI_Semana_25.11'!$E$36:$M$53,2,0),0)</f>
        <v>0</v>
      </c>
      <c r="Z7" s="175">
        <f>IFERROR(VLOOKUP($P7,'CATI_Semana_02.12'!$E$28:$M$40,2,0),0)</f>
        <v>0</v>
      </c>
      <c r="AA7" s="175">
        <f>IFERROR(VLOOKUP($P7,'CATI_Semana_09.12'!$E$30:$M$43,2,0),0)</f>
        <v>0</v>
      </c>
      <c r="AB7" s="175">
        <f>IFERROR(VLOOKUP($P7,'CATI_Semana_16.12'!$E$27:$M$38,2,0),0)</f>
        <v>0</v>
      </c>
      <c r="AC7" s="175">
        <f>IFERROR(VLOOKUP($P7,'CATI_Semana_23.12'!$E$23:$M$32,2,0),0)</f>
        <v>0</v>
      </c>
      <c r="AD7" s="175">
        <f>IFERROR(VLOOKUP($P7,'CATI_Semana_30.12'!$E$22:$M$31,2,0),0)</f>
        <v>0</v>
      </c>
      <c r="AE7" s="175">
        <f>IFERROR(VLOOKUP($P7,'CATI_Semana_06.01'!$E$20:$M$28,2,0),0)</f>
        <v>0</v>
      </c>
      <c r="AF7" s="175">
        <f>IFERROR(VLOOKUP($P7,'CATI_Semana_13.01'!$E$20:$M$28,2,0),0)</f>
        <v>0</v>
      </c>
      <c r="AG7" s="175">
        <f>IFERROR(VLOOKUP($P7,'CATI_Semana_20.01'!$E$20:$M$28,2,0),0)</f>
        <v>0</v>
      </c>
      <c r="AH7" s="175">
        <f>IFERROR(VLOOKUP($P7,'CATI_Semana_27.01'!$E$20:$M$28,2,0),0)</f>
        <v>0</v>
      </c>
      <c r="AI7" s="175">
        <f>IFERROR(VLOOKUP($P7,'CATI_Semana_03.02'!$E$20:$M$28,2,0),0)</f>
        <v>0</v>
      </c>
      <c r="AJ7" s="175">
        <f>IFERROR(VLOOKUP($P7,'CATI_Semana_10.02'!$E$20:$M$28,2,0),0)</f>
        <v>0</v>
      </c>
      <c r="AK7" s="175">
        <f>IFERROR(VLOOKUP($P7,'CATI_Semana_17.02'!$E$20:$M$28,2,0),0)</f>
        <v>0</v>
      </c>
      <c r="AL7" s="175">
        <f>IFERROR(VLOOKUP($P7,'CATI_Semana_24.02'!$E$20:$M$28,2,0),0)</f>
        <v>0</v>
      </c>
      <c r="AM7" s="175">
        <f>IFERROR(VLOOKUP($P7,'CATI_Semana_03.03'!$E$20:$M$28,2,0),0)</f>
        <v>0</v>
      </c>
      <c r="AN7" s="175">
        <f>IFERROR(VLOOKUP($P7,'CATI_Semana_10.03'!$E$20:$M$28,2,0),0)</f>
        <v>0</v>
      </c>
      <c r="AO7" s="175">
        <f>IFERROR(VLOOKUP($P7,'CATI_Semana_17.03'!$E$20:$M$28,2,0),0)</f>
        <v>0</v>
      </c>
      <c r="AP7" s="175">
        <f>IFERROR(VLOOKUP($P7,'CATI_Semana_24.03'!$E$20:$M$28,2,0),0)</f>
        <v>0</v>
      </c>
      <c r="AQ7" s="175">
        <f>IFERROR(VLOOKUP($P7,'CATI_Semana_31.03'!$E$20:$M$28,2,0),0)</f>
        <v>0</v>
      </c>
      <c r="AR7" s="175">
        <f>IFERROR(VLOOKUP($P7,'CATI_Semana_07.04'!$E$20:$M$28,2,0),0)</f>
        <v>0</v>
      </c>
      <c r="AS7" s="175">
        <f>IFERROR(VLOOKUP($P7,'CATI_Semana_14.04'!$E$20:$M$28,2,0),0)</f>
        <v>0</v>
      </c>
      <c r="AT7" s="175">
        <f>IFERROR(VLOOKUP($P7,'CATI_Semana_21.04'!$E$20:$M$28,2,0),0)</f>
        <v>0</v>
      </c>
      <c r="AU7" s="175">
        <f>IFERROR(VLOOKUP($P7,'CATI_Semana_28.04'!$E$20:$M$28,2,0),0)</f>
        <v>0</v>
      </c>
      <c r="AV7" s="175">
        <f>IFERROR(VLOOKUP($P7,'CATI_Semana_05.05'!$E$20:$M$28,2,0),0)</f>
        <v>0</v>
      </c>
      <c r="AW7" s="175">
        <f>IFERROR(VLOOKUP($P7,'CATI_Semana_12.05'!$E$20:$M$28,2,0),0)</f>
        <v>0</v>
      </c>
      <c r="AX7" s="175">
        <f>IFERROR(VLOOKUP($P7,'CATI_Semana_19.05'!$E$20:$M$28,2,0),0)</f>
        <v>0</v>
      </c>
      <c r="AY7" s="175">
        <f>IFERROR(VLOOKUP($P7,'CATI_Semana_26.05'!$E$20:$M$28,2,0),0)</f>
        <v>0</v>
      </c>
      <c r="AZ7" s="175">
        <f>IFERROR(VLOOKUP($P7,'CATI_Semana_02.06'!$E$20:$M$28,2,0),0)</f>
        <v>0</v>
      </c>
      <c r="BA7" s="175">
        <f>IFERROR(VLOOKUP($P7,'CATI_Semana_09.06'!$E$20:$M$28,2,0),0)</f>
        <v>0</v>
      </c>
      <c r="BB7" s="175">
        <f>IFERROR(VLOOKUP($P7,'CATI_Semana_16.06'!$E$20:$M$28,2,0),0)</f>
        <v>0</v>
      </c>
      <c r="BC7" s="175">
        <f>IFERROR(VLOOKUP($P7,'CATI_Semana_23.06'!$E$20:$M$28,2,0),0)</f>
        <v>0</v>
      </c>
      <c r="BD7" s="175">
        <f>IFERROR(VLOOKUP($P7,'CATI_Semana_30.06'!$E$20:$M$28,2,0),0)</f>
        <v>0</v>
      </c>
      <c r="BE7" s="175">
        <f>IFERROR(VLOOKUP($P7,'CATI_Semana_07.07'!$E$20:$M$28,2,0),0)</f>
        <v>0</v>
      </c>
      <c r="BF7" s="175">
        <f>IFERROR(VLOOKUP($P7,'CATI_Semana_14.07'!$E$20:$M$28,2,0),0)</f>
        <v>0</v>
      </c>
      <c r="BG7" s="175">
        <f>IFERROR(VLOOKUP($P7,'CATI_Semana_21.07'!$E$20:$M$28,2,0),0)</f>
        <v>0</v>
      </c>
      <c r="BH7" s="175">
        <f>IFERROR(VLOOKUP($P7,'CATI_Semana_28.07'!$E$20:$M$28,2,0),0)</f>
        <v>0</v>
      </c>
      <c r="BI7" s="175">
        <f>IFERROR(VLOOKUP($P7,'CATI_Semana_04.08'!$E$20:$M$28,2,0),0)</f>
        <v>0</v>
      </c>
      <c r="BJ7" s="175">
        <f>IFERROR(VLOOKUP($P7,'CATI_Semana_11.08'!$E$20:$M$28,2,0),0)</f>
        <v>0</v>
      </c>
      <c r="BK7" s="175">
        <f>IFERROR(VLOOKUP($P7,'CATI_Semana_18.08'!$E$20:$M$28,2,0),0)</f>
        <v>0</v>
      </c>
      <c r="BL7" s="175">
        <f>IFERROR(VLOOKUP($P7,'CATI_Semana_25.08'!$E$20:$M$28,2,0),0)</f>
        <v>0</v>
      </c>
      <c r="BM7" s="175">
        <f>IFERROR(VLOOKUP($P7,'CATI_Semana_01.09'!$E$20:$M$28,2,0),0)</f>
        <v>0</v>
      </c>
      <c r="BN7" s="175">
        <f>IFERROR(VLOOKUP($P7,'CATI_Semana_08.09'!$E$20:$M$28,2,0),0)</f>
        <v>0</v>
      </c>
      <c r="BO7" s="175">
        <f>IFERROR(VLOOKUP($P7,'CATI_Semana_15.09'!$E$20:$M$28,2,0),0)</f>
        <v>0</v>
      </c>
      <c r="BP7" s="175">
        <f>IFERROR(VLOOKUP($P7,'CATI_Semana_22.09'!$E$20:$M$28,2,0),0)</f>
        <v>0</v>
      </c>
      <c r="BQ7" s="175">
        <f>IFERROR(VLOOKUP($P7,'CATI_Semana_29.09'!$E$20:$M$28,2,0),0)</f>
        <v>0</v>
      </c>
      <c r="BR7" s="175">
        <f>IFERROR(VLOOKUP($P7,'CATI_Semana_06.10'!$E$20:$M$28,2,0),0)</f>
        <v>0</v>
      </c>
      <c r="BS7" s="175">
        <f>IFERROR(VLOOKUP($P7,'CATI_Semana_13.10'!$E$20:$M$28,2,0),0)</f>
        <v>0</v>
      </c>
      <c r="BT7" s="175">
        <f>IFERROR(VLOOKUP($P7,'CATI_Semana_20.10'!$E$20:$M$28,2,0),0)</f>
        <v>0</v>
      </c>
      <c r="BU7" s="175">
        <f>IFERROR(VLOOKUP($P7,'CATI_Semana_27.10'!$E$20:$M$28,2,0),0)</f>
        <v>0</v>
      </c>
      <c r="BV7" s="175">
        <f>IFERROR(VLOOKUP($P7,'CATI_Semana_03.11'!$E$20:$M$28,2,0),0)</f>
        <v>0</v>
      </c>
      <c r="BW7" s="175">
        <f>IFERROR(VLOOKUP($P7,'CATI_Semana_10.11'!$E$20:$M$28,2,0),0)</f>
        <v>0</v>
      </c>
      <c r="BX7" s="175">
        <f>IFERROR(VLOOKUP($P7,'CATI_Semana_17.11'!$E$20:$M$28,2,0),0)</f>
        <v>0</v>
      </c>
      <c r="BY7" s="175">
        <f>IFERROR(VLOOKUP($P7,'CATI_Semana_24.11'!$E$20:$M$28,2,0),0)</f>
        <v>0</v>
      </c>
      <c r="BZ7" s="175">
        <f>IFERROR(VLOOKUP($P7,'CATI_Semana_01.12'!$E$20:$M$28,2,0),0)</f>
        <v>0</v>
      </c>
      <c r="CA7" s="175">
        <f>IFERROR(VLOOKUP($P7,'CATI_Semana_08.12'!$E$20:$M$28,2,0),0)</f>
        <v>0</v>
      </c>
      <c r="CB7" s="175">
        <f>IFERROR(VLOOKUP($P7,'CATI_Semana_15.12'!$E$20:$M$28,2,0),0)</f>
        <v>0</v>
      </c>
      <c r="CC7" s="175">
        <f>IFERROR(VLOOKUP($P7,'CATI_Semana_22.12'!$E$20:$M$28,2,0),0)</f>
        <v>0</v>
      </c>
      <c r="CD7" s="175">
        <f>IFERROR(VLOOKUP($P7,'CATI_Semana_29.12'!$E$20:$M$28,2,0),0)</f>
        <v>0</v>
      </c>
    </row>
    <row r="8" spans="1:82" ht="15" customHeight="1">
      <c r="A8" s="12" t="str">
        <f t="shared" si="4"/>
        <v>Cielo / CP / Afiliação 2ª onda_2024</v>
      </c>
      <c r="B8" s="141">
        <f t="shared" ca="1" si="5"/>
        <v>3</v>
      </c>
      <c r="C8" s="142" t="s">
        <v>189</v>
      </c>
      <c r="D8" s="143">
        <f>VLOOKUP(F8,Calendário!$A:$C,3,0)</f>
        <v>45537</v>
      </c>
      <c r="E8" s="144" t="str">
        <f>VLOOKUP(WEEKDAY(F8,1),Calendário!G:H,2,0)</f>
        <v>SEG</v>
      </c>
      <c r="F8" s="145">
        <v>45537</v>
      </c>
      <c r="G8" s="145">
        <v>45587</v>
      </c>
      <c r="H8" s="146">
        <v>2300</v>
      </c>
      <c r="I8" s="395">
        <v>1146</v>
      </c>
      <c r="J8" s="163">
        <f t="shared" si="6"/>
        <v>1154</v>
      </c>
      <c r="K8" s="162">
        <v>30</v>
      </c>
      <c r="L8" s="164">
        <v>6.6</v>
      </c>
      <c r="M8" s="165">
        <v>11</v>
      </c>
      <c r="N8" s="163">
        <f t="shared" si="7"/>
        <v>6</v>
      </c>
      <c r="O8" s="166"/>
      <c r="P8" s="167" t="s">
        <v>118</v>
      </c>
      <c r="Q8" s="175">
        <f ca="1">IFERROR(VLOOKUP($P8,'CATI_Semana_30.09'!$E$42:$M$56,2,0),0)</f>
        <v>255</v>
      </c>
      <c r="R8" s="175">
        <f ca="1">IFERROR(VLOOKUP($P8,'CATI_Semana_07.10'!$E$36:$M$50,2,0),0)</f>
        <v>400</v>
      </c>
      <c r="S8" s="175">
        <f ca="1">IFERROR(VLOOKUP($P8,'CATI_Semana_14.10'!$E$42:$M$56,2,0),0)</f>
        <v>383</v>
      </c>
      <c r="T8" s="175">
        <f ca="1">IFERROR(VLOOKUP($P8,'CATI_Semana_21.10'!$E$34:$M$48,2,0),0)</f>
        <v>119</v>
      </c>
      <c r="U8" s="175">
        <f>IFERROR(VLOOKUP($P8,'CATI_Semana_28.10'!$E$28:$M$41,2,0),0)</f>
        <v>0</v>
      </c>
      <c r="V8" s="175">
        <f>IFERROR(VLOOKUP($P8,'CATI_Semana_04.11'!$E$34:$M$48,2,0),0)</f>
        <v>0</v>
      </c>
      <c r="W8" s="175">
        <f>IFERROR(VLOOKUP($P8,'CATI_Semana_11.11'!$E$30:$M$44,2,0),0)</f>
        <v>0</v>
      </c>
      <c r="X8" s="175">
        <f>IFERROR(VLOOKUP($P8,'CATI_Semana_18.11'!$E$32:$M$47,2,0),0)</f>
        <v>0</v>
      </c>
      <c r="Y8" s="175">
        <f>IFERROR(VLOOKUP($P8,'CATI_Semana_25.11'!$E$36:$M$53,2,0),0)</f>
        <v>0</v>
      </c>
      <c r="Z8" s="175">
        <f>IFERROR(VLOOKUP($P8,'CATI_Semana_02.12'!$E$28:$M$40,2,0),0)</f>
        <v>0</v>
      </c>
      <c r="AA8" s="175">
        <f>IFERROR(VLOOKUP($P8,'CATI_Semana_09.12'!$E$30:$M$43,2,0),0)</f>
        <v>0</v>
      </c>
      <c r="AB8" s="175">
        <f>IFERROR(VLOOKUP($P8,'CATI_Semana_16.12'!$E$27:$M$38,2,0),0)</f>
        <v>0</v>
      </c>
      <c r="AC8" s="175">
        <f>IFERROR(VLOOKUP($P8,'CATI_Semana_23.12'!$E$23:$M$32,2,0),0)</f>
        <v>0</v>
      </c>
      <c r="AD8" s="175">
        <f>IFERROR(VLOOKUP($P8,'CATI_Semana_30.12'!$E$22:$M$31,2,0),0)</f>
        <v>0</v>
      </c>
      <c r="AE8" s="175">
        <f>IFERROR(VLOOKUP($P8,'CATI_Semana_06.01'!$E$20:$M$28,2,0),0)</f>
        <v>0</v>
      </c>
      <c r="AF8" s="175">
        <f>IFERROR(VLOOKUP($P8,'CATI_Semana_13.01'!$E$20:$M$28,2,0),0)</f>
        <v>0</v>
      </c>
      <c r="AG8" s="175">
        <f>IFERROR(VLOOKUP($P8,'CATI_Semana_20.01'!$E$20:$M$28,2,0),0)</f>
        <v>0</v>
      </c>
      <c r="AH8" s="175">
        <f>IFERROR(VLOOKUP($P8,'CATI_Semana_27.01'!$E$20:$M$28,2,0),0)</f>
        <v>0</v>
      </c>
      <c r="AI8" s="175">
        <f>IFERROR(VLOOKUP($P8,'CATI_Semana_03.02'!$E$20:$M$28,2,0),0)</f>
        <v>0</v>
      </c>
      <c r="AJ8" s="175">
        <f>IFERROR(VLOOKUP($P8,'CATI_Semana_10.02'!$E$20:$M$28,2,0),0)</f>
        <v>0</v>
      </c>
      <c r="AK8" s="175">
        <f>IFERROR(VLOOKUP($P8,'CATI_Semana_17.02'!$E$20:$M$28,2,0),0)</f>
        <v>0</v>
      </c>
      <c r="AL8" s="175">
        <f>IFERROR(VLOOKUP($P8,'CATI_Semana_24.02'!$E$20:$M$28,2,0),0)</f>
        <v>0</v>
      </c>
      <c r="AM8" s="175">
        <f>IFERROR(VLOOKUP($P8,'CATI_Semana_03.03'!$E$20:$M$28,2,0),0)</f>
        <v>0</v>
      </c>
      <c r="AN8" s="175">
        <f>IFERROR(VLOOKUP($P8,'CATI_Semana_10.03'!$E$20:$M$28,2,0),0)</f>
        <v>0</v>
      </c>
      <c r="AO8" s="175">
        <f>IFERROR(VLOOKUP($P8,'CATI_Semana_17.03'!$E$20:$M$28,2,0),0)</f>
        <v>0</v>
      </c>
      <c r="AP8" s="175">
        <f>IFERROR(VLOOKUP($P8,'CATI_Semana_24.03'!$E$20:$M$28,2,0),0)</f>
        <v>0</v>
      </c>
      <c r="AQ8" s="175">
        <f>IFERROR(VLOOKUP($P8,'CATI_Semana_31.03'!$E$20:$M$28,2,0),0)</f>
        <v>0</v>
      </c>
      <c r="AR8" s="175">
        <f>IFERROR(VLOOKUP($P8,'CATI_Semana_07.04'!$E$20:$M$28,2,0),0)</f>
        <v>0</v>
      </c>
      <c r="AS8" s="175">
        <f>IFERROR(VLOOKUP($P8,'CATI_Semana_14.04'!$E$20:$M$28,2,0),0)</f>
        <v>0</v>
      </c>
      <c r="AT8" s="175">
        <f>IFERROR(VLOOKUP($P8,'CATI_Semana_21.04'!$E$20:$M$28,2,0),0)</f>
        <v>0</v>
      </c>
      <c r="AU8" s="175">
        <f>IFERROR(VLOOKUP($P8,'CATI_Semana_28.04'!$E$20:$M$28,2,0),0)</f>
        <v>0</v>
      </c>
      <c r="AV8" s="175">
        <f>IFERROR(VLOOKUP($P8,'CATI_Semana_05.05'!$E$20:$M$28,2,0),0)</f>
        <v>0</v>
      </c>
      <c r="AW8" s="175">
        <f>IFERROR(VLOOKUP($P8,'CATI_Semana_12.05'!$E$20:$M$28,2,0),0)</f>
        <v>0</v>
      </c>
      <c r="AX8" s="175">
        <f>IFERROR(VLOOKUP($P8,'CATI_Semana_19.05'!$E$20:$M$28,2,0),0)</f>
        <v>0</v>
      </c>
      <c r="AY8" s="175">
        <f>IFERROR(VLOOKUP($P8,'CATI_Semana_26.05'!$E$20:$M$28,2,0),0)</f>
        <v>0</v>
      </c>
      <c r="AZ8" s="175">
        <f>IFERROR(VLOOKUP($P8,'CATI_Semana_02.06'!$E$20:$M$28,2,0),0)</f>
        <v>0</v>
      </c>
      <c r="BA8" s="175">
        <f>IFERROR(VLOOKUP($P8,'CATI_Semana_09.06'!$E$20:$M$28,2,0),0)</f>
        <v>0</v>
      </c>
      <c r="BB8" s="175">
        <f>IFERROR(VLOOKUP($P8,'CATI_Semana_16.06'!$E$20:$M$28,2,0),0)</f>
        <v>0</v>
      </c>
      <c r="BC8" s="175">
        <f>IFERROR(VLOOKUP($P8,'CATI_Semana_23.06'!$E$20:$M$28,2,0),0)</f>
        <v>0</v>
      </c>
      <c r="BD8" s="175">
        <f>IFERROR(VLOOKUP($P8,'CATI_Semana_30.06'!$E$20:$M$28,2,0),0)</f>
        <v>0</v>
      </c>
      <c r="BE8" s="175">
        <f>IFERROR(VLOOKUP($P8,'CATI_Semana_07.07'!$E$20:$M$28,2,0),0)</f>
        <v>0</v>
      </c>
      <c r="BF8" s="175">
        <f>IFERROR(VLOOKUP($P8,'CATI_Semana_14.07'!$E$20:$M$28,2,0),0)</f>
        <v>0</v>
      </c>
      <c r="BG8" s="175">
        <f>IFERROR(VLOOKUP($P8,'CATI_Semana_21.07'!$E$20:$M$28,2,0),0)</f>
        <v>0</v>
      </c>
      <c r="BH8" s="175">
        <f>IFERROR(VLOOKUP($P8,'CATI_Semana_28.07'!$E$20:$M$28,2,0),0)</f>
        <v>0</v>
      </c>
      <c r="BI8" s="175">
        <f>IFERROR(VLOOKUP($P8,'CATI_Semana_04.08'!$E$20:$M$28,2,0),0)</f>
        <v>0</v>
      </c>
      <c r="BJ8" s="175">
        <f>IFERROR(VLOOKUP($P8,'CATI_Semana_11.08'!$E$20:$M$28,2,0),0)</f>
        <v>0</v>
      </c>
      <c r="BK8" s="175">
        <f>IFERROR(VLOOKUP($P8,'CATI_Semana_18.08'!$E$20:$M$28,2,0),0)</f>
        <v>0</v>
      </c>
      <c r="BL8" s="175">
        <f>IFERROR(VLOOKUP($P8,'CATI_Semana_25.08'!$E$20:$M$28,2,0),0)</f>
        <v>0</v>
      </c>
      <c r="BM8" s="175">
        <f>IFERROR(VLOOKUP($P8,'CATI_Semana_01.09'!$E$20:$M$28,2,0),0)</f>
        <v>0</v>
      </c>
      <c r="BN8" s="175">
        <f>IFERROR(VLOOKUP($P8,'CATI_Semana_08.09'!$E$20:$M$28,2,0),0)</f>
        <v>0</v>
      </c>
      <c r="BO8" s="175">
        <f>IFERROR(VLOOKUP($P8,'CATI_Semana_15.09'!$E$20:$M$28,2,0),0)</f>
        <v>0</v>
      </c>
      <c r="BP8" s="175">
        <f>IFERROR(VLOOKUP($P8,'CATI_Semana_22.09'!$E$20:$M$28,2,0),0)</f>
        <v>0</v>
      </c>
      <c r="BQ8" s="175">
        <f>IFERROR(VLOOKUP($P8,'CATI_Semana_29.09'!$E$20:$M$28,2,0),0)</f>
        <v>0</v>
      </c>
      <c r="BR8" s="175">
        <f>IFERROR(VLOOKUP($P8,'CATI_Semana_06.10'!$E$20:$M$28,2,0),0)</f>
        <v>0</v>
      </c>
      <c r="BS8" s="175">
        <f>IFERROR(VLOOKUP($P8,'CATI_Semana_13.10'!$E$20:$M$28,2,0),0)</f>
        <v>0</v>
      </c>
      <c r="BT8" s="175">
        <f>IFERROR(VLOOKUP($P8,'CATI_Semana_20.10'!$E$20:$M$28,2,0),0)</f>
        <v>0</v>
      </c>
      <c r="BU8" s="175">
        <f>IFERROR(VLOOKUP($P8,'CATI_Semana_27.10'!$E$20:$M$28,2,0),0)</f>
        <v>0</v>
      </c>
      <c r="BV8" s="175">
        <f>IFERROR(VLOOKUP($P8,'CATI_Semana_03.11'!$E$20:$M$28,2,0),0)</f>
        <v>0</v>
      </c>
      <c r="BW8" s="175">
        <f>IFERROR(VLOOKUP($P8,'CATI_Semana_10.11'!$E$20:$M$28,2,0),0)</f>
        <v>0</v>
      </c>
      <c r="BX8" s="175">
        <f>IFERROR(VLOOKUP($P8,'CATI_Semana_17.11'!$E$20:$M$28,2,0),0)</f>
        <v>0</v>
      </c>
      <c r="BY8" s="175">
        <f>IFERROR(VLOOKUP($P8,'CATI_Semana_24.11'!$E$20:$M$28,2,0),0)</f>
        <v>0</v>
      </c>
      <c r="BZ8" s="175">
        <f>IFERROR(VLOOKUP($P8,'CATI_Semana_01.12'!$E$20:$M$28,2,0),0)</f>
        <v>0</v>
      </c>
      <c r="CA8" s="175">
        <f>IFERROR(VLOOKUP($P8,'CATI_Semana_08.12'!$E$20:$M$28,2,0),0)</f>
        <v>0</v>
      </c>
      <c r="CB8" s="175">
        <f>IFERROR(VLOOKUP($P8,'CATI_Semana_15.12'!$E$20:$M$28,2,0),0)</f>
        <v>0</v>
      </c>
      <c r="CC8" s="175">
        <f>IFERROR(VLOOKUP($P8,'CATI_Semana_22.12'!$E$20:$M$28,2,0),0)</f>
        <v>0</v>
      </c>
      <c r="CD8" s="175">
        <f>IFERROR(VLOOKUP($P8,'CATI_Semana_29.12'!$E$20:$M$28,2,0),0)</f>
        <v>0</v>
      </c>
    </row>
    <row r="9" spans="1:82" ht="15" customHeight="1">
      <c r="A9" s="12" t="str">
        <f t="shared" si="4"/>
        <v>TIM / Mapeamento Corporativo Cloud IoT_2024</v>
      </c>
      <c r="B9" s="141">
        <f t="shared" ca="1" si="5"/>
        <v>7</v>
      </c>
      <c r="C9" s="142" t="s">
        <v>189</v>
      </c>
      <c r="D9" s="143">
        <f>VLOOKUP(F9,Calendário!$A:$C,3,0)</f>
        <v>45551</v>
      </c>
      <c r="E9" s="144" t="str">
        <f>VLOOKUP(WEEKDAY(F9,1),Calendário!G:H,2,0)</f>
        <v>TER</v>
      </c>
      <c r="F9" s="145">
        <v>45552</v>
      </c>
      <c r="G9" s="145">
        <v>45579</v>
      </c>
      <c r="H9" s="146">
        <v>1500</v>
      </c>
      <c r="I9" s="395">
        <v>450</v>
      </c>
      <c r="J9" s="163">
        <f t="shared" si="6"/>
        <v>1050</v>
      </c>
      <c r="K9" s="162">
        <v>20</v>
      </c>
      <c r="L9" s="164">
        <v>1</v>
      </c>
      <c r="M9" s="165">
        <v>1</v>
      </c>
      <c r="N9" s="163">
        <f t="shared" si="7"/>
        <v>53</v>
      </c>
      <c r="O9" s="166"/>
      <c r="P9" s="167" t="s">
        <v>128</v>
      </c>
      <c r="Q9" s="175">
        <f ca="1">IFERROR(VLOOKUP($P9,'CATI_Semana_30.09'!$E$42:$M$56,2,0),0)</f>
        <v>512</v>
      </c>
      <c r="R9" s="175">
        <f ca="1">IFERROR(VLOOKUP($P9,'CATI_Semana_07.10'!$E$36:$M$50,2,0),0)</f>
        <v>462</v>
      </c>
      <c r="S9" s="175">
        <f ca="1">IFERROR(VLOOKUP($P9,'CATI_Semana_14.10'!$E$42:$M$56,2,0),0)</f>
        <v>83</v>
      </c>
      <c r="T9" s="175">
        <f>IFERROR(VLOOKUP($P9,'CATI_Semana_21.10'!$E$34:$M$48,2,0),0)</f>
        <v>0</v>
      </c>
      <c r="U9" s="175">
        <f>IFERROR(VLOOKUP($P9,'CATI_Semana_28.10'!$E$28:$M$41,2,0),0)</f>
        <v>0</v>
      </c>
      <c r="V9" s="175">
        <f>IFERROR(VLOOKUP($P9,'CATI_Semana_04.11'!$E$34:$M$48,2,0),0)</f>
        <v>0</v>
      </c>
      <c r="W9" s="175">
        <f>IFERROR(VLOOKUP($P9,'CATI_Semana_11.11'!$E$30:$M$44,2,0),0)</f>
        <v>0</v>
      </c>
      <c r="X9" s="175">
        <f>IFERROR(VLOOKUP($P9,'CATI_Semana_18.11'!$E$32:$M$47,2,0),0)</f>
        <v>0</v>
      </c>
      <c r="Y9" s="175">
        <f>IFERROR(VLOOKUP($P9,'CATI_Semana_25.11'!$E$36:$M$53,2,0),0)</f>
        <v>0</v>
      </c>
      <c r="Z9" s="175">
        <f>IFERROR(VLOOKUP($P9,'CATI_Semana_02.12'!$E$28:$M$40,2,0),0)</f>
        <v>0</v>
      </c>
      <c r="AA9" s="175">
        <f>IFERROR(VLOOKUP($P9,'CATI_Semana_09.12'!$E$30:$M$43,2,0),0)</f>
        <v>0</v>
      </c>
      <c r="AB9" s="175">
        <f>IFERROR(VLOOKUP($P9,'CATI_Semana_16.12'!$E$27:$M$38,2,0),0)</f>
        <v>0</v>
      </c>
      <c r="AC9" s="175">
        <f>IFERROR(VLOOKUP($P9,'CATI_Semana_23.12'!$E$23:$M$32,2,0),0)</f>
        <v>0</v>
      </c>
      <c r="AD9" s="175">
        <f>IFERROR(VLOOKUP($P9,'CATI_Semana_30.12'!$E$22:$M$31,2,0),0)</f>
        <v>0</v>
      </c>
      <c r="AE9" s="175">
        <f>IFERROR(VLOOKUP($P9,'CATI_Semana_06.01'!$E$20:$M$28,2,0),0)</f>
        <v>0</v>
      </c>
      <c r="AF9" s="175">
        <f>IFERROR(VLOOKUP($P9,'CATI_Semana_13.01'!$E$20:$M$28,2,0),0)</f>
        <v>0</v>
      </c>
      <c r="AG9" s="175">
        <f>IFERROR(VLOOKUP($P9,'CATI_Semana_20.01'!$E$20:$M$28,2,0),0)</f>
        <v>0</v>
      </c>
      <c r="AH9" s="175">
        <f>IFERROR(VLOOKUP($P9,'CATI_Semana_27.01'!$E$20:$M$28,2,0),0)</f>
        <v>0</v>
      </c>
      <c r="AI9" s="175">
        <f>IFERROR(VLOOKUP($P9,'CATI_Semana_03.02'!$E$20:$M$28,2,0),0)</f>
        <v>0</v>
      </c>
      <c r="AJ9" s="175">
        <f>IFERROR(VLOOKUP($P9,'CATI_Semana_10.02'!$E$20:$M$28,2,0),0)</f>
        <v>0</v>
      </c>
      <c r="AK9" s="175">
        <f>IFERROR(VLOOKUP($P9,'CATI_Semana_17.02'!$E$20:$M$28,2,0),0)</f>
        <v>0</v>
      </c>
      <c r="AL9" s="175">
        <f>IFERROR(VLOOKUP($P9,'CATI_Semana_24.02'!$E$20:$M$28,2,0),0)</f>
        <v>0</v>
      </c>
      <c r="AM9" s="175">
        <f>IFERROR(VLOOKUP($P9,'CATI_Semana_03.03'!$E$20:$M$28,2,0),0)</f>
        <v>0</v>
      </c>
      <c r="AN9" s="175">
        <f>IFERROR(VLOOKUP($P9,'CATI_Semana_10.03'!$E$20:$M$28,2,0),0)</f>
        <v>0</v>
      </c>
      <c r="AO9" s="175">
        <f>IFERROR(VLOOKUP($P9,'CATI_Semana_17.03'!$E$20:$M$28,2,0),0)</f>
        <v>0</v>
      </c>
      <c r="AP9" s="175">
        <f>IFERROR(VLOOKUP($P9,'CATI_Semana_24.03'!$E$20:$M$28,2,0),0)</f>
        <v>0</v>
      </c>
      <c r="AQ9" s="175">
        <f>IFERROR(VLOOKUP($P9,'CATI_Semana_31.03'!$E$20:$M$28,2,0),0)</f>
        <v>0</v>
      </c>
      <c r="AR9" s="175">
        <f>IFERROR(VLOOKUP($P9,'CATI_Semana_07.04'!$E$20:$M$28,2,0),0)</f>
        <v>0</v>
      </c>
      <c r="AS9" s="175">
        <f>IFERROR(VLOOKUP($P9,'CATI_Semana_14.04'!$E$20:$M$28,2,0),0)</f>
        <v>0</v>
      </c>
      <c r="AT9" s="175">
        <f>IFERROR(VLOOKUP($P9,'CATI_Semana_21.04'!$E$20:$M$28,2,0),0)</f>
        <v>0</v>
      </c>
      <c r="AU9" s="175">
        <f>IFERROR(VLOOKUP($P9,'CATI_Semana_28.04'!$E$20:$M$28,2,0),0)</f>
        <v>0</v>
      </c>
      <c r="AV9" s="175">
        <f>IFERROR(VLOOKUP($P9,'CATI_Semana_05.05'!$E$20:$M$28,2,0),0)</f>
        <v>0</v>
      </c>
      <c r="AW9" s="175">
        <f>IFERROR(VLOOKUP($P9,'CATI_Semana_12.05'!$E$20:$M$28,2,0),0)</f>
        <v>0</v>
      </c>
      <c r="AX9" s="175">
        <f>IFERROR(VLOOKUP($P9,'CATI_Semana_19.05'!$E$20:$M$28,2,0),0)</f>
        <v>0</v>
      </c>
      <c r="AY9" s="175">
        <f>IFERROR(VLOOKUP($P9,'CATI_Semana_26.05'!$E$20:$M$28,2,0),0)</f>
        <v>0</v>
      </c>
      <c r="AZ9" s="175">
        <f>IFERROR(VLOOKUP($P9,'CATI_Semana_02.06'!$E$20:$M$28,2,0),0)</f>
        <v>0</v>
      </c>
      <c r="BA9" s="175">
        <f>IFERROR(VLOOKUP($P9,'CATI_Semana_09.06'!$E$20:$M$28,2,0),0)</f>
        <v>0</v>
      </c>
      <c r="BB9" s="175">
        <f>IFERROR(VLOOKUP($P9,'CATI_Semana_16.06'!$E$20:$M$28,2,0),0)</f>
        <v>0</v>
      </c>
      <c r="BC9" s="175">
        <f>IFERROR(VLOOKUP($P9,'CATI_Semana_23.06'!$E$20:$M$28,2,0),0)</f>
        <v>0</v>
      </c>
      <c r="BD9" s="175">
        <f>IFERROR(VLOOKUP($P9,'CATI_Semana_30.06'!$E$20:$M$28,2,0),0)</f>
        <v>0</v>
      </c>
      <c r="BE9" s="175">
        <f>IFERROR(VLOOKUP($P9,'CATI_Semana_07.07'!$E$20:$M$28,2,0),0)</f>
        <v>0</v>
      </c>
      <c r="BF9" s="175">
        <f>IFERROR(VLOOKUP($P9,'CATI_Semana_14.07'!$E$20:$M$28,2,0),0)</f>
        <v>0</v>
      </c>
      <c r="BG9" s="175">
        <f>IFERROR(VLOOKUP($P9,'CATI_Semana_21.07'!$E$20:$M$28,2,0),0)</f>
        <v>0</v>
      </c>
      <c r="BH9" s="175">
        <f>IFERROR(VLOOKUP($P9,'CATI_Semana_28.07'!$E$20:$M$28,2,0),0)</f>
        <v>0</v>
      </c>
      <c r="BI9" s="175">
        <f>IFERROR(VLOOKUP($P9,'CATI_Semana_04.08'!$E$20:$M$28,2,0),0)</f>
        <v>0</v>
      </c>
      <c r="BJ9" s="175">
        <f>IFERROR(VLOOKUP($P9,'CATI_Semana_11.08'!$E$20:$M$28,2,0),0)</f>
        <v>0</v>
      </c>
      <c r="BK9" s="175">
        <f>IFERROR(VLOOKUP($P9,'CATI_Semana_18.08'!$E$20:$M$28,2,0),0)</f>
        <v>0</v>
      </c>
      <c r="BL9" s="175">
        <f>IFERROR(VLOOKUP($P9,'CATI_Semana_25.08'!$E$20:$M$28,2,0),0)</f>
        <v>0</v>
      </c>
      <c r="BM9" s="175">
        <f>IFERROR(VLOOKUP($P9,'CATI_Semana_01.09'!$E$20:$M$28,2,0),0)</f>
        <v>0</v>
      </c>
      <c r="BN9" s="175">
        <f>IFERROR(VLOOKUP($P9,'CATI_Semana_08.09'!$E$20:$M$28,2,0),0)</f>
        <v>0</v>
      </c>
      <c r="BO9" s="175">
        <f>IFERROR(VLOOKUP($P9,'CATI_Semana_15.09'!$E$20:$M$28,2,0),0)</f>
        <v>0</v>
      </c>
      <c r="BP9" s="175">
        <f>IFERROR(VLOOKUP($P9,'CATI_Semana_22.09'!$E$20:$M$28,2,0),0)</f>
        <v>0</v>
      </c>
      <c r="BQ9" s="175">
        <f>IFERROR(VLOOKUP($P9,'CATI_Semana_29.09'!$E$20:$M$28,2,0),0)</f>
        <v>0</v>
      </c>
      <c r="BR9" s="175">
        <f>IFERROR(VLOOKUP($P9,'CATI_Semana_06.10'!$E$20:$M$28,2,0),0)</f>
        <v>0</v>
      </c>
      <c r="BS9" s="175">
        <f>IFERROR(VLOOKUP($P9,'CATI_Semana_13.10'!$E$20:$M$28,2,0),0)</f>
        <v>0</v>
      </c>
      <c r="BT9" s="175">
        <f>IFERROR(VLOOKUP($P9,'CATI_Semana_20.10'!$E$20:$M$28,2,0),0)</f>
        <v>0</v>
      </c>
      <c r="BU9" s="175">
        <f>IFERROR(VLOOKUP($P9,'CATI_Semana_27.10'!$E$20:$M$28,2,0),0)</f>
        <v>0</v>
      </c>
      <c r="BV9" s="175">
        <f>IFERROR(VLOOKUP($P9,'CATI_Semana_03.11'!$E$20:$M$28,2,0),0)</f>
        <v>0</v>
      </c>
      <c r="BW9" s="175">
        <f>IFERROR(VLOOKUP($P9,'CATI_Semana_10.11'!$E$20:$M$28,2,0),0)</f>
        <v>0</v>
      </c>
      <c r="BX9" s="175">
        <f>IFERROR(VLOOKUP($P9,'CATI_Semana_17.11'!$E$20:$M$28,2,0),0)</f>
        <v>0</v>
      </c>
      <c r="BY9" s="175">
        <f>IFERROR(VLOOKUP($P9,'CATI_Semana_24.11'!$E$20:$M$28,2,0),0)</f>
        <v>0</v>
      </c>
      <c r="BZ9" s="175">
        <f>IFERROR(VLOOKUP($P9,'CATI_Semana_01.12'!$E$20:$M$28,2,0),0)</f>
        <v>0</v>
      </c>
      <c r="CA9" s="175">
        <f>IFERROR(VLOOKUP($P9,'CATI_Semana_08.12'!$E$20:$M$28,2,0),0)</f>
        <v>0</v>
      </c>
      <c r="CB9" s="175">
        <f>IFERROR(VLOOKUP($P9,'CATI_Semana_15.12'!$E$20:$M$28,2,0),0)</f>
        <v>0</v>
      </c>
      <c r="CC9" s="175">
        <f>IFERROR(VLOOKUP($P9,'CATI_Semana_22.12'!$E$20:$M$28,2,0),0)</f>
        <v>0</v>
      </c>
      <c r="CD9" s="175">
        <f>IFERROR(VLOOKUP($P9,'CATI_Semana_29.12'!$E$20:$M$28,2,0),0)</f>
        <v>0</v>
      </c>
    </row>
    <row r="10" spans="1:82" ht="15" customHeight="1">
      <c r="A10" s="12" t="str">
        <f t="shared" si="4"/>
        <v>Cielo / CP / Churn_2024</v>
      </c>
      <c r="B10" s="141">
        <f t="shared" ca="1" si="5"/>
        <v>27</v>
      </c>
      <c r="C10" s="142" t="s">
        <v>190</v>
      </c>
      <c r="D10" s="143">
        <f>VLOOKUP(F10,Calendário!$A:$C,3,0)</f>
        <v>45551</v>
      </c>
      <c r="E10" s="144" t="str">
        <f>VLOOKUP(WEEKDAY(F10,1),Calendário!G:H,2,0)</f>
        <v>QUA</v>
      </c>
      <c r="F10" s="145">
        <v>45553</v>
      </c>
      <c r="G10" s="145">
        <v>45580.125</v>
      </c>
      <c r="H10" s="146">
        <v>1600</v>
      </c>
      <c r="I10" s="395">
        <v>655</v>
      </c>
      <c r="J10" s="163">
        <f t="shared" si="6"/>
        <v>945</v>
      </c>
      <c r="K10" s="162">
        <v>20</v>
      </c>
      <c r="L10" s="164">
        <v>4</v>
      </c>
      <c r="M10" s="165">
        <v>14</v>
      </c>
      <c r="N10" s="163">
        <f t="shared" si="7"/>
        <v>12</v>
      </c>
      <c r="O10" s="166"/>
      <c r="P10" s="167" t="s">
        <v>131</v>
      </c>
      <c r="Q10" s="175">
        <f ca="1">IFERROR(VLOOKUP($P10,'CATI_Semana_30.09'!$E$42:$M$56,2,0),0)</f>
        <v>507</v>
      </c>
      <c r="R10" s="175">
        <f ca="1">IFERROR(VLOOKUP($P10,'CATI_Semana_07.10'!$E$36:$M$50,2,0),0)</f>
        <v>355</v>
      </c>
      <c r="S10" s="175">
        <f ca="1">IFERROR(VLOOKUP($P10,'CATI_Semana_14.10'!$E$42:$M$56,2,0),0)</f>
        <v>110</v>
      </c>
      <c r="T10" s="175">
        <f>IFERROR(VLOOKUP($P10,'CATI_Semana_21.10'!$E$34:$M$48,2,0),0)</f>
        <v>0</v>
      </c>
      <c r="U10" s="175">
        <f>IFERROR(VLOOKUP($P10,'CATI_Semana_28.10'!$E$28:$M$41,2,0),0)</f>
        <v>0</v>
      </c>
      <c r="V10" s="175">
        <f>IFERROR(VLOOKUP($P10,'CATI_Semana_04.11'!$E$34:$M$48,2,0),0)</f>
        <v>0</v>
      </c>
      <c r="W10" s="175">
        <f>IFERROR(VLOOKUP($P10,'CATI_Semana_11.11'!$E$30:$M$44,2,0),0)</f>
        <v>0</v>
      </c>
      <c r="X10" s="175">
        <f>IFERROR(VLOOKUP($P10,'CATI_Semana_18.11'!$E$32:$M$47,2,0),0)</f>
        <v>0</v>
      </c>
      <c r="Y10" s="175">
        <f>IFERROR(VLOOKUP($P10,'CATI_Semana_25.11'!$E$36:$M$53,2,0),0)</f>
        <v>0</v>
      </c>
      <c r="Z10" s="175">
        <f>IFERROR(VLOOKUP($P10,'CATI_Semana_02.12'!$E$28:$M$40,2,0),0)</f>
        <v>0</v>
      </c>
      <c r="AA10" s="175">
        <f>IFERROR(VLOOKUP($P10,'CATI_Semana_09.12'!$E$30:$M$43,2,0),0)</f>
        <v>0</v>
      </c>
      <c r="AB10" s="175">
        <f>IFERROR(VLOOKUP($P10,'CATI_Semana_16.12'!$E$27:$M$38,2,0),0)</f>
        <v>0</v>
      </c>
      <c r="AC10" s="175">
        <f>IFERROR(VLOOKUP($P10,'CATI_Semana_23.12'!$E$23:$M$32,2,0),0)</f>
        <v>0</v>
      </c>
      <c r="AD10" s="175">
        <f>IFERROR(VLOOKUP($P10,'CATI_Semana_30.12'!$E$22:$M$31,2,0),0)</f>
        <v>0</v>
      </c>
      <c r="AE10" s="175">
        <f>IFERROR(VLOOKUP($P10,'CATI_Semana_06.01'!$E$20:$M$28,2,0),0)</f>
        <v>0</v>
      </c>
      <c r="AF10" s="175">
        <f>IFERROR(VLOOKUP($P10,'CATI_Semana_13.01'!$E$20:$M$28,2,0),0)</f>
        <v>0</v>
      </c>
      <c r="AG10" s="175">
        <f>IFERROR(VLOOKUP($P10,'CATI_Semana_20.01'!$E$20:$M$28,2,0),0)</f>
        <v>0</v>
      </c>
      <c r="AH10" s="175">
        <f>IFERROR(VLOOKUP($P10,'CATI_Semana_27.01'!$E$20:$M$28,2,0),0)</f>
        <v>0</v>
      </c>
      <c r="AI10" s="175">
        <f>IFERROR(VLOOKUP($P10,'CATI_Semana_03.02'!$E$20:$M$28,2,0),0)</f>
        <v>0</v>
      </c>
      <c r="AJ10" s="175">
        <f>IFERROR(VLOOKUP($P10,'CATI_Semana_10.02'!$E$20:$M$28,2,0),0)</f>
        <v>0</v>
      </c>
      <c r="AK10" s="175">
        <f>IFERROR(VLOOKUP($P10,'CATI_Semana_17.02'!$E$20:$M$28,2,0),0)</f>
        <v>0</v>
      </c>
      <c r="AL10" s="175">
        <f>IFERROR(VLOOKUP($P10,'CATI_Semana_24.02'!$E$20:$M$28,2,0),0)</f>
        <v>0</v>
      </c>
      <c r="AM10" s="175">
        <f>IFERROR(VLOOKUP($P10,'CATI_Semana_03.03'!$E$20:$M$28,2,0),0)</f>
        <v>0</v>
      </c>
      <c r="AN10" s="175">
        <f>IFERROR(VLOOKUP($P10,'CATI_Semana_10.03'!$E$20:$M$28,2,0),0)</f>
        <v>0</v>
      </c>
      <c r="AO10" s="175">
        <f>IFERROR(VLOOKUP($P10,'CATI_Semana_17.03'!$E$20:$M$28,2,0),0)</f>
        <v>0</v>
      </c>
      <c r="AP10" s="175">
        <f>IFERROR(VLOOKUP($P10,'CATI_Semana_24.03'!$E$20:$M$28,2,0),0)</f>
        <v>0</v>
      </c>
      <c r="AQ10" s="175">
        <f>IFERROR(VLOOKUP($P10,'CATI_Semana_31.03'!$E$20:$M$28,2,0),0)</f>
        <v>0</v>
      </c>
      <c r="AR10" s="175">
        <f>IFERROR(VLOOKUP($P10,'CATI_Semana_07.04'!$E$20:$M$28,2,0),0)</f>
        <v>0</v>
      </c>
      <c r="AS10" s="175">
        <f>IFERROR(VLOOKUP($P10,'CATI_Semana_14.04'!$E$20:$M$28,2,0),0)</f>
        <v>0</v>
      </c>
      <c r="AT10" s="175">
        <f>IFERROR(VLOOKUP($P10,'CATI_Semana_21.04'!$E$20:$M$28,2,0),0)</f>
        <v>0</v>
      </c>
      <c r="AU10" s="175">
        <f>IFERROR(VLOOKUP($P10,'CATI_Semana_28.04'!$E$20:$M$28,2,0),0)</f>
        <v>0</v>
      </c>
      <c r="AV10" s="175">
        <f>IFERROR(VLOOKUP($P10,'CATI_Semana_05.05'!$E$20:$M$28,2,0),0)</f>
        <v>0</v>
      </c>
      <c r="AW10" s="175">
        <f>IFERROR(VLOOKUP($P10,'CATI_Semana_12.05'!$E$20:$M$28,2,0),0)</f>
        <v>0</v>
      </c>
      <c r="AX10" s="175">
        <f>IFERROR(VLOOKUP($P10,'CATI_Semana_19.05'!$E$20:$M$28,2,0),0)</f>
        <v>0</v>
      </c>
      <c r="AY10" s="175">
        <f>IFERROR(VLOOKUP($P10,'CATI_Semana_26.05'!$E$20:$M$28,2,0),0)</f>
        <v>0</v>
      </c>
      <c r="AZ10" s="175">
        <f>IFERROR(VLOOKUP($P10,'CATI_Semana_02.06'!$E$20:$M$28,2,0),0)</f>
        <v>0</v>
      </c>
      <c r="BA10" s="175">
        <f>IFERROR(VLOOKUP($P10,'CATI_Semana_09.06'!$E$20:$M$28,2,0),0)</f>
        <v>0</v>
      </c>
      <c r="BB10" s="175">
        <f>IFERROR(VLOOKUP($P10,'CATI_Semana_16.06'!$E$20:$M$28,2,0),0)</f>
        <v>0</v>
      </c>
      <c r="BC10" s="175">
        <f>IFERROR(VLOOKUP($P10,'CATI_Semana_23.06'!$E$20:$M$28,2,0),0)</f>
        <v>0</v>
      </c>
      <c r="BD10" s="175">
        <f>IFERROR(VLOOKUP($P10,'CATI_Semana_30.06'!$E$20:$M$28,2,0),0)</f>
        <v>0</v>
      </c>
      <c r="BE10" s="175">
        <f>IFERROR(VLOOKUP($P10,'CATI_Semana_07.07'!$E$20:$M$28,2,0),0)</f>
        <v>0</v>
      </c>
      <c r="BF10" s="175">
        <f>IFERROR(VLOOKUP($P10,'CATI_Semana_14.07'!$E$20:$M$28,2,0),0)</f>
        <v>0</v>
      </c>
      <c r="BG10" s="175">
        <f>IFERROR(VLOOKUP($P10,'CATI_Semana_21.07'!$E$20:$M$28,2,0),0)</f>
        <v>0</v>
      </c>
      <c r="BH10" s="175">
        <f>IFERROR(VLOOKUP($P10,'CATI_Semana_28.07'!$E$20:$M$28,2,0),0)</f>
        <v>0</v>
      </c>
      <c r="BI10" s="175">
        <f>IFERROR(VLOOKUP($P10,'CATI_Semana_04.08'!$E$20:$M$28,2,0),0)</f>
        <v>0</v>
      </c>
      <c r="BJ10" s="175">
        <f>IFERROR(VLOOKUP($P10,'CATI_Semana_11.08'!$E$20:$M$28,2,0),0)</f>
        <v>0</v>
      </c>
      <c r="BK10" s="175">
        <f>IFERROR(VLOOKUP($P10,'CATI_Semana_18.08'!$E$20:$M$28,2,0),0)</f>
        <v>0</v>
      </c>
      <c r="BL10" s="175">
        <f>IFERROR(VLOOKUP($P10,'CATI_Semana_25.08'!$E$20:$M$28,2,0),0)</f>
        <v>0</v>
      </c>
      <c r="BM10" s="175">
        <f>IFERROR(VLOOKUP($P10,'CATI_Semana_01.09'!$E$20:$M$28,2,0),0)</f>
        <v>0</v>
      </c>
      <c r="BN10" s="175">
        <f>IFERROR(VLOOKUP($P10,'CATI_Semana_08.09'!$E$20:$M$28,2,0),0)</f>
        <v>0</v>
      </c>
      <c r="BO10" s="175">
        <f>IFERROR(VLOOKUP($P10,'CATI_Semana_15.09'!$E$20:$M$28,2,0),0)</f>
        <v>0</v>
      </c>
      <c r="BP10" s="175">
        <f>IFERROR(VLOOKUP($P10,'CATI_Semana_22.09'!$E$20:$M$28,2,0),0)</f>
        <v>0</v>
      </c>
      <c r="BQ10" s="175">
        <f>IFERROR(VLOOKUP($P10,'CATI_Semana_29.09'!$E$20:$M$28,2,0),0)</f>
        <v>0</v>
      </c>
      <c r="BR10" s="175">
        <f>IFERROR(VLOOKUP($P10,'CATI_Semana_06.10'!$E$20:$M$28,2,0),0)</f>
        <v>0</v>
      </c>
      <c r="BS10" s="175">
        <f>IFERROR(VLOOKUP($P10,'CATI_Semana_13.10'!$E$20:$M$28,2,0),0)</f>
        <v>0</v>
      </c>
      <c r="BT10" s="175">
        <f>IFERROR(VLOOKUP($P10,'CATI_Semana_20.10'!$E$20:$M$28,2,0),0)</f>
        <v>0</v>
      </c>
      <c r="BU10" s="175">
        <f>IFERROR(VLOOKUP($P10,'CATI_Semana_27.10'!$E$20:$M$28,2,0),0)</f>
        <v>0</v>
      </c>
      <c r="BV10" s="175">
        <f>IFERROR(VLOOKUP($P10,'CATI_Semana_03.11'!$E$20:$M$28,2,0),0)</f>
        <v>0</v>
      </c>
      <c r="BW10" s="175">
        <f>IFERROR(VLOOKUP($P10,'CATI_Semana_10.11'!$E$20:$M$28,2,0),0)</f>
        <v>0</v>
      </c>
      <c r="BX10" s="175">
        <f>IFERROR(VLOOKUP($P10,'CATI_Semana_17.11'!$E$20:$M$28,2,0),0)</f>
        <v>0</v>
      </c>
      <c r="BY10" s="175">
        <f>IFERROR(VLOOKUP($P10,'CATI_Semana_24.11'!$E$20:$M$28,2,0),0)</f>
        <v>0</v>
      </c>
      <c r="BZ10" s="175">
        <f>IFERROR(VLOOKUP($P10,'CATI_Semana_01.12'!$E$20:$M$28,2,0),0)</f>
        <v>0</v>
      </c>
      <c r="CA10" s="175">
        <f>IFERROR(VLOOKUP($P10,'CATI_Semana_08.12'!$E$20:$M$28,2,0),0)</f>
        <v>0</v>
      </c>
      <c r="CB10" s="175">
        <f>IFERROR(VLOOKUP($P10,'CATI_Semana_15.12'!$E$20:$M$28,2,0),0)</f>
        <v>0</v>
      </c>
      <c r="CC10" s="175">
        <f>IFERROR(VLOOKUP($P10,'CATI_Semana_22.12'!$E$20:$M$28,2,0),0)</f>
        <v>0</v>
      </c>
      <c r="CD10" s="175">
        <f>IFERROR(VLOOKUP($P10,'CATI_Semana_29.12'!$E$20:$M$28,2,0),0)</f>
        <v>0</v>
      </c>
    </row>
    <row r="11" spans="1:82" ht="15" customHeight="1">
      <c r="A11" s="12" t="str">
        <f t="shared" si="4"/>
        <v>Unimed Nacional / Tracking NPS (Onda 2)_2024</v>
      </c>
      <c r="B11" s="141">
        <f t="shared" ca="1" si="5"/>
        <v>4</v>
      </c>
      <c r="C11" s="142" t="s">
        <v>189</v>
      </c>
      <c r="D11" s="143">
        <f>VLOOKUP(F11,Calendário!$A:$C,3,0)</f>
        <v>45488</v>
      </c>
      <c r="E11" s="144" t="str">
        <f>VLOOKUP(WEEKDAY(F11,1),Calendário!G:H,2,0)</f>
        <v>SEG</v>
      </c>
      <c r="F11" s="145">
        <v>45488</v>
      </c>
      <c r="G11" s="145">
        <v>45565</v>
      </c>
      <c r="H11" s="146">
        <v>1200</v>
      </c>
      <c r="I11" s="395">
        <v>1196</v>
      </c>
      <c r="J11" s="163">
        <f t="shared" si="6"/>
        <v>4</v>
      </c>
      <c r="K11" s="162">
        <v>12</v>
      </c>
      <c r="L11" s="164">
        <v>20</v>
      </c>
      <c r="M11" s="165">
        <v>4</v>
      </c>
      <c r="N11" s="163">
        <f t="shared" si="7"/>
        <v>1</v>
      </c>
      <c r="O11" s="166"/>
      <c r="P11" s="167" t="s">
        <v>133</v>
      </c>
      <c r="Q11" s="175">
        <f ca="1">IFERROR(VLOOKUP($P11,'CATI_Semana_30.09'!$E$42:$M$56,2,0),0)</f>
        <v>8</v>
      </c>
      <c r="R11" s="175">
        <f>IFERROR(VLOOKUP($P11,'CATI_Semana_07.10'!$E$36:$M$50,2,0),0)</f>
        <v>0</v>
      </c>
      <c r="S11" s="175">
        <f>IFERROR(VLOOKUP($P11,'CATI_Semana_14.10'!$E$42:$M$56,2,0),0)</f>
        <v>0</v>
      </c>
      <c r="T11" s="175">
        <f>IFERROR(VLOOKUP($P11,'CATI_Semana_21.10'!$E$34:$M$48,2,0),0)</f>
        <v>0</v>
      </c>
      <c r="U11" s="175">
        <f>IFERROR(VLOOKUP($P11,'CATI_Semana_28.10'!$E$28:$M$41,2,0),0)</f>
        <v>0</v>
      </c>
      <c r="V11" s="175">
        <f>IFERROR(VLOOKUP($P11,'CATI_Semana_04.11'!$E$34:$M$48,2,0),0)</f>
        <v>0</v>
      </c>
      <c r="W11" s="175">
        <f>IFERROR(VLOOKUP($P11,'CATI_Semana_11.11'!$E$30:$M$44,2,0),0)</f>
        <v>0</v>
      </c>
      <c r="X11" s="175">
        <f>IFERROR(VLOOKUP($P11,'CATI_Semana_18.11'!$E$32:$M$47,2,0),0)</f>
        <v>0</v>
      </c>
      <c r="Y11" s="175">
        <f>IFERROR(VLOOKUP($P11,'CATI_Semana_25.11'!$E$36:$M$53,2,0),0)</f>
        <v>0</v>
      </c>
      <c r="Z11" s="175">
        <f>IFERROR(VLOOKUP($P11,'CATI_Semana_02.12'!$E$28:$M$40,2,0),0)</f>
        <v>0</v>
      </c>
      <c r="AA11" s="175">
        <f>IFERROR(VLOOKUP($P11,'CATI_Semana_09.12'!$E$30:$M$43,2,0),0)</f>
        <v>0</v>
      </c>
      <c r="AB11" s="175">
        <f>IFERROR(VLOOKUP($P11,'CATI_Semana_16.12'!$E$27:$M$38,2,0),0)</f>
        <v>0</v>
      </c>
      <c r="AC11" s="175">
        <f>IFERROR(VLOOKUP($P11,'CATI_Semana_23.12'!$E$23:$M$32,2,0),0)</f>
        <v>0</v>
      </c>
      <c r="AD11" s="175">
        <f>IFERROR(VLOOKUP($P11,'CATI_Semana_30.12'!$E$22:$M$31,2,0),0)</f>
        <v>0</v>
      </c>
      <c r="AE11" s="175">
        <f>IFERROR(VLOOKUP($P11,'CATI_Semana_06.01'!$E$20:$M$28,2,0),0)</f>
        <v>0</v>
      </c>
      <c r="AF11" s="175">
        <f>IFERROR(VLOOKUP($P11,'CATI_Semana_13.01'!$E$20:$M$28,2,0),0)</f>
        <v>0</v>
      </c>
      <c r="AG11" s="175">
        <f>IFERROR(VLOOKUP($P11,'CATI_Semana_20.01'!$E$20:$M$28,2,0),0)</f>
        <v>0</v>
      </c>
      <c r="AH11" s="175">
        <f>IFERROR(VLOOKUP($P11,'CATI_Semana_27.01'!$E$20:$M$28,2,0),0)</f>
        <v>0</v>
      </c>
      <c r="AI11" s="175">
        <f>IFERROR(VLOOKUP($P11,'CATI_Semana_03.02'!$E$20:$M$28,2,0),0)</f>
        <v>0</v>
      </c>
      <c r="AJ11" s="175">
        <f>IFERROR(VLOOKUP($P11,'CATI_Semana_10.02'!$E$20:$M$28,2,0),0)</f>
        <v>0</v>
      </c>
      <c r="AK11" s="175">
        <f>IFERROR(VLOOKUP($P11,'CATI_Semana_17.02'!$E$20:$M$28,2,0),0)</f>
        <v>0</v>
      </c>
      <c r="AL11" s="175">
        <f>IFERROR(VLOOKUP($P11,'CATI_Semana_24.02'!$E$20:$M$28,2,0),0)</f>
        <v>0</v>
      </c>
      <c r="AM11" s="175">
        <f>IFERROR(VLOOKUP($P11,'CATI_Semana_03.03'!$E$20:$M$28,2,0),0)</f>
        <v>0</v>
      </c>
      <c r="AN11" s="175">
        <f>IFERROR(VLOOKUP($P11,'CATI_Semana_10.03'!$E$20:$M$28,2,0),0)</f>
        <v>0</v>
      </c>
      <c r="AO11" s="175">
        <f>IFERROR(VLOOKUP($P11,'CATI_Semana_17.03'!$E$20:$M$28,2,0),0)</f>
        <v>0</v>
      </c>
      <c r="AP11" s="175">
        <f>IFERROR(VLOOKUP($P11,'CATI_Semana_24.03'!$E$20:$M$28,2,0),0)</f>
        <v>0</v>
      </c>
      <c r="AQ11" s="175">
        <f>IFERROR(VLOOKUP($P11,'CATI_Semana_31.03'!$E$20:$M$28,2,0),0)</f>
        <v>0</v>
      </c>
      <c r="AR11" s="175">
        <f>IFERROR(VLOOKUP($P11,'CATI_Semana_07.04'!$E$20:$M$28,2,0),0)</f>
        <v>0</v>
      </c>
      <c r="AS11" s="175">
        <f>IFERROR(VLOOKUP($P11,'CATI_Semana_14.04'!$E$20:$M$28,2,0),0)</f>
        <v>0</v>
      </c>
      <c r="AT11" s="175">
        <f>IFERROR(VLOOKUP($P11,'CATI_Semana_21.04'!$E$20:$M$28,2,0),0)</f>
        <v>0</v>
      </c>
      <c r="AU11" s="175">
        <f>IFERROR(VLOOKUP($P11,'CATI_Semana_28.04'!$E$20:$M$28,2,0),0)</f>
        <v>0</v>
      </c>
      <c r="AV11" s="175">
        <f>IFERROR(VLOOKUP($P11,'CATI_Semana_05.05'!$E$20:$M$28,2,0),0)</f>
        <v>0</v>
      </c>
      <c r="AW11" s="175">
        <f>IFERROR(VLOOKUP($P11,'CATI_Semana_12.05'!$E$20:$M$28,2,0),0)</f>
        <v>0</v>
      </c>
      <c r="AX11" s="175">
        <f>IFERROR(VLOOKUP($P11,'CATI_Semana_19.05'!$E$20:$M$28,2,0),0)</f>
        <v>0</v>
      </c>
      <c r="AY11" s="175">
        <f>IFERROR(VLOOKUP($P11,'CATI_Semana_26.05'!$E$20:$M$28,2,0),0)</f>
        <v>0</v>
      </c>
      <c r="AZ11" s="175">
        <f>IFERROR(VLOOKUP($P11,'CATI_Semana_02.06'!$E$20:$M$28,2,0),0)</f>
        <v>0</v>
      </c>
      <c r="BA11" s="175">
        <f>IFERROR(VLOOKUP($P11,'CATI_Semana_09.06'!$E$20:$M$28,2,0),0)</f>
        <v>0</v>
      </c>
      <c r="BB11" s="175">
        <f>IFERROR(VLOOKUP($P11,'CATI_Semana_16.06'!$E$20:$M$28,2,0),0)</f>
        <v>0</v>
      </c>
      <c r="BC11" s="175">
        <f>IFERROR(VLOOKUP($P11,'CATI_Semana_23.06'!$E$20:$M$28,2,0),0)</f>
        <v>0</v>
      </c>
      <c r="BD11" s="175">
        <f>IFERROR(VLOOKUP($P11,'CATI_Semana_30.06'!$E$20:$M$28,2,0),0)</f>
        <v>0</v>
      </c>
      <c r="BE11" s="175">
        <f>IFERROR(VLOOKUP($P11,'CATI_Semana_07.07'!$E$20:$M$28,2,0),0)</f>
        <v>0</v>
      </c>
      <c r="BF11" s="175">
        <f>IFERROR(VLOOKUP($P11,'CATI_Semana_14.07'!$E$20:$M$28,2,0),0)</f>
        <v>0</v>
      </c>
      <c r="BG11" s="175">
        <f>IFERROR(VLOOKUP($P11,'CATI_Semana_21.07'!$E$20:$M$28,2,0),0)</f>
        <v>0</v>
      </c>
      <c r="BH11" s="175">
        <f>IFERROR(VLOOKUP($P11,'CATI_Semana_28.07'!$E$20:$M$28,2,0),0)</f>
        <v>0</v>
      </c>
      <c r="BI11" s="175">
        <f>IFERROR(VLOOKUP($P11,'CATI_Semana_04.08'!$E$20:$M$28,2,0),0)</f>
        <v>0</v>
      </c>
      <c r="BJ11" s="175">
        <f>IFERROR(VLOOKUP($P11,'CATI_Semana_11.08'!$E$20:$M$28,2,0),0)</f>
        <v>0</v>
      </c>
      <c r="BK11" s="175">
        <f>IFERROR(VLOOKUP($P11,'CATI_Semana_18.08'!$E$20:$M$28,2,0),0)</f>
        <v>0</v>
      </c>
      <c r="BL11" s="175">
        <f>IFERROR(VLOOKUP($P11,'CATI_Semana_25.08'!$E$20:$M$28,2,0),0)</f>
        <v>0</v>
      </c>
      <c r="BM11" s="175">
        <f>IFERROR(VLOOKUP($P11,'CATI_Semana_01.09'!$E$20:$M$28,2,0),0)</f>
        <v>0</v>
      </c>
      <c r="BN11" s="175">
        <f>IFERROR(VLOOKUP($P11,'CATI_Semana_08.09'!$E$20:$M$28,2,0),0)</f>
        <v>0</v>
      </c>
      <c r="BO11" s="175">
        <f>IFERROR(VLOOKUP($P11,'CATI_Semana_15.09'!$E$20:$M$28,2,0),0)</f>
        <v>0</v>
      </c>
      <c r="BP11" s="175">
        <f>IFERROR(VLOOKUP($P11,'CATI_Semana_22.09'!$E$20:$M$28,2,0),0)</f>
        <v>0</v>
      </c>
      <c r="BQ11" s="175">
        <f>IFERROR(VLOOKUP($P11,'CATI_Semana_29.09'!$E$20:$M$28,2,0),0)</f>
        <v>0</v>
      </c>
      <c r="BR11" s="175">
        <f>IFERROR(VLOOKUP($P11,'CATI_Semana_06.10'!$E$20:$M$28,2,0),0)</f>
        <v>0</v>
      </c>
      <c r="BS11" s="175">
        <f>IFERROR(VLOOKUP($P11,'CATI_Semana_13.10'!$E$20:$M$28,2,0),0)</f>
        <v>0</v>
      </c>
      <c r="BT11" s="175">
        <f>IFERROR(VLOOKUP($P11,'CATI_Semana_20.10'!$E$20:$M$28,2,0),0)</f>
        <v>0</v>
      </c>
      <c r="BU11" s="175">
        <f>IFERROR(VLOOKUP($P11,'CATI_Semana_27.10'!$E$20:$M$28,2,0),0)</f>
        <v>0</v>
      </c>
      <c r="BV11" s="175">
        <f>IFERROR(VLOOKUP($P11,'CATI_Semana_03.11'!$E$20:$M$28,2,0),0)</f>
        <v>0</v>
      </c>
      <c r="BW11" s="175">
        <f>IFERROR(VLOOKUP($P11,'CATI_Semana_10.11'!$E$20:$M$28,2,0),0)</f>
        <v>0</v>
      </c>
      <c r="BX11" s="175">
        <f>IFERROR(VLOOKUP($P11,'CATI_Semana_17.11'!$E$20:$M$28,2,0),0)</f>
        <v>0</v>
      </c>
      <c r="BY11" s="175">
        <f>IFERROR(VLOOKUP($P11,'CATI_Semana_24.11'!$E$20:$M$28,2,0),0)</f>
        <v>0</v>
      </c>
      <c r="BZ11" s="175">
        <f>IFERROR(VLOOKUP($P11,'CATI_Semana_01.12'!$E$20:$M$28,2,0),0)</f>
        <v>0</v>
      </c>
      <c r="CA11" s="175">
        <f>IFERROR(VLOOKUP($P11,'CATI_Semana_08.12'!$E$20:$M$28,2,0),0)</f>
        <v>0</v>
      </c>
      <c r="CB11" s="175">
        <f>IFERROR(VLOOKUP($P11,'CATI_Semana_15.12'!$E$20:$M$28,2,0),0)</f>
        <v>0</v>
      </c>
      <c r="CC11" s="175">
        <f>IFERROR(VLOOKUP($P11,'CATI_Semana_22.12'!$E$20:$M$28,2,0),0)</f>
        <v>0</v>
      </c>
      <c r="CD11" s="175">
        <f>IFERROR(VLOOKUP($P11,'CATI_Semana_29.12'!$E$20:$M$28,2,0),0)</f>
        <v>0</v>
      </c>
    </row>
    <row r="12" spans="1:82" ht="15" customHeight="1">
      <c r="B12" s="141">
        <f t="shared" ref="B12:B27" ca="1" si="8">SUM(Q12:XFD12)-J12</f>
        <v>24</v>
      </c>
      <c r="C12" s="142" t="s">
        <v>189</v>
      </c>
      <c r="D12" s="143">
        <f>VLOOKUP(F12,Calendário!$A:$C,3,0)</f>
        <v>45565</v>
      </c>
      <c r="E12" s="144" t="str">
        <f>VLOOKUP(WEEKDAY(F12,1),Calendário!G:H,2,0)</f>
        <v>QUA</v>
      </c>
      <c r="F12" s="145">
        <v>45567</v>
      </c>
      <c r="G12" s="145">
        <v>45596.125</v>
      </c>
      <c r="H12" s="146">
        <v>1200</v>
      </c>
      <c r="I12" s="162"/>
      <c r="J12" s="163">
        <f t="shared" si="6"/>
        <v>1200</v>
      </c>
      <c r="K12" s="162">
        <v>22</v>
      </c>
      <c r="L12" s="164">
        <v>16</v>
      </c>
      <c r="M12" s="165">
        <v>4</v>
      </c>
      <c r="N12" s="163">
        <f t="shared" si="7"/>
        <v>4</v>
      </c>
      <c r="O12" s="166"/>
      <c r="P12" s="167" t="s">
        <v>138</v>
      </c>
      <c r="Q12" s="175">
        <f ca="1">IFERROR(VLOOKUP($P12,'CATI_Semana_30.09'!$E$42:$M$56,2,0),0)</f>
        <v>405</v>
      </c>
      <c r="R12" s="175">
        <f ca="1">IFERROR(VLOOKUP($P12,'CATI_Semana_07.10'!$E$36:$M$50,2,0),0)</f>
        <v>195</v>
      </c>
      <c r="S12" s="175">
        <f ca="1">IFERROR(VLOOKUP($P12,'CATI_Semana_14.10'!$E$42:$M$56,2,0),0)</f>
        <v>300</v>
      </c>
      <c r="T12" s="175">
        <f ca="1">IFERROR(VLOOKUP($P12,'CATI_Semana_21.10'!$E$34:$M$48,2,0),0)</f>
        <v>240</v>
      </c>
      <c r="U12" s="175">
        <f ca="1">IFERROR(VLOOKUP($P12,'CATI_Semana_28.10'!$E$28:$M$41,2,0),0)</f>
        <v>84</v>
      </c>
      <c r="V12" s="175">
        <f>IFERROR(VLOOKUP($P12,'CATI_Semana_04.11'!$E$34:$M$48,2,0),0)</f>
        <v>0</v>
      </c>
      <c r="W12" s="175">
        <f>IFERROR(VLOOKUP($P12,'CATI_Semana_11.11'!$E$30:$M$44,2,0),0)</f>
        <v>0</v>
      </c>
      <c r="X12" s="175">
        <f>IFERROR(VLOOKUP($P12,'CATI_Semana_18.11'!$E$32:$M$47,2,0),0)</f>
        <v>0</v>
      </c>
      <c r="Y12" s="175">
        <f>IFERROR(VLOOKUP($P12,'CATI_Semana_25.11'!$E$36:$M$53,2,0),0)</f>
        <v>0</v>
      </c>
      <c r="Z12" s="175">
        <f>IFERROR(VLOOKUP($P12,'CATI_Semana_02.12'!$E$28:$M$40,2,0),0)</f>
        <v>0</v>
      </c>
      <c r="AA12" s="175">
        <f>IFERROR(VLOOKUP($P12,'CATI_Semana_09.12'!$E$30:$M$43,2,0),0)</f>
        <v>0</v>
      </c>
      <c r="AB12" s="175">
        <f>IFERROR(VLOOKUP($P12,'CATI_Semana_16.12'!$E$27:$M$38,2,0),0)</f>
        <v>0</v>
      </c>
      <c r="AC12" s="175">
        <f>IFERROR(VLOOKUP($P12,'CATI_Semana_23.12'!$E$23:$M$32,2,0),0)</f>
        <v>0</v>
      </c>
      <c r="AD12" s="175">
        <f>IFERROR(VLOOKUP($P12,'CATI_Semana_30.12'!$E$22:$M$31,2,0),0)</f>
        <v>0</v>
      </c>
      <c r="AE12" s="175">
        <f>IFERROR(VLOOKUP($P12,'CATI_Semana_06.01'!$E$20:$M$28,2,0),0)</f>
        <v>0</v>
      </c>
      <c r="AF12" s="175">
        <f>IFERROR(VLOOKUP($P12,'CATI_Semana_13.01'!$E$20:$M$28,2,0),0)</f>
        <v>0</v>
      </c>
      <c r="AG12" s="175">
        <f>IFERROR(VLOOKUP($P12,'CATI_Semana_20.01'!$E$20:$M$28,2,0),0)</f>
        <v>0</v>
      </c>
      <c r="AH12" s="175">
        <f>IFERROR(VLOOKUP($P12,'CATI_Semana_27.01'!$E$20:$M$28,2,0),0)</f>
        <v>0</v>
      </c>
      <c r="AI12" s="175">
        <f>IFERROR(VLOOKUP($P12,'CATI_Semana_03.02'!$E$20:$M$28,2,0),0)</f>
        <v>0</v>
      </c>
      <c r="AJ12" s="175">
        <f>IFERROR(VLOOKUP($P12,'CATI_Semana_10.02'!$E$20:$M$28,2,0),0)</f>
        <v>0</v>
      </c>
      <c r="AK12" s="175">
        <f>IFERROR(VLOOKUP($P12,'CATI_Semana_17.02'!$E$20:$M$28,2,0),0)</f>
        <v>0</v>
      </c>
      <c r="AL12" s="175">
        <f>IFERROR(VLOOKUP($P12,'CATI_Semana_24.02'!$E$20:$M$28,2,0),0)</f>
        <v>0</v>
      </c>
      <c r="AM12" s="175">
        <f>IFERROR(VLOOKUP($P12,'CATI_Semana_03.03'!$E$20:$M$28,2,0),0)</f>
        <v>0</v>
      </c>
      <c r="AN12" s="175">
        <f>IFERROR(VLOOKUP($P12,'CATI_Semana_10.03'!$E$20:$M$28,2,0),0)</f>
        <v>0</v>
      </c>
      <c r="AO12" s="175">
        <f>IFERROR(VLOOKUP($P12,'CATI_Semana_17.03'!$E$20:$M$28,2,0),0)</f>
        <v>0</v>
      </c>
      <c r="AP12" s="175">
        <f>IFERROR(VLOOKUP($P12,'CATI_Semana_24.03'!$E$20:$M$28,2,0),0)</f>
        <v>0</v>
      </c>
      <c r="AQ12" s="175">
        <f>IFERROR(VLOOKUP($P12,'CATI_Semana_31.03'!$E$20:$M$28,2,0),0)</f>
        <v>0</v>
      </c>
      <c r="AR12" s="175">
        <f>IFERROR(VLOOKUP($P12,'CATI_Semana_07.04'!$E$20:$M$28,2,0),0)</f>
        <v>0</v>
      </c>
      <c r="AS12" s="175">
        <f>IFERROR(VLOOKUP($P12,'CATI_Semana_14.04'!$E$20:$M$28,2,0),0)</f>
        <v>0</v>
      </c>
      <c r="AT12" s="175">
        <f>IFERROR(VLOOKUP($P12,'CATI_Semana_21.04'!$E$20:$M$28,2,0),0)</f>
        <v>0</v>
      </c>
      <c r="AU12" s="175">
        <f>IFERROR(VLOOKUP($P12,'CATI_Semana_28.04'!$E$20:$M$28,2,0),0)</f>
        <v>0</v>
      </c>
      <c r="AV12" s="175">
        <f>IFERROR(VLOOKUP($P12,'CATI_Semana_05.05'!$E$20:$M$28,2,0),0)</f>
        <v>0</v>
      </c>
      <c r="AW12" s="175">
        <f>IFERROR(VLOOKUP($P12,'CATI_Semana_12.05'!$E$20:$M$28,2,0),0)</f>
        <v>0</v>
      </c>
      <c r="AX12" s="175">
        <f>IFERROR(VLOOKUP($P12,'CATI_Semana_19.05'!$E$20:$M$28,2,0),0)</f>
        <v>0</v>
      </c>
      <c r="AY12" s="175">
        <f>IFERROR(VLOOKUP($P12,'CATI_Semana_26.05'!$E$20:$M$28,2,0),0)</f>
        <v>0</v>
      </c>
      <c r="AZ12" s="175">
        <f>IFERROR(VLOOKUP($P12,'CATI_Semana_02.06'!$E$20:$M$28,2,0),0)</f>
        <v>0</v>
      </c>
      <c r="BA12" s="175">
        <f>IFERROR(VLOOKUP($P12,'CATI_Semana_09.06'!$E$20:$M$28,2,0),0)</f>
        <v>0</v>
      </c>
      <c r="BB12" s="175">
        <f>IFERROR(VLOOKUP($P12,'CATI_Semana_16.06'!$E$20:$M$28,2,0),0)</f>
        <v>0</v>
      </c>
      <c r="BC12" s="175">
        <f>IFERROR(VLOOKUP($P12,'CATI_Semana_23.06'!$E$20:$M$28,2,0),0)</f>
        <v>0</v>
      </c>
      <c r="BD12" s="175">
        <f>IFERROR(VLOOKUP($P12,'CATI_Semana_30.06'!$E$20:$M$28,2,0),0)</f>
        <v>0</v>
      </c>
      <c r="BE12" s="175">
        <f>IFERROR(VLOOKUP($P12,'CATI_Semana_07.07'!$E$20:$M$28,2,0),0)</f>
        <v>0</v>
      </c>
      <c r="BF12" s="175">
        <f>IFERROR(VLOOKUP($P12,'CATI_Semana_14.07'!$E$20:$M$28,2,0),0)</f>
        <v>0</v>
      </c>
      <c r="BG12" s="175">
        <f>IFERROR(VLOOKUP($P12,'CATI_Semana_21.07'!$E$20:$M$28,2,0),0)</f>
        <v>0</v>
      </c>
      <c r="BH12" s="175">
        <f>IFERROR(VLOOKUP($P12,'CATI_Semana_28.07'!$E$20:$M$28,2,0),0)</f>
        <v>0</v>
      </c>
      <c r="BI12" s="175">
        <f>IFERROR(VLOOKUP($P12,'CATI_Semana_04.08'!$E$20:$M$28,2,0),0)</f>
        <v>0</v>
      </c>
      <c r="BJ12" s="175">
        <f>IFERROR(VLOOKUP($P12,'CATI_Semana_11.08'!$E$20:$M$28,2,0),0)</f>
        <v>0</v>
      </c>
      <c r="BK12" s="175">
        <f>IFERROR(VLOOKUP($P12,'CATI_Semana_18.08'!$E$20:$M$28,2,0),0)</f>
        <v>0</v>
      </c>
      <c r="BL12" s="175">
        <f>IFERROR(VLOOKUP($P12,'CATI_Semana_25.08'!$E$20:$M$28,2,0),0)</f>
        <v>0</v>
      </c>
      <c r="BM12" s="175">
        <f>IFERROR(VLOOKUP($P12,'CATI_Semana_01.09'!$E$20:$M$28,2,0),0)</f>
        <v>0</v>
      </c>
      <c r="BN12" s="175">
        <f>IFERROR(VLOOKUP($P12,'CATI_Semana_08.09'!$E$20:$M$28,2,0),0)</f>
        <v>0</v>
      </c>
      <c r="BO12" s="175">
        <f>IFERROR(VLOOKUP($P12,'CATI_Semana_15.09'!$E$20:$M$28,2,0),0)</f>
        <v>0</v>
      </c>
      <c r="BP12" s="175">
        <f>IFERROR(VLOOKUP($P12,'CATI_Semana_22.09'!$E$20:$M$28,2,0),0)</f>
        <v>0</v>
      </c>
      <c r="BQ12" s="175">
        <f>IFERROR(VLOOKUP($P12,'CATI_Semana_29.09'!$E$20:$M$28,2,0),0)</f>
        <v>0</v>
      </c>
      <c r="BR12" s="175">
        <f>IFERROR(VLOOKUP($P12,'CATI_Semana_06.10'!$E$20:$M$28,2,0),0)</f>
        <v>0</v>
      </c>
      <c r="BS12" s="175">
        <f>IFERROR(VLOOKUP($P12,'CATI_Semana_13.10'!$E$20:$M$28,2,0),0)</f>
        <v>0</v>
      </c>
      <c r="BT12" s="175">
        <f>IFERROR(VLOOKUP($P12,'CATI_Semana_20.10'!$E$20:$M$28,2,0),0)</f>
        <v>0</v>
      </c>
      <c r="BU12" s="175">
        <f>IFERROR(VLOOKUP($P12,'CATI_Semana_27.10'!$E$20:$M$28,2,0),0)</f>
        <v>0</v>
      </c>
      <c r="BV12" s="175">
        <f>IFERROR(VLOOKUP($P12,'CATI_Semana_03.11'!$E$20:$M$28,2,0),0)</f>
        <v>0</v>
      </c>
      <c r="BW12" s="175">
        <f>IFERROR(VLOOKUP($P12,'CATI_Semana_10.11'!$E$20:$M$28,2,0),0)</f>
        <v>0</v>
      </c>
      <c r="BX12" s="175">
        <f>IFERROR(VLOOKUP($P12,'CATI_Semana_17.11'!$E$20:$M$28,2,0),0)</f>
        <v>0</v>
      </c>
      <c r="BY12" s="175">
        <f>IFERROR(VLOOKUP($P12,'CATI_Semana_24.11'!$E$20:$M$28,2,0),0)</f>
        <v>0</v>
      </c>
      <c r="BZ12" s="175">
        <f>IFERROR(VLOOKUP($P12,'CATI_Semana_01.12'!$E$20:$M$28,2,0),0)</f>
        <v>0</v>
      </c>
      <c r="CA12" s="175">
        <f>IFERROR(VLOOKUP($P12,'CATI_Semana_08.12'!$E$20:$M$28,2,0),0)</f>
        <v>0</v>
      </c>
      <c r="CB12" s="175">
        <f>IFERROR(VLOOKUP($P12,'CATI_Semana_15.12'!$E$20:$M$28,2,0),0)</f>
        <v>0</v>
      </c>
      <c r="CC12" s="175">
        <f>IFERROR(VLOOKUP($P12,'CATI_Semana_22.12'!$E$20:$M$28,2,0),0)</f>
        <v>0</v>
      </c>
      <c r="CD12" s="175">
        <f>IFERROR(VLOOKUP($P12,'CATI_Semana_29.12'!$E$20:$M$28,2,0),0)</f>
        <v>0</v>
      </c>
    </row>
    <row r="13" spans="1:82" ht="15" customHeight="1">
      <c r="A13" s="12" t="str">
        <f>P13</f>
        <v>Cielo / CP / Atendimento e Perfil Digital_2024</v>
      </c>
      <c r="B13" s="141">
        <f t="shared" ca="1" si="8"/>
        <v>9</v>
      </c>
      <c r="C13" s="142" t="s">
        <v>189</v>
      </c>
      <c r="D13" s="143">
        <f>VLOOKUP(F13,Calendário!$A:$C,3,0)</f>
        <v>45495</v>
      </c>
      <c r="E13" s="144" t="str">
        <f>VLOOKUP(WEEKDAY(F13,1),Calendário!G:H,2,0)</f>
        <v>QUA</v>
      </c>
      <c r="F13" s="145">
        <v>45497</v>
      </c>
      <c r="G13" s="145">
        <v>45576</v>
      </c>
      <c r="H13" s="146">
        <v>2800</v>
      </c>
      <c r="I13" s="395">
        <v>2401</v>
      </c>
      <c r="J13" s="163">
        <f>H13-I13</f>
        <v>399</v>
      </c>
      <c r="K13" s="162">
        <v>25</v>
      </c>
      <c r="L13" s="164">
        <v>5</v>
      </c>
      <c r="M13" s="165">
        <v>12</v>
      </c>
      <c r="N13" s="163">
        <f>ROUNDUP((J13/K13/L13),0)</f>
        <v>4</v>
      </c>
      <c r="O13" s="166"/>
      <c r="P13" s="167" t="s">
        <v>135</v>
      </c>
      <c r="Q13" s="175">
        <f>IFERROR(VLOOKUP($P13,'CATI_Semana_30.09'!$E$42:$M$56,2,0),0)</f>
        <v>0</v>
      </c>
      <c r="R13" s="175">
        <f ca="1">IFERROR(VLOOKUP($P13,'CATI_Semana_07.10'!$E$36:$M$50,2,0),0)</f>
        <v>0</v>
      </c>
      <c r="S13" s="175">
        <f ca="1">IFERROR(VLOOKUP($P13,'CATI_Semana_14.10'!$E$42:$M$56,2,0),0)</f>
        <v>408</v>
      </c>
      <c r="T13" s="175">
        <f>IFERROR(VLOOKUP($P13,'CATI_Semana_21.10'!$E$34:$M$48,2,0),0)</f>
        <v>0</v>
      </c>
      <c r="U13" s="175">
        <f>IFERROR(VLOOKUP($P13,'CATI_Semana_28.10'!$E$28:$M$41,2,0),0)</f>
        <v>0</v>
      </c>
      <c r="V13" s="175">
        <f>IFERROR(VLOOKUP($P13,'CATI_Semana_04.11'!$E$34:$M$48,2,0),0)</f>
        <v>0</v>
      </c>
      <c r="W13" s="175">
        <f>IFERROR(VLOOKUP($P13,'CATI_Semana_11.11'!$E$30:$M$44,2,0),0)</f>
        <v>0</v>
      </c>
      <c r="X13" s="175">
        <f>IFERROR(VLOOKUP($P13,'CATI_Semana_18.11'!$E$32:$M$47,2,0),0)</f>
        <v>0</v>
      </c>
      <c r="Y13" s="175">
        <f>IFERROR(VLOOKUP($P13,'CATI_Semana_25.11'!$E$36:$M$53,2,0),0)</f>
        <v>0</v>
      </c>
      <c r="Z13" s="175">
        <f>IFERROR(VLOOKUP($P13,'CATI_Semana_02.12'!$E$28:$M$40,2,0),0)</f>
        <v>0</v>
      </c>
      <c r="AA13" s="175">
        <f>IFERROR(VLOOKUP($P13,'CATI_Semana_09.12'!$E$30:$M$43,2,0),0)</f>
        <v>0</v>
      </c>
      <c r="AB13" s="175">
        <f>IFERROR(VLOOKUP($P13,'CATI_Semana_16.12'!$E$27:$M$38,2,0),0)</f>
        <v>0</v>
      </c>
      <c r="AC13" s="175">
        <f>IFERROR(VLOOKUP($P13,'CATI_Semana_23.12'!$E$23:$M$32,2,0),0)</f>
        <v>0</v>
      </c>
      <c r="AD13" s="175">
        <f>IFERROR(VLOOKUP($P13,'CATI_Semana_30.12'!$E$22:$M$31,2,0),0)</f>
        <v>0</v>
      </c>
      <c r="AE13" s="175">
        <f>IFERROR(VLOOKUP($P13,'CATI_Semana_06.01'!$E$20:$M$28,2,0),0)</f>
        <v>0</v>
      </c>
      <c r="AF13" s="175">
        <f>IFERROR(VLOOKUP($P13,'CATI_Semana_13.01'!$E$20:$M$28,2,0),0)</f>
        <v>0</v>
      </c>
      <c r="AG13" s="175">
        <f>IFERROR(VLOOKUP($P13,'CATI_Semana_20.01'!$E$20:$M$28,2,0),0)</f>
        <v>0</v>
      </c>
      <c r="AH13" s="175">
        <f>IFERROR(VLOOKUP($P13,'CATI_Semana_27.01'!$E$20:$M$28,2,0),0)</f>
        <v>0</v>
      </c>
      <c r="AI13" s="175">
        <f>IFERROR(VLOOKUP($P13,'CATI_Semana_03.02'!$E$20:$M$28,2,0),0)</f>
        <v>0</v>
      </c>
      <c r="AJ13" s="175">
        <f>IFERROR(VLOOKUP($P13,'CATI_Semana_10.02'!$E$20:$M$28,2,0),0)</f>
        <v>0</v>
      </c>
      <c r="AK13" s="175">
        <f>IFERROR(VLOOKUP($P13,'CATI_Semana_17.02'!$E$20:$M$28,2,0),0)</f>
        <v>0</v>
      </c>
      <c r="AL13" s="175">
        <f>IFERROR(VLOOKUP($P13,'CATI_Semana_24.02'!$E$20:$M$28,2,0),0)</f>
        <v>0</v>
      </c>
      <c r="AM13" s="175">
        <f>IFERROR(VLOOKUP($P13,'CATI_Semana_03.03'!$E$20:$M$28,2,0),0)</f>
        <v>0</v>
      </c>
      <c r="AN13" s="175">
        <f>IFERROR(VLOOKUP($P13,'CATI_Semana_10.03'!$E$20:$M$28,2,0),0)</f>
        <v>0</v>
      </c>
      <c r="AO13" s="175">
        <f>IFERROR(VLOOKUP($P13,'CATI_Semana_17.03'!$E$20:$M$28,2,0),0)</f>
        <v>0</v>
      </c>
      <c r="AP13" s="175">
        <f>IFERROR(VLOOKUP($P13,'CATI_Semana_24.03'!$E$20:$M$28,2,0),0)</f>
        <v>0</v>
      </c>
      <c r="AQ13" s="175">
        <f>IFERROR(VLOOKUP($P13,'CATI_Semana_31.03'!$E$20:$M$28,2,0),0)</f>
        <v>0</v>
      </c>
      <c r="AR13" s="175">
        <f>IFERROR(VLOOKUP($P13,'CATI_Semana_07.04'!$E$20:$M$28,2,0),0)</f>
        <v>0</v>
      </c>
      <c r="AS13" s="175">
        <f>IFERROR(VLOOKUP($P13,'CATI_Semana_14.04'!$E$20:$M$28,2,0),0)</f>
        <v>0</v>
      </c>
      <c r="AT13" s="175">
        <f>IFERROR(VLOOKUP($P13,'CATI_Semana_21.04'!$E$20:$M$28,2,0),0)</f>
        <v>0</v>
      </c>
      <c r="AU13" s="175">
        <f>IFERROR(VLOOKUP($P13,'CATI_Semana_28.04'!$E$20:$M$28,2,0),0)</f>
        <v>0</v>
      </c>
      <c r="AV13" s="175">
        <f>IFERROR(VLOOKUP($P13,'CATI_Semana_05.05'!$E$20:$M$28,2,0),0)</f>
        <v>0</v>
      </c>
      <c r="AW13" s="175">
        <f>IFERROR(VLOOKUP($P13,'CATI_Semana_12.05'!$E$20:$M$28,2,0),0)</f>
        <v>0</v>
      </c>
      <c r="AX13" s="175">
        <f>IFERROR(VLOOKUP($P13,'CATI_Semana_19.05'!$E$20:$M$28,2,0),0)</f>
        <v>0</v>
      </c>
      <c r="AY13" s="175">
        <f>IFERROR(VLOOKUP($P13,'CATI_Semana_26.05'!$E$20:$M$28,2,0),0)</f>
        <v>0</v>
      </c>
      <c r="AZ13" s="175">
        <f>IFERROR(VLOOKUP($P13,'CATI_Semana_02.06'!$E$20:$M$28,2,0),0)</f>
        <v>0</v>
      </c>
      <c r="BA13" s="175">
        <f>IFERROR(VLOOKUP($P13,'CATI_Semana_09.06'!$E$20:$M$28,2,0),0)</f>
        <v>0</v>
      </c>
      <c r="BB13" s="175">
        <f>IFERROR(VLOOKUP($P13,'CATI_Semana_16.06'!$E$20:$M$28,2,0),0)</f>
        <v>0</v>
      </c>
      <c r="BC13" s="175">
        <f>IFERROR(VLOOKUP($P13,'CATI_Semana_23.06'!$E$20:$M$28,2,0),0)</f>
        <v>0</v>
      </c>
      <c r="BD13" s="175">
        <f>IFERROR(VLOOKUP($P13,'CATI_Semana_30.06'!$E$20:$M$28,2,0),0)</f>
        <v>0</v>
      </c>
      <c r="BE13" s="175">
        <f>IFERROR(VLOOKUP($P13,'CATI_Semana_07.07'!$E$20:$M$28,2,0),0)</f>
        <v>0</v>
      </c>
      <c r="BF13" s="175">
        <f>IFERROR(VLOOKUP($P13,'CATI_Semana_14.07'!$E$20:$M$28,2,0),0)</f>
        <v>0</v>
      </c>
      <c r="BG13" s="175">
        <f>IFERROR(VLOOKUP($P13,'CATI_Semana_21.07'!$E$20:$M$28,2,0),0)</f>
        <v>0</v>
      </c>
      <c r="BH13" s="175">
        <f>IFERROR(VLOOKUP($P13,'CATI_Semana_28.07'!$E$20:$M$28,2,0),0)</f>
        <v>0</v>
      </c>
      <c r="BI13" s="175">
        <f>IFERROR(VLOOKUP($P13,'CATI_Semana_04.08'!$E$20:$M$28,2,0),0)</f>
        <v>0</v>
      </c>
      <c r="BJ13" s="175">
        <f>IFERROR(VLOOKUP($P13,'CATI_Semana_11.08'!$E$20:$M$28,2,0),0)</f>
        <v>0</v>
      </c>
      <c r="BK13" s="175">
        <f>IFERROR(VLOOKUP($P13,'CATI_Semana_18.08'!$E$20:$M$28,2,0),0)</f>
        <v>0</v>
      </c>
      <c r="BL13" s="175">
        <f>IFERROR(VLOOKUP($P13,'CATI_Semana_25.08'!$E$20:$M$28,2,0),0)</f>
        <v>0</v>
      </c>
      <c r="BM13" s="175">
        <f>IFERROR(VLOOKUP($P13,'CATI_Semana_01.09'!$E$20:$M$28,2,0),0)</f>
        <v>0</v>
      </c>
      <c r="BN13" s="175">
        <f>IFERROR(VLOOKUP($P13,'CATI_Semana_08.09'!$E$20:$M$28,2,0),0)</f>
        <v>0</v>
      </c>
      <c r="BO13" s="175">
        <f>IFERROR(VLOOKUP($P13,'CATI_Semana_15.09'!$E$20:$M$28,2,0),0)</f>
        <v>0</v>
      </c>
      <c r="BP13" s="175">
        <f>IFERROR(VLOOKUP($P13,'CATI_Semana_22.09'!$E$20:$M$28,2,0),0)</f>
        <v>0</v>
      </c>
      <c r="BQ13" s="175">
        <f>IFERROR(VLOOKUP($P13,'CATI_Semana_29.09'!$E$20:$M$28,2,0),0)</f>
        <v>0</v>
      </c>
      <c r="BR13" s="175">
        <f>IFERROR(VLOOKUP($P13,'CATI_Semana_06.10'!$E$20:$M$28,2,0),0)</f>
        <v>0</v>
      </c>
      <c r="BS13" s="175">
        <f>IFERROR(VLOOKUP($P13,'CATI_Semana_13.10'!$E$20:$M$28,2,0),0)</f>
        <v>0</v>
      </c>
      <c r="BT13" s="175">
        <f>IFERROR(VLOOKUP($P13,'CATI_Semana_20.10'!$E$20:$M$28,2,0),0)</f>
        <v>0</v>
      </c>
      <c r="BU13" s="175">
        <f>IFERROR(VLOOKUP($P13,'CATI_Semana_27.10'!$E$20:$M$28,2,0),0)</f>
        <v>0</v>
      </c>
      <c r="BV13" s="175">
        <f>IFERROR(VLOOKUP($P13,'CATI_Semana_03.11'!$E$20:$M$28,2,0),0)</f>
        <v>0</v>
      </c>
      <c r="BW13" s="175">
        <f>IFERROR(VLOOKUP($P13,'CATI_Semana_10.11'!$E$20:$M$28,2,0),0)</f>
        <v>0</v>
      </c>
      <c r="BX13" s="175">
        <f>IFERROR(VLOOKUP($P13,'CATI_Semana_17.11'!$E$20:$M$28,2,0),0)</f>
        <v>0</v>
      </c>
      <c r="BY13" s="175">
        <f>IFERROR(VLOOKUP($P13,'CATI_Semana_24.11'!$E$20:$M$28,2,0),0)</f>
        <v>0</v>
      </c>
      <c r="BZ13" s="175">
        <f>IFERROR(VLOOKUP($P13,'CATI_Semana_01.12'!$E$20:$M$28,2,0),0)</f>
        <v>0</v>
      </c>
      <c r="CA13" s="175">
        <f>IFERROR(VLOOKUP($P13,'CATI_Semana_08.12'!$E$20:$M$28,2,0),0)</f>
        <v>0</v>
      </c>
      <c r="CB13" s="175">
        <f>IFERROR(VLOOKUP($P13,'CATI_Semana_15.12'!$E$20:$M$28,2,0),0)</f>
        <v>0</v>
      </c>
      <c r="CC13" s="175">
        <f>IFERROR(VLOOKUP($P13,'CATI_Semana_22.12'!$E$20:$M$28,2,0),0)</f>
        <v>0</v>
      </c>
      <c r="CD13" s="175">
        <f>IFERROR(VLOOKUP($P13,'CATI_Semana_29.12'!$E$20:$M$28,2,0),0)</f>
        <v>0</v>
      </c>
    </row>
    <row r="14" spans="1:82" ht="15" customHeight="1" collapsed="1">
      <c r="B14" s="141">
        <f t="shared" ca="1" si="8"/>
        <v>7</v>
      </c>
      <c r="C14" s="142" t="s">
        <v>189</v>
      </c>
      <c r="D14" s="143">
        <f>VLOOKUP(F14,Calendário!$A:$C,3,0)</f>
        <v>45586</v>
      </c>
      <c r="E14" s="144" t="str">
        <f>VLOOKUP(WEEKDAY(F14,1),Calendário!G:H,2,0)</f>
        <v>SEG</v>
      </c>
      <c r="F14" s="145">
        <v>45586</v>
      </c>
      <c r="G14" s="145">
        <v>45626</v>
      </c>
      <c r="H14" s="146">
        <v>9650</v>
      </c>
      <c r="I14" s="162"/>
      <c r="J14" s="163">
        <f t="shared" si="6"/>
        <v>9650</v>
      </c>
      <c r="K14" s="162">
        <v>34</v>
      </c>
      <c r="L14" s="164">
        <v>6</v>
      </c>
      <c r="M14" s="165"/>
      <c r="N14" s="163">
        <f t="shared" si="7"/>
        <v>48</v>
      </c>
      <c r="O14" s="166"/>
      <c r="P14" s="167" t="s">
        <v>345</v>
      </c>
      <c r="Q14" s="175">
        <f>IFERROR(VLOOKUP($P14,'CATI_Semana_30.09'!$E$42:$M$56,2,0),0)</f>
        <v>0</v>
      </c>
      <c r="R14" s="175">
        <f>IFERROR(VLOOKUP($P14,'CATI_Semana_07.10'!$E$36:$M$50,2,0),0)</f>
        <v>0</v>
      </c>
      <c r="S14" s="175">
        <f>IFERROR(VLOOKUP($P14,'CATI_Semana_14.10'!$E$42:$M$56,2,0),0)</f>
        <v>0</v>
      </c>
      <c r="T14" s="175">
        <f ca="1">IFERROR(VLOOKUP($P14,'CATI_Semana_21.10'!$E$34:$M$48,2,0),0)</f>
        <v>1518</v>
      </c>
      <c r="U14" s="175">
        <f ca="1">IFERROR(VLOOKUP($P14,'CATI_Semana_28.10'!$E$28:$M$41,2,0),0)</f>
        <v>1554</v>
      </c>
      <c r="V14" s="175">
        <f ca="1">IFERROR(VLOOKUP($P14,'CATI_Semana_04.11'!$E$34:$M$48,2,0),0)</f>
        <v>1746</v>
      </c>
      <c r="W14" s="175">
        <f ca="1">IFERROR(VLOOKUP($P14,'CATI_Semana_11.11'!$E$30:$M$44,2,0),0)</f>
        <v>1342</v>
      </c>
      <c r="X14" s="175">
        <f ca="1">IFERROR(VLOOKUP($P14,'CATI_Semana_18.11'!$E$32:$M$47,2,0),0)</f>
        <v>1171</v>
      </c>
      <c r="Y14" s="175">
        <f ca="1">IFERROR(VLOOKUP($P14,'CATI_Semana_25.11'!$E$36:$M$53,2,0),0)</f>
        <v>2326</v>
      </c>
      <c r="Z14" s="175">
        <f>IFERROR(VLOOKUP($P14,'CATI_Semana_02.12'!$E$28:$M$40,2,0),0)</f>
        <v>0</v>
      </c>
      <c r="AA14" s="175">
        <f>IFERROR(VLOOKUP($P14,'CATI_Semana_09.12'!$E$30:$M$43,2,0),0)</f>
        <v>0</v>
      </c>
      <c r="AB14" s="175">
        <f>IFERROR(VLOOKUP($P14,'CATI_Semana_16.12'!$E$27:$M$38,2,0),0)</f>
        <v>0</v>
      </c>
      <c r="AC14" s="175">
        <f>IFERROR(VLOOKUP($P14,'CATI_Semana_23.12'!$E$23:$M$32,2,0),0)</f>
        <v>0</v>
      </c>
      <c r="AD14" s="175">
        <f>IFERROR(VLOOKUP($P14,'CATI_Semana_30.12'!$E$22:$M$31,2,0),0)</f>
        <v>0</v>
      </c>
      <c r="AE14" s="175">
        <f>IFERROR(VLOOKUP($P14,'CATI_Semana_06.01'!$E$20:$M$28,2,0),0)</f>
        <v>0</v>
      </c>
      <c r="AF14" s="175">
        <f>IFERROR(VLOOKUP($P14,'CATI_Semana_13.01'!$E$20:$M$28,2,0),0)</f>
        <v>0</v>
      </c>
      <c r="AG14" s="175">
        <f>IFERROR(VLOOKUP($P14,'CATI_Semana_20.01'!$E$20:$M$28,2,0),0)</f>
        <v>0</v>
      </c>
      <c r="AH14" s="175">
        <f>IFERROR(VLOOKUP($P14,'CATI_Semana_27.01'!$E$20:$M$28,2,0),0)</f>
        <v>0</v>
      </c>
      <c r="AI14" s="175">
        <f>IFERROR(VLOOKUP($P14,'CATI_Semana_03.02'!$E$20:$M$28,2,0),0)</f>
        <v>0</v>
      </c>
      <c r="AJ14" s="175">
        <f>IFERROR(VLOOKUP($P14,'CATI_Semana_10.02'!$E$20:$M$28,2,0),0)</f>
        <v>0</v>
      </c>
      <c r="AK14" s="175">
        <f>IFERROR(VLOOKUP($P14,'CATI_Semana_17.02'!$E$20:$M$28,2,0),0)</f>
        <v>0</v>
      </c>
      <c r="AL14" s="175">
        <f>IFERROR(VLOOKUP($P14,'CATI_Semana_24.02'!$E$20:$M$28,2,0),0)</f>
        <v>0</v>
      </c>
      <c r="AM14" s="175">
        <f>IFERROR(VLOOKUP($P14,'CATI_Semana_03.03'!$E$20:$M$28,2,0),0)</f>
        <v>0</v>
      </c>
      <c r="AN14" s="175">
        <f>IFERROR(VLOOKUP($P14,'CATI_Semana_10.03'!$E$20:$M$28,2,0),0)</f>
        <v>0</v>
      </c>
      <c r="AO14" s="175">
        <f>IFERROR(VLOOKUP($P14,'CATI_Semana_17.03'!$E$20:$M$28,2,0),0)</f>
        <v>0</v>
      </c>
      <c r="AP14" s="175">
        <f>IFERROR(VLOOKUP($P14,'CATI_Semana_24.03'!$E$20:$M$28,2,0),0)</f>
        <v>0</v>
      </c>
      <c r="AQ14" s="175">
        <f>IFERROR(VLOOKUP($P14,'CATI_Semana_31.03'!$E$20:$M$28,2,0),0)</f>
        <v>0</v>
      </c>
      <c r="AR14" s="175">
        <f>IFERROR(VLOOKUP($P14,'CATI_Semana_07.04'!$E$20:$M$28,2,0),0)</f>
        <v>0</v>
      </c>
      <c r="AS14" s="175">
        <f>IFERROR(VLOOKUP($P14,'CATI_Semana_14.04'!$E$20:$M$28,2,0),0)</f>
        <v>0</v>
      </c>
      <c r="AT14" s="175">
        <f>IFERROR(VLOOKUP($P14,'CATI_Semana_21.04'!$E$20:$M$28,2,0),0)</f>
        <v>0</v>
      </c>
      <c r="AU14" s="175">
        <f>IFERROR(VLOOKUP($P14,'CATI_Semana_28.04'!$E$20:$M$28,2,0),0)</f>
        <v>0</v>
      </c>
      <c r="AV14" s="175">
        <f>IFERROR(VLOOKUP($P14,'CATI_Semana_05.05'!$E$20:$M$28,2,0),0)</f>
        <v>0</v>
      </c>
      <c r="AW14" s="175">
        <f>IFERROR(VLOOKUP($P14,'CATI_Semana_12.05'!$E$20:$M$28,2,0),0)</f>
        <v>0</v>
      </c>
      <c r="AX14" s="175">
        <f>IFERROR(VLOOKUP($P14,'CATI_Semana_19.05'!$E$20:$M$28,2,0),0)</f>
        <v>0</v>
      </c>
      <c r="AY14" s="175">
        <f>IFERROR(VLOOKUP($P14,'CATI_Semana_26.05'!$E$20:$M$28,2,0),0)</f>
        <v>0</v>
      </c>
      <c r="AZ14" s="175">
        <f>IFERROR(VLOOKUP($P14,'CATI_Semana_02.06'!$E$20:$M$28,2,0),0)</f>
        <v>0</v>
      </c>
      <c r="BA14" s="175">
        <f>IFERROR(VLOOKUP($P14,'CATI_Semana_09.06'!$E$20:$M$28,2,0),0)</f>
        <v>0</v>
      </c>
      <c r="BB14" s="175">
        <f>IFERROR(VLOOKUP($P14,'CATI_Semana_16.06'!$E$20:$M$28,2,0),0)</f>
        <v>0</v>
      </c>
      <c r="BC14" s="175">
        <f>IFERROR(VLOOKUP($P14,'CATI_Semana_23.06'!$E$20:$M$28,2,0),0)</f>
        <v>0</v>
      </c>
      <c r="BD14" s="175">
        <f>IFERROR(VLOOKUP($P14,'CATI_Semana_30.06'!$E$20:$M$28,2,0),0)</f>
        <v>0</v>
      </c>
      <c r="BE14" s="175">
        <f>IFERROR(VLOOKUP($P14,'CATI_Semana_07.07'!$E$20:$M$28,2,0),0)</f>
        <v>0</v>
      </c>
      <c r="BF14" s="175">
        <f>IFERROR(VLOOKUP($P14,'CATI_Semana_14.07'!$E$20:$M$28,2,0),0)</f>
        <v>0</v>
      </c>
      <c r="BG14" s="175">
        <f>IFERROR(VLOOKUP($P14,'CATI_Semana_21.07'!$E$20:$M$28,2,0),0)</f>
        <v>0</v>
      </c>
      <c r="BH14" s="175">
        <f>IFERROR(VLOOKUP($P14,'CATI_Semana_28.07'!$E$20:$M$28,2,0),0)</f>
        <v>0</v>
      </c>
      <c r="BI14" s="175">
        <f>IFERROR(VLOOKUP($P14,'CATI_Semana_04.08'!$E$20:$M$28,2,0),0)</f>
        <v>0</v>
      </c>
      <c r="BJ14" s="175">
        <f>IFERROR(VLOOKUP($P14,'CATI_Semana_11.08'!$E$20:$M$28,2,0),0)</f>
        <v>0</v>
      </c>
      <c r="BK14" s="175">
        <f>IFERROR(VLOOKUP($P14,'CATI_Semana_18.08'!$E$20:$M$28,2,0),0)</f>
        <v>0</v>
      </c>
      <c r="BL14" s="175">
        <f>IFERROR(VLOOKUP($P14,'CATI_Semana_25.08'!$E$20:$M$28,2,0),0)</f>
        <v>0</v>
      </c>
      <c r="BM14" s="175">
        <f>IFERROR(VLOOKUP($P14,'CATI_Semana_01.09'!$E$20:$M$28,2,0),0)</f>
        <v>0</v>
      </c>
      <c r="BN14" s="175">
        <f>IFERROR(VLOOKUP($P14,'CATI_Semana_08.09'!$E$20:$M$28,2,0),0)</f>
        <v>0</v>
      </c>
      <c r="BO14" s="175">
        <f>IFERROR(VLOOKUP($P14,'CATI_Semana_15.09'!$E$20:$M$28,2,0),0)</f>
        <v>0</v>
      </c>
      <c r="BP14" s="175">
        <f>IFERROR(VLOOKUP($P14,'CATI_Semana_22.09'!$E$20:$M$28,2,0),0)</f>
        <v>0</v>
      </c>
      <c r="BQ14" s="175">
        <f>IFERROR(VLOOKUP($P14,'CATI_Semana_29.09'!$E$20:$M$28,2,0),0)</f>
        <v>0</v>
      </c>
      <c r="BR14" s="175">
        <f>IFERROR(VLOOKUP($P14,'CATI_Semana_06.10'!$E$20:$M$28,2,0),0)</f>
        <v>0</v>
      </c>
      <c r="BS14" s="175">
        <f>IFERROR(VLOOKUP($P14,'CATI_Semana_13.10'!$E$20:$M$28,2,0),0)</f>
        <v>0</v>
      </c>
      <c r="BT14" s="175">
        <f>IFERROR(VLOOKUP($P14,'CATI_Semana_20.10'!$E$20:$M$28,2,0),0)</f>
        <v>0</v>
      </c>
      <c r="BU14" s="175">
        <f>IFERROR(VLOOKUP($P14,'CATI_Semana_27.10'!$E$20:$M$28,2,0),0)</f>
        <v>0</v>
      </c>
      <c r="BV14" s="175">
        <f>IFERROR(VLOOKUP($P14,'CATI_Semana_03.11'!$E$20:$M$28,2,0),0)</f>
        <v>0</v>
      </c>
      <c r="BW14" s="175">
        <f>IFERROR(VLOOKUP($P14,'CATI_Semana_10.11'!$E$20:$M$28,2,0),0)</f>
        <v>0</v>
      </c>
      <c r="BX14" s="175">
        <f>IFERROR(VLOOKUP($P14,'CATI_Semana_17.11'!$E$20:$M$28,2,0),0)</f>
        <v>0</v>
      </c>
      <c r="BY14" s="175">
        <f>IFERROR(VLOOKUP($P14,'CATI_Semana_24.11'!$E$20:$M$28,2,0),0)</f>
        <v>0</v>
      </c>
      <c r="BZ14" s="175">
        <f>IFERROR(VLOOKUP($P14,'CATI_Semana_01.12'!$E$20:$M$28,2,0),0)</f>
        <v>0</v>
      </c>
      <c r="CA14" s="175">
        <f>IFERROR(VLOOKUP($P14,'CATI_Semana_08.12'!$E$20:$M$28,2,0),0)</f>
        <v>0</v>
      </c>
      <c r="CB14" s="175">
        <f>IFERROR(VLOOKUP($P14,'CATI_Semana_15.12'!$E$20:$M$28,2,0),0)</f>
        <v>0</v>
      </c>
      <c r="CC14" s="175">
        <f>IFERROR(VLOOKUP($P14,'CATI_Semana_22.12'!$E$20:$M$28,2,0),0)</f>
        <v>0</v>
      </c>
      <c r="CD14" s="175">
        <f>IFERROR(VLOOKUP($P14,'CATI_Semana_29.12'!$E$20:$M$28,2,0),0)</f>
        <v>0</v>
      </c>
    </row>
    <row r="15" spans="1:82" ht="15" customHeight="1" collapsed="1">
      <c r="B15" s="141">
        <f t="shared" ref="B15" ca="1" si="9">SUM(Q15:XFD15)-J15</f>
        <v>4</v>
      </c>
      <c r="C15" s="142" t="s">
        <v>189</v>
      </c>
      <c r="D15" s="143">
        <f>VLOOKUP(F15,Calendário!$A:$C,3,0)</f>
        <v>45586</v>
      </c>
      <c r="E15" s="144" t="str">
        <f>VLOOKUP(WEEKDAY(F15,1),Calendário!G:H,2,0)</f>
        <v>SEG</v>
      </c>
      <c r="F15" s="145">
        <v>45586</v>
      </c>
      <c r="G15" s="145">
        <v>45622</v>
      </c>
      <c r="H15" s="146">
        <v>3000</v>
      </c>
      <c r="I15" s="162"/>
      <c r="J15" s="163">
        <f t="shared" ref="J15" si="10">H15-I15</f>
        <v>3000</v>
      </c>
      <c r="K15" s="162">
        <v>25</v>
      </c>
      <c r="L15" s="164">
        <v>3</v>
      </c>
      <c r="M15" s="165">
        <v>12</v>
      </c>
      <c r="N15" s="163">
        <f t="shared" ref="N15" si="11">ROUNDUP((J15/K15/L15),0)</f>
        <v>40</v>
      </c>
      <c r="O15" s="166"/>
      <c r="P15" s="167" t="s">
        <v>339</v>
      </c>
      <c r="Q15" s="175">
        <f>IFERROR(VLOOKUP($P15,'CATI_Semana_30.09'!$E$42:$M$56,2,0),0)</f>
        <v>0</v>
      </c>
      <c r="R15" s="175">
        <f>IFERROR(VLOOKUP($P15,'CATI_Semana_07.10'!$E$36:$M$50,2,0),0)</f>
        <v>0</v>
      </c>
      <c r="S15" s="175">
        <f>IFERROR(VLOOKUP($P15,'CATI_Semana_14.10'!$E$42:$M$56,2,0),0)</f>
        <v>0</v>
      </c>
      <c r="T15" s="175">
        <f ca="1">IFERROR(VLOOKUP($P15,'CATI_Semana_21.10'!$E$34:$M$48,2,0),0)</f>
        <v>822</v>
      </c>
      <c r="U15" s="175">
        <f ca="1">IFERROR(VLOOKUP($P15,'CATI_Semana_28.10'!$E$28:$M$41,2,0),0)</f>
        <v>1129</v>
      </c>
      <c r="V15" s="175">
        <f ca="1">IFERROR(VLOOKUP($P15,'CATI_Semana_04.11'!$E$34:$M$48,2,0),0)</f>
        <v>405</v>
      </c>
      <c r="W15" s="175">
        <f ca="1">IFERROR(VLOOKUP($P15,'CATI_Semana_11.11'!$E$30:$M$44,2,0),0)</f>
        <v>324</v>
      </c>
      <c r="X15" s="175">
        <f ca="1">IFERROR(VLOOKUP($P15,'CATI_Semana_18.11'!$E$32:$M$47,2,0),0)</f>
        <v>216</v>
      </c>
      <c r="Y15" s="175">
        <f ca="1">IFERROR(VLOOKUP($P15,'CATI_Semana_25.11'!$E$36:$M$53,2,0),0)</f>
        <v>108</v>
      </c>
      <c r="Z15" s="175">
        <f>IFERROR(VLOOKUP($P15,'CATI_Semana_02.12'!$E$28:$M$40,2,0),0)</f>
        <v>0</v>
      </c>
      <c r="AA15" s="175">
        <f>IFERROR(VLOOKUP($P15,'CATI_Semana_09.12'!$E$30:$M$43,2,0),0)</f>
        <v>0</v>
      </c>
      <c r="AB15" s="175">
        <f>IFERROR(VLOOKUP($P15,'CATI_Semana_16.12'!$E$27:$M$38,2,0),0)</f>
        <v>0</v>
      </c>
      <c r="AC15" s="175">
        <f>IFERROR(VLOOKUP($P15,'CATI_Semana_23.12'!$E$23:$M$32,2,0),0)</f>
        <v>0</v>
      </c>
      <c r="AD15" s="175">
        <f>IFERROR(VLOOKUP($P15,'CATI_Semana_30.12'!$E$22:$M$31,2,0),0)</f>
        <v>0</v>
      </c>
      <c r="AE15" s="175">
        <f>IFERROR(VLOOKUP($P15,'CATI_Semana_06.01'!$E$20:$M$28,2,0),0)</f>
        <v>0</v>
      </c>
      <c r="AF15" s="175">
        <f>IFERROR(VLOOKUP($P15,'CATI_Semana_13.01'!$E$20:$M$28,2,0),0)</f>
        <v>0</v>
      </c>
      <c r="AG15" s="175">
        <f>IFERROR(VLOOKUP($P15,'CATI_Semana_20.01'!$E$20:$M$28,2,0),0)</f>
        <v>0</v>
      </c>
      <c r="AH15" s="175">
        <f>IFERROR(VLOOKUP($P15,'CATI_Semana_27.01'!$E$20:$M$28,2,0),0)</f>
        <v>0</v>
      </c>
      <c r="AI15" s="175">
        <f>IFERROR(VLOOKUP($P15,'CATI_Semana_03.02'!$E$20:$M$28,2,0),0)</f>
        <v>0</v>
      </c>
      <c r="AJ15" s="175">
        <f>IFERROR(VLOOKUP($P15,'CATI_Semana_10.02'!$E$20:$M$28,2,0),0)</f>
        <v>0</v>
      </c>
      <c r="AK15" s="175">
        <f>IFERROR(VLOOKUP($P15,'CATI_Semana_17.02'!$E$20:$M$28,2,0),0)</f>
        <v>0</v>
      </c>
      <c r="AL15" s="175">
        <f>IFERROR(VLOOKUP($P15,'CATI_Semana_24.02'!$E$20:$M$28,2,0),0)</f>
        <v>0</v>
      </c>
      <c r="AM15" s="175">
        <f>IFERROR(VLOOKUP($P15,'CATI_Semana_03.03'!$E$20:$M$28,2,0),0)</f>
        <v>0</v>
      </c>
      <c r="AN15" s="175">
        <f>IFERROR(VLOOKUP($P15,'CATI_Semana_10.03'!$E$20:$M$28,2,0),0)</f>
        <v>0</v>
      </c>
      <c r="AO15" s="175">
        <f>IFERROR(VLOOKUP($P15,'CATI_Semana_17.03'!$E$20:$M$28,2,0),0)</f>
        <v>0</v>
      </c>
      <c r="AP15" s="175">
        <f>IFERROR(VLOOKUP($P15,'CATI_Semana_24.03'!$E$20:$M$28,2,0),0)</f>
        <v>0</v>
      </c>
      <c r="AQ15" s="175">
        <f>IFERROR(VLOOKUP($P15,'CATI_Semana_31.03'!$E$20:$M$28,2,0),0)</f>
        <v>0</v>
      </c>
      <c r="AR15" s="175">
        <f>IFERROR(VLOOKUP($P15,'CATI_Semana_07.04'!$E$20:$M$28,2,0),0)</f>
        <v>0</v>
      </c>
      <c r="AS15" s="175">
        <f>IFERROR(VLOOKUP($P15,'CATI_Semana_14.04'!$E$20:$M$28,2,0),0)</f>
        <v>0</v>
      </c>
      <c r="AT15" s="175">
        <f>IFERROR(VLOOKUP($P15,'CATI_Semana_21.04'!$E$20:$M$28,2,0),0)</f>
        <v>0</v>
      </c>
      <c r="AU15" s="175">
        <f>IFERROR(VLOOKUP($P15,'CATI_Semana_28.04'!$E$20:$M$28,2,0),0)</f>
        <v>0</v>
      </c>
      <c r="AV15" s="175">
        <f>IFERROR(VLOOKUP($P15,'CATI_Semana_05.05'!$E$20:$M$28,2,0),0)</f>
        <v>0</v>
      </c>
      <c r="AW15" s="175">
        <f>IFERROR(VLOOKUP($P15,'CATI_Semana_12.05'!$E$20:$M$28,2,0),0)</f>
        <v>0</v>
      </c>
      <c r="AX15" s="175">
        <f>IFERROR(VLOOKUP($P15,'CATI_Semana_19.05'!$E$20:$M$28,2,0),0)</f>
        <v>0</v>
      </c>
      <c r="AY15" s="175">
        <f>IFERROR(VLOOKUP($P15,'CATI_Semana_26.05'!$E$20:$M$28,2,0),0)</f>
        <v>0</v>
      </c>
      <c r="AZ15" s="175">
        <f>IFERROR(VLOOKUP($P15,'CATI_Semana_02.06'!$E$20:$M$28,2,0),0)</f>
        <v>0</v>
      </c>
      <c r="BA15" s="175">
        <f>IFERROR(VLOOKUP($P15,'CATI_Semana_09.06'!$E$20:$M$28,2,0),0)</f>
        <v>0</v>
      </c>
      <c r="BB15" s="175">
        <f>IFERROR(VLOOKUP($P15,'CATI_Semana_16.06'!$E$20:$M$28,2,0),0)</f>
        <v>0</v>
      </c>
      <c r="BC15" s="175">
        <f>IFERROR(VLOOKUP($P15,'CATI_Semana_23.06'!$E$20:$M$28,2,0),0)</f>
        <v>0</v>
      </c>
      <c r="BD15" s="175">
        <f>IFERROR(VLOOKUP($P15,'CATI_Semana_30.06'!$E$20:$M$28,2,0),0)</f>
        <v>0</v>
      </c>
      <c r="BE15" s="175">
        <f>IFERROR(VLOOKUP($P15,'CATI_Semana_07.07'!$E$20:$M$28,2,0),0)</f>
        <v>0</v>
      </c>
      <c r="BF15" s="175">
        <f>IFERROR(VLOOKUP($P15,'CATI_Semana_14.07'!$E$20:$M$28,2,0),0)</f>
        <v>0</v>
      </c>
      <c r="BG15" s="175">
        <f>IFERROR(VLOOKUP($P15,'CATI_Semana_21.07'!$E$20:$M$28,2,0),0)</f>
        <v>0</v>
      </c>
      <c r="BH15" s="175">
        <f>IFERROR(VLOOKUP($P15,'CATI_Semana_28.07'!$E$20:$M$28,2,0),0)</f>
        <v>0</v>
      </c>
      <c r="BI15" s="175">
        <f>IFERROR(VLOOKUP($P15,'CATI_Semana_04.08'!$E$20:$M$28,2,0),0)</f>
        <v>0</v>
      </c>
      <c r="BJ15" s="175">
        <f>IFERROR(VLOOKUP($P15,'CATI_Semana_11.08'!$E$20:$M$28,2,0),0)</f>
        <v>0</v>
      </c>
      <c r="BK15" s="175">
        <f>IFERROR(VLOOKUP($P15,'CATI_Semana_18.08'!$E$20:$M$28,2,0),0)</f>
        <v>0</v>
      </c>
      <c r="BL15" s="175">
        <f>IFERROR(VLOOKUP($P15,'CATI_Semana_25.08'!$E$20:$M$28,2,0),0)</f>
        <v>0</v>
      </c>
      <c r="BM15" s="175">
        <f>IFERROR(VLOOKUP($P15,'CATI_Semana_01.09'!$E$20:$M$28,2,0),0)</f>
        <v>0</v>
      </c>
      <c r="BN15" s="175">
        <f>IFERROR(VLOOKUP($P15,'CATI_Semana_08.09'!$E$20:$M$28,2,0),0)</f>
        <v>0</v>
      </c>
      <c r="BO15" s="175">
        <f>IFERROR(VLOOKUP($P15,'CATI_Semana_15.09'!$E$20:$M$28,2,0),0)</f>
        <v>0</v>
      </c>
      <c r="BP15" s="175">
        <f>IFERROR(VLOOKUP($P15,'CATI_Semana_22.09'!$E$20:$M$28,2,0),0)</f>
        <v>0</v>
      </c>
      <c r="BQ15" s="175">
        <f>IFERROR(VLOOKUP($P15,'CATI_Semana_29.09'!$E$20:$M$28,2,0),0)</f>
        <v>0</v>
      </c>
      <c r="BR15" s="175">
        <f>IFERROR(VLOOKUP($P15,'CATI_Semana_06.10'!$E$20:$M$28,2,0),0)</f>
        <v>0</v>
      </c>
      <c r="BS15" s="175">
        <f>IFERROR(VLOOKUP($P15,'CATI_Semana_13.10'!$E$20:$M$28,2,0),0)</f>
        <v>0</v>
      </c>
      <c r="BT15" s="175">
        <f>IFERROR(VLOOKUP($P15,'CATI_Semana_20.10'!$E$20:$M$28,2,0),0)</f>
        <v>0</v>
      </c>
      <c r="BU15" s="175">
        <f>IFERROR(VLOOKUP($P15,'CATI_Semana_27.10'!$E$20:$M$28,2,0),0)</f>
        <v>0</v>
      </c>
      <c r="BV15" s="175">
        <f>IFERROR(VLOOKUP($P15,'CATI_Semana_03.11'!$E$20:$M$28,2,0),0)</f>
        <v>0</v>
      </c>
      <c r="BW15" s="175">
        <f>IFERROR(VLOOKUP($P15,'CATI_Semana_10.11'!$E$20:$M$28,2,0),0)</f>
        <v>0</v>
      </c>
      <c r="BX15" s="175">
        <f>IFERROR(VLOOKUP($P15,'CATI_Semana_17.11'!$E$20:$M$28,2,0),0)</f>
        <v>0</v>
      </c>
      <c r="BY15" s="175">
        <f>IFERROR(VLOOKUP($P15,'CATI_Semana_24.11'!$E$20:$M$28,2,0),0)</f>
        <v>0</v>
      </c>
      <c r="BZ15" s="175">
        <f>IFERROR(VLOOKUP($P15,'CATI_Semana_01.12'!$E$20:$M$28,2,0),0)</f>
        <v>0</v>
      </c>
      <c r="CA15" s="175">
        <f>IFERROR(VLOOKUP($P15,'CATI_Semana_08.12'!$E$20:$M$28,2,0),0)</f>
        <v>0</v>
      </c>
      <c r="CB15" s="175">
        <f>IFERROR(VLOOKUP($P15,'CATI_Semana_15.12'!$E$20:$M$28,2,0),0)</f>
        <v>0</v>
      </c>
      <c r="CC15" s="175">
        <f>IFERROR(VLOOKUP($P15,'CATI_Semana_22.12'!$E$20:$M$28,2,0),0)</f>
        <v>0</v>
      </c>
      <c r="CD15" s="175">
        <f>IFERROR(VLOOKUP($P15,'CATI_Semana_29.12'!$E$20:$M$28,2,0),0)</f>
        <v>0</v>
      </c>
    </row>
    <row r="16" spans="1:82" ht="15" customHeight="1" collapsed="1">
      <c r="B16" s="141">
        <f t="shared" ref="B16" ca="1" si="12">SUM(Q16:XFD16)-J16</f>
        <v>2</v>
      </c>
      <c r="C16" s="142" t="s">
        <v>189</v>
      </c>
      <c r="D16" s="143">
        <f>VLOOKUP(F16,Calendário!$A:$C,3,0)</f>
        <v>45586</v>
      </c>
      <c r="E16" s="144" t="str">
        <f>VLOOKUP(WEEKDAY(F16,1),Calendário!G:H,2,0)</f>
        <v>SEG</v>
      </c>
      <c r="F16" s="145">
        <v>45586</v>
      </c>
      <c r="G16" s="145">
        <v>45595</v>
      </c>
      <c r="H16" s="146">
        <v>600</v>
      </c>
      <c r="I16" s="162"/>
      <c r="J16" s="163">
        <f t="shared" ref="J16" si="13">H16-I16</f>
        <v>600</v>
      </c>
      <c r="K16" s="162">
        <v>8</v>
      </c>
      <c r="L16" s="164">
        <v>5</v>
      </c>
      <c r="M16" s="165">
        <v>12</v>
      </c>
      <c r="N16" s="163">
        <f t="shared" ref="N16" si="14">ROUNDUP((J16/K16/L16),0)</f>
        <v>15</v>
      </c>
      <c r="O16" s="166"/>
      <c r="P16" s="167" t="s">
        <v>147</v>
      </c>
      <c r="Q16" s="175">
        <f>IFERROR(VLOOKUP($P16,'CATI_Semana_30.09'!$E$42:$M$56,2,0),0)</f>
        <v>0</v>
      </c>
      <c r="R16" s="175">
        <f>IFERROR(VLOOKUP($P16,'CATI_Semana_07.10'!$E$36:$M$50,2,0),0)</f>
        <v>0</v>
      </c>
      <c r="S16" s="175">
        <f>IFERROR(VLOOKUP($P16,'CATI_Semana_14.10'!$E$42:$M$56,2,0),0)</f>
        <v>0</v>
      </c>
      <c r="T16" s="175">
        <f ca="1">IFERROR(VLOOKUP($P16,'CATI_Semana_21.10'!$E$34:$M$48,2,0),0)</f>
        <v>413</v>
      </c>
      <c r="U16" s="175">
        <f ca="1">IFERROR(VLOOKUP($P16,'CATI_Semana_28.10'!$E$28:$M$41,2,0),0)</f>
        <v>189</v>
      </c>
      <c r="V16" s="175">
        <f>IFERROR(VLOOKUP($P16,'CATI_Semana_04.11'!$E$34:$M$48,2,0),0)</f>
        <v>0</v>
      </c>
      <c r="W16" s="175">
        <f>IFERROR(VLOOKUP($P16,'CATI_Semana_11.11'!$E$30:$M$44,2,0),0)</f>
        <v>0</v>
      </c>
      <c r="X16" s="175">
        <f>IFERROR(VLOOKUP($P16,'CATI_Semana_18.11'!$E$32:$M$47,2,0),0)</f>
        <v>0</v>
      </c>
      <c r="Y16" s="175">
        <f>IFERROR(VLOOKUP($P16,'CATI_Semana_25.11'!$E$36:$M$53,2,0),0)</f>
        <v>0</v>
      </c>
      <c r="Z16" s="175">
        <f>IFERROR(VLOOKUP($P16,'CATI_Semana_02.12'!$E$28:$M$40,2,0),0)</f>
        <v>0</v>
      </c>
      <c r="AA16" s="175">
        <f>IFERROR(VLOOKUP($P16,'CATI_Semana_09.12'!$E$30:$M$43,2,0),0)</f>
        <v>0</v>
      </c>
      <c r="AB16" s="175">
        <f>IFERROR(VLOOKUP($P16,'CATI_Semana_16.12'!$E$27:$M$38,2,0),0)</f>
        <v>0</v>
      </c>
      <c r="AC16" s="175">
        <f>IFERROR(VLOOKUP($P16,'CATI_Semana_23.12'!$E$23:$M$32,2,0),0)</f>
        <v>0</v>
      </c>
      <c r="AD16" s="175">
        <f>IFERROR(VLOOKUP($P16,'CATI_Semana_30.12'!$E$22:$M$31,2,0),0)</f>
        <v>0</v>
      </c>
      <c r="AE16" s="175">
        <f>IFERROR(VLOOKUP($P16,'CATI_Semana_06.01'!$E$20:$M$28,2,0),0)</f>
        <v>0</v>
      </c>
      <c r="AF16" s="175">
        <f>IFERROR(VLOOKUP($P16,'CATI_Semana_13.01'!$E$20:$M$28,2,0),0)</f>
        <v>0</v>
      </c>
      <c r="AG16" s="175">
        <f>IFERROR(VLOOKUP($P16,'CATI_Semana_20.01'!$E$20:$M$28,2,0),0)</f>
        <v>0</v>
      </c>
      <c r="AH16" s="175">
        <f>IFERROR(VLOOKUP($P16,'CATI_Semana_27.01'!$E$20:$M$28,2,0),0)</f>
        <v>0</v>
      </c>
      <c r="AI16" s="175">
        <f>IFERROR(VLOOKUP($P16,'CATI_Semana_03.02'!$E$20:$M$28,2,0),0)</f>
        <v>0</v>
      </c>
      <c r="AJ16" s="175">
        <f>IFERROR(VLOOKUP($P16,'CATI_Semana_10.02'!$E$20:$M$28,2,0),0)</f>
        <v>0</v>
      </c>
      <c r="AK16" s="175">
        <f>IFERROR(VLOOKUP($P16,'CATI_Semana_17.02'!$E$20:$M$28,2,0),0)</f>
        <v>0</v>
      </c>
      <c r="AL16" s="175">
        <f>IFERROR(VLOOKUP($P16,'CATI_Semana_24.02'!$E$20:$M$28,2,0),0)</f>
        <v>0</v>
      </c>
      <c r="AM16" s="175">
        <f>IFERROR(VLOOKUP($P16,'CATI_Semana_03.03'!$E$20:$M$28,2,0),0)</f>
        <v>0</v>
      </c>
      <c r="AN16" s="175">
        <f>IFERROR(VLOOKUP($P16,'CATI_Semana_10.03'!$E$20:$M$28,2,0),0)</f>
        <v>0</v>
      </c>
      <c r="AO16" s="175">
        <f>IFERROR(VLOOKUP($P16,'CATI_Semana_17.03'!$E$20:$M$28,2,0),0)</f>
        <v>0</v>
      </c>
      <c r="AP16" s="175">
        <f>IFERROR(VLOOKUP($P16,'CATI_Semana_24.03'!$E$20:$M$28,2,0),0)</f>
        <v>0</v>
      </c>
      <c r="AQ16" s="175">
        <f>IFERROR(VLOOKUP($P16,'CATI_Semana_31.03'!$E$20:$M$28,2,0),0)</f>
        <v>0</v>
      </c>
      <c r="AR16" s="175">
        <f>IFERROR(VLOOKUP($P16,'CATI_Semana_07.04'!$E$20:$M$28,2,0),0)</f>
        <v>0</v>
      </c>
      <c r="AS16" s="175">
        <f>IFERROR(VLOOKUP($P16,'CATI_Semana_14.04'!$E$20:$M$28,2,0),0)</f>
        <v>0</v>
      </c>
      <c r="AT16" s="175">
        <f>IFERROR(VLOOKUP($P16,'CATI_Semana_21.04'!$E$20:$M$28,2,0),0)</f>
        <v>0</v>
      </c>
      <c r="AU16" s="175">
        <f>IFERROR(VLOOKUP($P16,'CATI_Semana_28.04'!$E$20:$M$28,2,0),0)</f>
        <v>0</v>
      </c>
      <c r="AV16" s="175">
        <f>IFERROR(VLOOKUP($P16,'CATI_Semana_05.05'!$E$20:$M$28,2,0),0)</f>
        <v>0</v>
      </c>
      <c r="AW16" s="175">
        <f>IFERROR(VLOOKUP($P16,'CATI_Semana_12.05'!$E$20:$M$28,2,0),0)</f>
        <v>0</v>
      </c>
      <c r="AX16" s="175">
        <f>IFERROR(VLOOKUP($P16,'CATI_Semana_19.05'!$E$20:$M$28,2,0),0)</f>
        <v>0</v>
      </c>
      <c r="AY16" s="175">
        <f>IFERROR(VLOOKUP($P16,'CATI_Semana_26.05'!$E$20:$M$28,2,0),0)</f>
        <v>0</v>
      </c>
      <c r="AZ16" s="175">
        <f>IFERROR(VLOOKUP($P16,'CATI_Semana_02.06'!$E$20:$M$28,2,0),0)</f>
        <v>0</v>
      </c>
      <c r="BA16" s="175">
        <f>IFERROR(VLOOKUP($P16,'CATI_Semana_09.06'!$E$20:$M$28,2,0),0)</f>
        <v>0</v>
      </c>
      <c r="BB16" s="175">
        <f>IFERROR(VLOOKUP($P16,'CATI_Semana_16.06'!$E$20:$M$28,2,0),0)</f>
        <v>0</v>
      </c>
      <c r="BC16" s="175">
        <f>IFERROR(VLOOKUP($P16,'CATI_Semana_23.06'!$E$20:$M$28,2,0),0)</f>
        <v>0</v>
      </c>
      <c r="BD16" s="175">
        <f>IFERROR(VLOOKUP($P16,'CATI_Semana_30.06'!$E$20:$M$28,2,0),0)</f>
        <v>0</v>
      </c>
      <c r="BE16" s="175">
        <f>IFERROR(VLOOKUP($P16,'CATI_Semana_07.07'!$E$20:$M$28,2,0),0)</f>
        <v>0</v>
      </c>
      <c r="BF16" s="175">
        <f>IFERROR(VLOOKUP($P16,'CATI_Semana_14.07'!$E$20:$M$28,2,0),0)</f>
        <v>0</v>
      </c>
      <c r="BG16" s="175">
        <f>IFERROR(VLOOKUP($P16,'CATI_Semana_21.07'!$E$20:$M$28,2,0),0)</f>
        <v>0</v>
      </c>
      <c r="BH16" s="175">
        <f>IFERROR(VLOOKUP($P16,'CATI_Semana_28.07'!$E$20:$M$28,2,0),0)</f>
        <v>0</v>
      </c>
      <c r="BI16" s="175">
        <f>IFERROR(VLOOKUP($P16,'CATI_Semana_04.08'!$E$20:$M$28,2,0),0)</f>
        <v>0</v>
      </c>
      <c r="BJ16" s="175">
        <f>IFERROR(VLOOKUP($P16,'CATI_Semana_11.08'!$E$20:$M$28,2,0),0)</f>
        <v>0</v>
      </c>
      <c r="BK16" s="175">
        <f>IFERROR(VLOOKUP($P16,'CATI_Semana_18.08'!$E$20:$M$28,2,0),0)</f>
        <v>0</v>
      </c>
      <c r="BL16" s="175">
        <f>IFERROR(VLOOKUP($P16,'CATI_Semana_25.08'!$E$20:$M$28,2,0),0)</f>
        <v>0</v>
      </c>
      <c r="BM16" s="175">
        <f>IFERROR(VLOOKUP($P16,'CATI_Semana_01.09'!$E$20:$M$28,2,0),0)</f>
        <v>0</v>
      </c>
      <c r="BN16" s="175">
        <f>IFERROR(VLOOKUP($P16,'CATI_Semana_08.09'!$E$20:$M$28,2,0),0)</f>
        <v>0</v>
      </c>
      <c r="BO16" s="175">
        <f>IFERROR(VLOOKUP($P16,'CATI_Semana_15.09'!$E$20:$M$28,2,0),0)</f>
        <v>0</v>
      </c>
      <c r="BP16" s="175">
        <f>IFERROR(VLOOKUP($P16,'CATI_Semana_22.09'!$E$20:$M$28,2,0),0)</f>
        <v>0</v>
      </c>
      <c r="BQ16" s="175">
        <f>IFERROR(VLOOKUP($P16,'CATI_Semana_29.09'!$E$20:$M$28,2,0),0)</f>
        <v>0</v>
      </c>
      <c r="BR16" s="175">
        <f>IFERROR(VLOOKUP($P16,'CATI_Semana_06.10'!$E$20:$M$28,2,0),0)</f>
        <v>0</v>
      </c>
      <c r="BS16" s="175">
        <f>IFERROR(VLOOKUP($P16,'CATI_Semana_13.10'!$E$20:$M$28,2,0),0)</f>
        <v>0</v>
      </c>
      <c r="BT16" s="175">
        <f>IFERROR(VLOOKUP($P16,'CATI_Semana_20.10'!$E$20:$M$28,2,0),0)</f>
        <v>0</v>
      </c>
      <c r="BU16" s="175">
        <f>IFERROR(VLOOKUP($P16,'CATI_Semana_27.10'!$E$20:$M$28,2,0),0)</f>
        <v>0</v>
      </c>
      <c r="BV16" s="175">
        <f>IFERROR(VLOOKUP($P16,'CATI_Semana_03.11'!$E$20:$M$28,2,0),0)</f>
        <v>0</v>
      </c>
      <c r="BW16" s="175">
        <f>IFERROR(VLOOKUP($P16,'CATI_Semana_10.11'!$E$20:$M$28,2,0),0)</f>
        <v>0</v>
      </c>
      <c r="BX16" s="175">
        <f>IFERROR(VLOOKUP($P16,'CATI_Semana_17.11'!$E$20:$M$28,2,0),0)</f>
        <v>0</v>
      </c>
      <c r="BY16" s="175">
        <f>IFERROR(VLOOKUP($P16,'CATI_Semana_24.11'!$E$20:$M$28,2,0),0)</f>
        <v>0</v>
      </c>
      <c r="BZ16" s="175">
        <f>IFERROR(VLOOKUP($P16,'CATI_Semana_01.12'!$E$20:$M$28,2,0),0)</f>
        <v>0</v>
      </c>
      <c r="CA16" s="175">
        <f>IFERROR(VLOOKUP($P16,'CATI_Semana_08.12'!$E$20:$M$28,2,0),0)</f>
        <v>0</v>
      </c>
      <c r="CB16" s="175">
        <f>IFERROR(VLOOKUP($P16,'CATI_Semana_15.12'!$E$20:$M$28,2,0),0)</f>
        <v>0</v>
      </c>
      <c r="CC16" s="175">
        <f>IFERROR(VLOOKUP($P16,'CATI_Semana_22.12'!$E$20:$M$28,2,0),0)</f>
        <v>0</v>
      </c>
      <c r="CD16" s="175">
        <f>IFERROR(VLOOKUP($P16,'CATI_Semana_29.12'!$E$20:$M$28,2,0),0)</f>
        <v>0</v>
      </c>
    </row>
    <row r="17" spans="1:82" ht="15" customHeight="1">
      <c r="B17" s="141">
        <f t="shared" ref="B17" ca="1" si="15">SUM(Q17:XFD17)-J17</f>
        <v>0</v>
      </c>
      <c r="C17" s="142" t="s">
        <v>189</v>
      </c>
      <c r="D17" s="143">
        <f>VLOOKUP(F17,Calendário!$A:$C,3,0)</f>
        <v>45593</v>
      </c>
      <c r="E17" s="144" t="str">
        <f>VLOOKUP(WEEKDAY(F17,1),Calendário!G:H,2,0)</f>
        <v>SEX</v>
      </c>
      <c r="F17" s="145">
        <v>45597</v>
      </c>
      <c r="G17" s="145">
        <v>45625.125</v>
      </c>
      <c r="H17" s="146">
        <v>1380</v>
      </c>
      <c r="I17" s="162"/>
      <c r="J17" s="163">
        <f t="shared" ref="J17" si="16">H17-I17</f>
        <v>1380</v>
      </c>
      <c r="K17" s="162">
        <v>20</v>
      </c>
      <c r="L17" s="164">
        <v>3</v>
      </c>
      <c r="M17" s="165">
        <v>14</v>
      </c>
      <c r="N17" s="163">
        <f t="shared" ref="N17" si="17">ROUNDUP((J17/K17/L17),0)</f>
        <v>23</v>
      </c>
      <c r="O17" s="166"/>
      <c r="P17" s="167" t="s">
        <v>139</v>
      </c>
      <c r="Q17" s="175">
        <f>IFERROR(VLOOKUP($P17,'CATI_Semana_30.09'!$E$42:$M$56,2,0),0)</f>
        <v>0</v>
      </c>
      <c r="R17" s="175">
        <f>IFERROR(VLOOKUP($P17,'CATI_Semana_07.10'!$E$36:$M$50,2,0),0)</f>
        <v>0</v>
      </c>
      <c r="S17" s="175">
        <f>IFERROR(VLOOKUP($P17,'CATI_Semana_14.10'!$E$42:$M$56,2,0),0)</f>
        <v>0</v>
      </c>
      <c r="T17" s="175">
        <f>IFERROR(VLOOKUP($P17,'CATI_Semana_21.10'!$E$34:$M$48,2,0),0)</f>
        <v>0</v>
      </c>
      <c r="U17" s="175">
        <f ca="1">IFERROR(VLOOKUP($P17,'CATI_Semana_28.10'!$E$28:$M$41,2,0),0)</f>
        <v>46</v>
      </c>
      <c r="V17" s="175">
        <f ca="1">IFERROR(VLOOKUP($P17,'CATI_Semana_04.11'!$E$34:$M$48,2,0),0)</f>
        <v>460</v>
      </c>
      <c r="W17" s="175">
        <f ca="1">IFERROR(VLOOKUP($P17,'CATI_Semana_11.11'!$E$30:$M$44,2,0),0)</f>
        <v>368</v>
      </c>
      <c r="X17" s="175">
        <f ca="1">IFERROR(VLOOKUP($P17,'CATI_Semana_18.11'!$E$32:$M$47,2,0),0)</f>
        <v>276</v>
      </c>
      <c r="Y17" s="175">
        <f ca="1">IFERROR(VLOOKUP($P17,'CATI_Semana_25.11'!$E$36:$M$53,2,0),0)</f>
        <v>230</v>
      </c>
      <c r="Z17" s="175">
        <f>IFERROR(VLOOKUP($P17,'CATI_Semana_02.12'!$E$28:$M$40,2,0),0)</f>
        <v>0</v>
      </c>
      <c r="AA17" s="175">
        <f>IFERROR(VLOOKUP($P17,'CATI_Semana_09.12'!$E$30:$M$43,2,0),0)</f>
        <v>0</v>
      </c>
      <c r="AB17" s="175">
        <f>IFERROR(VLOOKUP($P17,'CATI_Semana_16.12'!$E$27:$M$38,2,0),0)</f>
        <v>0</v>
      </c>
      <c r="AC17" s="175">
        <f>IFERROR(VLOOKUP($P17,'CATI_Semana_23.12'!$E$23:$M$32,2,0),0)</f>
        <v>0</v>
      </c>
      <c r="AD17" s="175">
        <f>IFERROR(VLOOKUP($P17,'CATI_Semana_30.12'!$E$22:$M$31,2,0),0)</f>
        <v>0</v>
      </c>
      <c r="AE17" s="175">
        <f>IFERROR(VLOOKUP($P17,'CATI_Semana_06.01'!$E$20:$M$28,2,0),0)</f>
        <v>0</v>
      </c>
      <c r="AF17" s="175">
        <f>IFERROR(VLOOKUP($P17,'CATI_Semana_13.01'!$E$20:$M$28,2,0),0)</f>
        <v>0</v>
      </c>
      <c r="AG17" s="175">
        <f>IFERROR(VLOOKUP($P17,'CATI_Semana_20.01'!$E$20:$M$28,2,0),0)</f>
        <v>0</v>
      </c>
      <c r="AH17" s="175">
        <f>IFERROR(VLOOKUP($P17,'CATI_Semana_27.01'!$E$20:$M$28,2,0),0)</f>
        <v>0</v>
      </c>
      <c r="AI17" s="175">
        <f>IFERROR(VLOOKUP($P17,'CATI_Semana_03.02'!$E$20:$M$28,2,0),0)</f>
        <v>0</v>
      </c>
      <c r="AJ17" s="175">
        <f>IFERROR(VLOOKUP($P17,'CATI_Semana_10.02'!$E$20:$M$28,2,0),0)</f>
        <v>0</v>
      </c>
      <c r="AK17" s="175">
        <f>IFERROR(VLOOKUP($P17,'CATI_Semana_17.02'!$E$20:$M$28,2,0),0)</f>
        <v>0</v>
      </c>
      <c r="AL17" s="175">
        <f>IFERROR(VLOOKUP($P17,'CATI_Semana_24.02'!$E$20:$M$28,2,0),0)</f>
        <v>0</v>
      </c>
      <c r="AM17" s="175">
        <f>IFERROR(VLOOKUP($P17,'CATI_Semana_03.03'!$E$20:$M$28,2,0),0)</f>
        <v>0</v>
      </c>
      <c r="AN17" s="175">
        <f>IFERROR(VLOOKUP($P17,'CATI_Semana_10.03'!$E$20:$M$28,2,0),0)</f>
        <v>0</v>
      </c>
      <c r="AO17" s="175">
        <f>IFERROR(VLOOKUP($P17,'CATI_Semana_17.03'!$E$20:$M$28,2,0),0)</f>
        <v>0</v>
      </c>
      <c r="AP17" s="175">
        <f>IFERROR(VLOOKUP($P17,'CATI_Semana_24.03'!$E$20:$M$28,2,0),0)</f>
        <v>0</v>
      </c>
      <c r="AQ17" s="175">
        <f>IFERROR(VLOOKUP($P17,'CATI_Semana_31.03'!$E$20:$M$28,2,0),0)</f>
        <v>0</v>
      </c>
      <c r="AR17" s="175">
        <f>IFERROR(VLOOKUP($P17,'CATI_Semana_07.04'!$E$20:$M$28,2,0),0)</f>
        <v>0</v>
      </c>
      <c r="AS17" s="175">
        <f>IFERROR(VLOOKUP($P17,'CATI_Semana_14.04'!$E$20:$M$28,2,0),0)</f>
        <v>0</v>
      </c>
      <c r="AT17" s="175">
        <f>IFERROR(VLOOKUP($P17,'CATI_Semana_21.04'!$E$20:$M$28,2,0),0)</f>
        <v>0</v>
      </c>
      <c r="AU17" s="175">
        <f>IFERROR(VLOOKUP($P17,'CATI_Semana_28.04'!$E$20:$M$28,2,0),0)</f>
        <v>0</v>
      </c>
      <c r="AV17" s="175">
        <f>IFERROR(VLOOKUP($P17,'CATI_Semana_05.05'!$E$20:$M$28,2,0),0)</f>
        <v>0</v>
      </c>
      <c r="AW17" s="175">
        <f>IFERROR(VLOOKUP($P17,'CATI_Semana_12.05'!$E$20:$M$28,2,0),0)</f>
        <v>0</v>
      </c>
      <c r="AX17" s="175">
        <f>IFERROR(VLOOKUP($P17,'CATI_Semana_19.05'!$E$20:$M$28,2,0),0)</f>
        <v>0</v>
      </c>
      <c r="AY17" s="175">
        <f>IFERROR(VLOOKUP($P17,'CATI_Semana_26.05'!$E$20:$M$28,2,0),0)</f>
        <v>0</v>
      </c>
      <c r="AZ17" s="175">
        <f>IFERROR(VLOOKUP($P17,'CATI_Semana_02.06'!$E$20:$M$28,2,0),0)</f>
        <v>0</v>
      </c>
      <c r="BA17" s="175">
        <f>IFERROR(VLOOKUP($P17,'CATI_Semana_09.06'!$E$20:$M$28,2,0),0)</f>
        <v>0</v>
      </c>
      <c r="BB17" s="175">
        <f>IFERROR(VLOOKUP($P17,'CATI_Semana_16.06'!$E$20:$M$28,2,0),0)</f>
        <v>0</v>
      </c>
      <c r="BC17" s="175">
        <f>IFERROR(VLOOKUP($P17,'CATI_Semana_23.06'!$E$20:$M$28,2,0),0)</f>
        <v>0</v>
      </c>
      <c r="BD17" s="175">
        <f>IFERROR(VLOOKUP($P17,'CATI_Semana_30.06'!$E$20:$M$28,2,0),0)</f>
        <v>0</v>
      </c>
      <c r="BE17" s="175">
        <f>IFERROR(VLOOKUP($P17,'CATI_Semana_07.07'!$E$20:$M$28,2,0),0)</f>
        <v>0</v>
      </c>
      <c r="BF17" s="175">
        <f>IFERROR(VLOOKUP($P17,'CATI_Semana_14.07'!$E$20:$M$28,2,0),0)</f>
        <v>0</v>
      </c>
      <c r="BG17" s="175">
        <f>IFERROR(VLOOKUP($P17,'CATI_Semana_21.07'!$E$20:$M$28,2,0),0)</f>
        <v>0</v>
      </c>
      <c r="BH17" s="175">
        <f>IFERROR(VLOOKUP($P17,'CATI_Semana_28.07'!$E$20:$M$28,2,0),0)</f>
        <v>0</v>
      </c>
      <c r="BI17" s="175">
        <f>IFERROR(VLOOKUP($P17,'CATI_Semana_04.08'!$E$20:$M$28,2,0),0)</f>
        <v>0</v>
      </c>
      <c r="BJ17" s="175">
        <f>IFERROR(VLOOKUP($P17,'CATI_Semana_11.08'!$E$20:$M$28,2,0),0)</f>
        <v>0</v>
      </c>
      <c r="BK17" s="175">
        <f>IFERROR(VLOOKUP($P17,'CATI_Semana_18.08'!$E$20:$M$28,2,0),0)</f>
        <v>0</v>
      </c>
      <c r="BL17" s="175">
        <f>IFERROR(VLOOKUP($P17,'CATI_Semana_25.08'!$E$20:$M$28,2,0),0)</f>
        <v>0</v>
      </c>
      <c r="BM17" s="175">
        <f>IFERROR(VLOOKUP($P17,'CATI_Semana_01.09'!$E$20:$M$28,2,0),0)</f>
        <v>0</v>
      </c>
      <c r="BN17" s="175">
        <f>IFERROR(VLOOKUP($P17,'CATI_Semana_08.09'!$E$20:$M$28,2,0),0)</f>
        <v>0</v>
      </c>
      <c r="BO17" s="175">
        <f>IFERROR(VLOOKUP($P17,'CATI_Semana_15.09'!$E$20:$M$28,2,0),0)</f>
        <v>0</v>
      </c>
      <c r="BP17" s="175">
        <f>IFERROR(VLOOKUP($P17,'CATI_Semana_22.09'!$E$20:$M$28,2,0),0)</f>
        <v>0</v>
      </c>
      <c r="BQ17" s="175">
        <f>IFERROR(VLOOKUP($P17,'CATI_Semana_29.09'!$E$20:$M$28,2,0),0)</f>
        <v>0</v>
      </c>
      <c r="BR17" s="175">
        <f>IFERROR(VLOOKUP($P17,'CATI_Semana_06.10'!$E$20:$M$28,2,0),0)</f>
        <v>0</v>
      </c>
      <c r="BS17" s="175">
        <f>IFERROR(VLOOKUP($P17,'CATI_Semana_13.10'!$E$20:$M$28,2,0),0)</f>
        <v>0</v>
      </c>
      <c r="BT17" s="175">
        <f>IFERROR(VLOOKUP($P17,'CATI_Semana_20.10'!$E$20:$M$28,2,0),0)</f>
        <v>0</v>
      </c>
      <c r="BU17" s="175">
        <f>IFERROR(VLOOKUP($P17,'CATI_Semana_27.10'!$E$20:$M$28,2,0),0)</f>
        <v>0</v>
      </c>
      <c r="BV17" s="175">
        <f>IFERROR(VLOOKUP($P17,'CATI_Semana_03.11'!$E$20:$M$28,2,0),0)</f>
        <v>0</v>
      </c>
      <c r="BW17" s="175">
        <f>IFERROR(VLOOKUP($P17,'CATI_Semana_10.11'!$E$20:$M$28,2,0),0)</f>
        <v>0</v>
      </c>
      <c r="BX17" s="175">
        <f>IFERROR(VLOOKUP($P17,'CATI_Semana_17.11'!$E$20:$M$28,2,0),0)</f>
        <v>0</v>
      </c>
      <c r="BY17" s="175">
        <f>IFERROR(VLOOKUP($P17,'CATI_Semana_24.11'!$E$20:$M$28,2,0),0)</f>
        <v>0</v>
      </c>
      <c r="BZ17" s="175">
        <f>IFERROR(VLOOKUP($P17,'CATI_Semana_01.12'!$E$20:$M$28,2,0),0)</f>
        <v>0</v>
      </c>
      <c r="CA17" s="175">
        <f>IFERROR(VLOOKUP($P17,'CATI_Semana_08.12'!$E$20:$M$28,2,0),0)</f>
        <v>0</v>
      </c>
      <c r="CB17" s="175">
        <f>IFERROR(VLOOKUP($P17,'CATI_Semana_15.12'!$E$20:$M$28,2,0),0)</f>
        <v>0</v>
      </c>
      <c r="CC17" s="175">
        <f>IFERROR(VLOOKUP($P17,'CATI_Semana_22.12'!$E$20:$M$28,2,0),0)</f>
        <v>0</v>
      </c>
      <c r="CD17" s="175">
        <f>IFERROR(VLOOKUP($P17,'CATI_Semana_29.12'!$E$20:$M$28,2,0),0)</f>
        <v>0</v>
      </c>
    </row>
    <row r="18" spans="1:82" ht="15" customHeight="1" outlineLevel="1">
      <c r="B18" s="141">
        <f t="shared" ca="1" si="8"/>
        <v>20</v>
      </c>
      <c r="C18" s="142" t="s">
        <v>189</v>
      </c>
      <c r="D18" s="143">
        <f>VLOOKUP(F18,Calendário!$A:$C,3,0)</f>
        <v>45600</v>
      </c>
      <c r="E18" s="144" t="str">
        <f>VLOOKUP(WEEKDAY(F18,1),Calendário!G:H,2,0)</f>
        <v>SEG</v>
      </c>
      <c r="F18" s="145">
        <v>45600</v>
      </c>
      <c r="G18" s="145">
        <v>45622</v>
      </c>
      <c r="H18" s="146">
        <v>1800</v>
      </c>
      <c r="I18" s="162"/>
      <c r="J18" s="163">
        <f t="shared" si="6"/>
        <v>1800</v>
      </c>
      <c r="K18" s="162">
        <v>15</v>
      </c>
      <c r="L18" s="164">
        <v>6</v>
      </c>
      <c r="M18" s="165"/>
      <c r="N18" s="163">
        <f t="shared" si="7"/>
        <v>20</v>
      </c>
      <c r="O18" s="166"/>
      <c r="P18" s="167" t="s">
        <v>342</v>
      </c>
      <c r="Q18" s="175">
        <f>IFERROR(VLOOKUP($P18,'CATI_Semana_30.09'!$E$42:$M$56,2,0),0)</f>
        <v>0</v>
      </c>
      <c r="R18" s="175">
        <f>IFERROR(VLOOKUP($P18,'CATI_Semana_07.10'!$E$36:$M$50,2,0),0)</f>
        <v>0</v>
      </c>
      <c r="S18" s="175">
        <f>IFERROR(VLOOKUP($P18,'CATI_Semana_14.10'!$E$42:$M$56,2,0),0)</f>
        <v>0</v>
      </c>
      <c r="T18" s="175">
        <f>IFERROR(VLOOKUP($P18,'CATI_Semana_21.10'!$E$34:$M$48,2,0),0)</f>
        <v>0</v>
      </c>
      <c r="U18" s="175">
        <f>IFERROR(VLOOKUP($P18,'CATI_Semana_28.10'!$E$28:$M$41,2,0),0)</f>
        <v>0</v>
      </c>
      <c r="V18" s="175">
        <f ca="1">IFERROR(VLOOKUP($P18,'CATI_Semana_04.11'!$E$34:$M$48,2,0),0)</f>
        <v>680</v>
      </c>
      <c r="W18" s="175">
        <f ca="1">IFERROR(VLOOKUP($P18,'CATI_Semana_11.11'!$E$30:$M$44,2,0),0)</f>
        <v>560</v>
      </c>
      <c r="X18" s="175">
        <f ca="1">IFERROR(VLOOKUP($P18,'CATI_Semana_18.11'!$E$32:$M$47,2,0),0)</f>
        <v>440</v>
      </c>
      <c r="Y18" s="175">
        <f ca="1">IFERROR(VLOOKUP($P18,'CATI_Semana_25.11'!$E$36:$M$53,2,0),0)</f>
        <v>140</v>
      </c>
      <c r="Z18" s="175">
        <f>IFERROR(VLOOKUP($P18,'CATI_Semana_02.12'!$E$28:$M$40,2,0),0)</f>
        <v>0</v>
      </c>
      <c r="AA18" s="175">
        <f>IFERROR(VLOOKUP($P18,'CATI_Semana_09.12'!$E$30:$M$43,2,0),0)</f>
        <v>0</v>
      </c>
      <c r="AB18" s="175">
        <f>IFERROR(VLOOKUP($P18,'CATI_Semana_16.12'!$E$27:$M$38,2,0),0)</f>
        <v>0</v>
      </c>
      <c r="AC18" s="175">
        <f>IFERROR(VLOOKUP($P18,'CATI_Semana_23.12'!$E$23:$M$32,2,0),0)</f>
        <v>0</v>
      </c>
      <c r="AD18" s="175">
        <f>IFERROR(VLOOKUP($P18,'CATI_Semana_30.12'!$E$22:$M$31,2,0),0)</f>
        <v>0</v>
      </c>
      <c r="AE18" s="175">
        <f>IFERROR(VLOOKUP($P18,'CATI_Semana_06.01'!$E$20:$M$28,2,0),0)</f>
        <v>0</v>
      </c>
      <c r="AF18" s="175">
        <f>IFERROR(VLOOKUP($P18,'CATI_Semana_13.01'!$E$20:$M$28,2,0),0)</f>
        <v>0</v>
      </c>
      <c r="AG18" s="175">
        <f>IFERROR(VLOOKUP($P18,'CATI_Semana_20.01'!$E$20:$M$28,2,0),0)</f>
        <v>0</v>
      </c>
      <c r="AH18" s="175">
        <f>IFERROR(VLOOKUP($P18,'CATI_Semana_27.01'!$E$20:$M$28,2,0),0)</f>
        <v>0</v>
      </c>
      <c r="AI18" s="175">
        <f>IFERROR(VLOOKUP($P18,'CATI_Semana_03.02'!$E$20:$M$28,2,0),0)</f>
        <v>0</v>
      </c>
      <c r="AJ18" s="175">
        <f>IFERROR(VLOOKUP($P18,'CATI_Semana_10.02'!$E$20:$M$28,2,0),0)</f>
        <v>0</v>
      </c>
      <c r="AK18" s="175">
        <f>IFERROR(VLOOKUP($P18,'CATI_Semana_17.02'!$E$20:$M$28,2,0),0)</f>
        <v>0</v>
      </c>
      <c r="AL18" s="175">
        <f>IFERROR(VLOOKUP($P18,'CATI_Semana_24.02'!$E$20:$M$28,2,0),0)</f>
        <v>0</v>
      </c>
      <c r="AM18" s="175">
        <f>IFERROR(VLOOKUP($P18,'CATI_Semana_03.03'!$E$20:$M$28,2,0),0)</f>
        <v>0</v>
      </c>
      <c r="AN18" s="175">
        <f>IFERROR(VLOOKUP($P18,'CATI_Semana_10.03'!$E$20:$M$28,2,0),0)</f>
        <v>0</v>
      </c>
      <c r="AO18" s="175">
        <f>IFERROR(VLOOKUP($P18,'CATI_Semana_17.03'!$E$20:$M$28,2,0),0)</f>
        <v>0</v>
      </c>
      <c r="AP18" s="175">
        <f>IFERROR(VLOOKUP($P18,'CATI_Semana_24.03'!$E$20:$M$28,2,0),0)</f>
        <v>0</v>
      </c>
      <c r="AQ18" s="175">
        <f>IFERROR(VLOOKUP($P18,'CATI_Semana_31.03'!$E$20:$M$28,2,0),0)</f>
        <v>0</v>
      </c>
      <c r="AR18" s="175">
        <f>IFERROR(VLOOKUP($P18,'CATI_Semana_07.04'!$E$20:$M$28,2,0),0)</f>
        <v>0</v>
      </c>
      <c r="AS18" s="175">
        <f>IFERROR(VLOOKUP($P18,'CATI_Semana_14.04'!$E$20:$M$28,2,0),0)</f>
        <v>0</v>
      </c>
      <c r="AT18" s="175">
        <f>IFERROR(VLOOKUP($P18,'CATI_Semana_21.04'!$E$20:$M$28,2,0),0)</f>
        <v>0</v>
      </c>
      <c r="AU18" s="175">
        <f>IFERROR(VLOOKUP($P18,'CATI_Semana_28.04'!$E$20:$M$28,2,0),0)</f>
        <v>0</v>
      </c>
      <c r="AV18" s="175">
        <f>IFERROR(VLOOKUP($P18,'CATI_Semana_05.05'!$E$20:$M$28,2,0),0)</f>
        <v>0</v>
      </c>
      <c r="AW18" s="175">
        <f>IFERROR(VLOOKUP($P18,'CATI_Semana_12.05'!$E$20:$M$28,2,0),0)</f>
        <v>0</v>
      </c>
      <c r="AX18" s="175">
        <f>IFERROR(VLOOKUP($P18,'CATI_Semana_19.05'!$E$20:$M$28,2,0),0)</f>
        <v>0</v>
      </c>
      <c r="AY18" s="175">
        <f>IFERROR(VLOOKUP($P18,'CATI_Semana_26.05'!$E$20:$M$28,2,0),0)</f>
        <v>0</v>
      </c>
      <c r="AZ18" s="175">
        <f>IFERROR(VLOOKUP($P18,'CATI_Semana_02.06'!$E$20:$M$28,2,0),0)</f>
        <v>0</v>
      </c>
      <c r="BA18" s="175">
        <f>IFERROR(VLOOKUP($P18,'CATI_Semana_09.06'!$E$20:$M$28,2,0),0)</f>
        <v>0</v>
      </c>
      <c r="BB18" s="175">
        <f>IFERROR(VLOOKUP($P18,'CATI_Semana_16.06'!$E$20:$M$28,2,0),0)</f>
        <v>0</v>
      </c>
      <c r="BC18" s="175">
        <f>IFERROR(VLOOKUP($P18,'CATI_Semana_23.06'!$E$20:$M$28,2,0),0)</f>
        <v>0</v>
      </c>
      <c r="BD18" s="175">
        <f>IFERROR(VLOOKUP($P18,'CATI_Semana_30.06'!$E$20:$M$28,2,0),0)</f>
        <v>0</v>
      </c>
      <c r="BE18" s="175">
        <f>IFERROR(VLOOKUP($P18,'CATI_Semana_07.07'!$E$20:$M$28,2,0),0)</f>
        <v>0</v>
      </c>
      <c r="BF18" s="175">
        <f>IFERROR(VLOOKUP($P18,'CATI_Semana_14.07'!$E$20:$M$28,2,0),0)</f>
        <v>0</v>
      </c>
      <c r="BG18" s="175">
        <f>IFERROR(VLOOKUP($P18,'CATI_Semana_21.07'!$E$20:$M$28,2,0),0)</f>
        <v>0</v>
      </c>
      <c r="BH18" s="175">
        <f>IFERROR(VLOOKUP($P18,'CATI_Semana_28.07'!$E$20:$M$28,2,0),0)</f>
        <v>0</v>
      </c>
      <c r="BI18" s="175">
        <f>IFERROR(VLOOKUP($P18,'CATI_Semana_04.08'!$E$20:$M$28,2,0),0)</f>
        <v>0</v>
      </c>
      <c r="BJ18" s="175">
        <f>IFERROR(VLOOKUP($P18,'CATI_Semana_11.08'!$E$20:$M$28,2,0),0)</f>
        <v>0</v>
      </c>
      <c r="BK18" s="175">
        <f>IFERROR(VLOOKUP($P18,'CATI_Semana_18.08'!$E$20:$M$28,2,0),0)</f>
        <v>0</v>
      </c>
      <c r="BL18" s="175">
        <f>IFERROR(VLOOKUP($P18,'CATI_Semana_25.08'!$E$20:$M$28,2,0),0)</f>
        <v>0</v>
      </c>
      <c r="BM18" s="175">
        <f>IFERROR(VLOOKUP($P18,'CATI_Semana_01.09'!$E$20:$M$28,2,0),0)</f>
        <v>0</v>
      </c>
      <c r="BN18" s="175">
        <f>IFERROR(VLOOKUP($P18,'CATI_Semana_08.09'!$E$20:$M$28,2,0),0)</f>
        <v>0</v>
      </c>
      <c r="BO18" s="175">
        <f>IFERROR(VLOOKUP($P18,'CATI_Semana_15.09'!$E$20:$M$28,2,0),0)</f>
        <v>0</v>
      </c>
      <c r="BP18" s="175">
        <f>IFERROR(VLOOKUP($P18,'CATI_Semana_22.09'!$E$20:$M$28,2,0),0)</f>
        <v>0</v>
      </c>
      <c r="BQ18" s="175">
        <f>IFERROR(VLOOKUP($P18,'CATI_Semana_29.09'!$E$20:$M$28,2,0),0)</f>
        <v>0</v>
      </c>
      <c r="BR18" s="175">
        <f>IFERROR(VLOOKUP($P18,'CATI_Semana_06.10'!$E$20:$M$28,2,0),0)</f>
        <v>0</v>
      </c>
      <c r="BS18" s="175">
        <f>IFERROR(VLOOKUP($P18,'CATI_Semana_13.10'!$E$20:$M$28,2,0),0)</f>
        <v>0</v>
      </c>
      <c r="BT18" s="175">
        <f>IFERROR(VLOOKUP($P18,'CATI_Semana_20.10'!$E$20:$M$28,2,0),0)</f>
        <v>0</v>
      </c>
      <c r="BU18" s="175">
        <f>IFERROR(VLOOKUP($P18,'CATI_Semana_27.10'!$E$20:$M$28,2,0),0)</f>
        <v>0</v>
      </c>
      <c r="BV18" s="175">
        <f>IFERROR(VLOOKUP($P18,'CATI_Semana_03.11'!$E$20:$M$28,2,0),0)</f>
        <v>0</v>
      </c>
      <c r="BW18" s="175">
        <f>IFERROR(VLOOKUP($P18,'CATI_Semana_10.11'!$E$20:$M$28,2,0),0)</f>
        <v>0</v>
      </c>
      <c r="BX18" s="175">
        <f>IFERROR(VLOOKUP($P18,'CATI_Semana_17.11'!$E$20:$M$28,2,0),0)</f>
        <v>0</v>
      </c>
      <c r="BY18" s="175">
        <f>IFERROR(VLOOKUP($P18,'CATI_Semana_24.11'!$E$20:$M$28,2,0),0)</f>
        <v>0</v>
      </c>
      <c r="BZ18" s="175">
        <f>IFERROR(VLOOKUP($P18,'CATI_Semana_01.12'!$E$20:$M$28,2,0),0)</f>
        <v>0</v>
      </c>
      <c r="CA18" s="175">
        <f>IFERROR(VLOOKUP($P18,'CATI_Semana_08.12'!$E$20:$M$28,2,0),0)</f>
        <v>0</v>
      </c>
      <c r="CB18" s="175">
        <f>IFERROR(VLOOKUP($P18,'CATI_Semana_15.12'!$E$20:$M$28,2,0),0)</f>
        <v>0</v>
      </c>
      <c r="CC18" s="175">
        <f>IFERROR(VLOOKUP($P18,'CATI_Semana_22.12'!$E$20:$M$28,2,0),0)</f>
        <v>0</v>
      </c>
      <c r="CD18" s="175">
        <f>IFERROR(VLOOKUP($P18,'CATI_Semana_29.12'!$E$20:$M$28,2,0),0)</f>
        <v>0</v>
      </c>
    </row>
    <row r="19" spans="1:82" ht="15" customHeight="1" outlineLevel="1">
      <c r="B19" s="141">
        <f t="shared" ref="B19" ca="1" si="18">SUM(Q19:XFD19)-J19</f>
        <v>0</v>
      </c>
      <c r="C19" s="142" t="s">
        <v>189</v>
      </c>
      <c r="D19" s="143">
        <f>VLOOKUP(F19,Calendário!$A:$C,3,0)</f>
        <v>45600</v>
      </c>
      <c r="E19" s="144" t="str">
        <f>VLOOKUP(WEEKDAY(F19,1),Calendário!G:H,2,0)</f>
        <v>SEG</v>
      </c>
      <c r="F19" s="145">
        <v>45600</v>
      </c>
      <c r="G19" s="145">
        <v>45622</v>
      </c>
      <c r="H19" s="146">
        <v>350</v>
      </c>
      <c r="I19" s="162"/>
      <c r="J19" s="163">
        <f t="shared" ref="J19" si="19">H19-I19</f>
        <v>350</v>
      </c>
      <c r="K19" s="162">
        <v>15</v>
      </c>
      <c r="L19" s="164">
        <v>5</v>
      </c>
      <c r="M19" s="165"/>
      <c r="N19" s="163">
        <f t="shared" ref="N19" si="20">ROUNDUP((J19/K19/L19),0)</f>
        <v>5</v>
      </c>
      <c r="O19" s="166"/>
      <c r="P19" s="167" t="s">
        <v>341</v>
      </c>
      <c r="Q19" s="175">
        <f>IFERROR(VLOOKUP($P19,'CATI_Semana_30.09'!$E$42:$M$56,2,0),0)</f>
        <v>0</v>
      </c>
      <c r="R19" s="175">
        <f>IFERROR(VLOOKUP($P19,'CATI_Semana_07.10'!$E$36:$M$50,2,0),0)</f>
        <v>0</v>
      </c>
      <c r="S19" s="175">
        <f>IFERROR(VLOOKUP($P19,'CATI_Semana_14.10'!$E$42:$M$56,2,0),0)</f>
        <v>0</v>
      </c>
      <c r="T19" s="175">
        <f>IFERROR(VLOOKUP($P19,'CATI_Semana_21.10'!$E$34:$M$48,2,0),0)</f>
        <v>0</v>
      </c>
      <c r="U19" s="175">
        <f>IFERROR(VLOOKUP($P19,'CATI_Semana_28.10'!$E$28:$M$41,2,0),0)</f>
        <v>0</v>
      </c>
      <c r="V19" s="175">
        <f ca="1">IFERROR(VLOOKUP($P19,'CATI_Semana_04.11'!$E$34:$M$48,2,0),0)</f>
        <v>100</v>
      </c>
      <c r="W19" s="175">
        <f ca="1">IFERROR(VLOOKUP($P19,'CATI_Semana_11.11'!$E$30:$M$44,2,0),0)</f>
        <v>120</v>
      </c>
      <c r="X19" s="175">
        <f ca="1">IFERROR(VLOOKUP($P19,'CATI_Semana_18.11'!$E$32:$M$47,2,0),0)</f>
        <v>100</v>
      </c>
      <c r="Y19" s="175">
        <f ca="1">IFERROR(VLOOKUP($P19,'CATI_Semana_25.11'!$E$36:$M$53,2,0),0)</f>
        <v>30</v>
      </c>
      <c r="Z19" s="175">
        <f>IFERROR(VLOOKUP($P19,'CATI_Semana_02.12'!$E$28:$M$40,2,0),0)</f>
        <v>0</v>
      </c>
      <c r="AA19" s="175">
        <f>IFERROR(VLOOKUP($P19,'CATI_Semana_09.12'!$E$30:$M$43,2,0),0)</f>
        <v>0</v>
      </c>
      <c r="AB19" s="175">
        <f>IFERROR(VLOOKUP($P19,'CATI_Semana_16.12'!$E$27:$M$38,2,0),0)</f>
        <v>0</v>
      </c>
      <c r="AC19" s="175">
        <f>IFERROR(VLOOKUP($P19,'CATI_Semana_23.12'!$E$23:$M$32,2,0),0)</f>
        <v>0</v>
      </c>
      <c r="AD19" s="175">
        <f>IFERROR(VLOOKUP($P19,'CATI_Semana_30.12'!$E$22:$M$31,2,0),0)</f>
        <v>0</v>
      </c>
      <c r="AE19" s="175">
        <f>IFERROR(VLOOKUP($P19,'CATI_Semana_06.01'!$E$20:$M$28,2,0),0)</f>
        <v>0</v>
      </c>
      <c r="AF19" s="175">
        <f>IFERROR(VLOOKUP($P19,'CATI_Semana_13.01'!$E$20:$M$28,2,0),0)</f>
        <v>0</v>
      </c>
      <c r="AG19" s="175">
        <f>IFERROR(VLOOKUP($P19,'CATI_Semana_20.01'!$E$20:$M$28,2,0),0)</f>
        <v>0</v>
      </c>
      <c r="AH19" s="175">
        <f>IFERROR(VLOOKUP($P19,'CATI_Semana_27.01'!$E$20:$M$28,2,0),0)</f>
        <v>0</v>
      </c>
      <c r="AI19" s="175">
        <f>IFERROR(VLOOKUP($P19,'CATI_Semana_03.02'!$E$20:$M$28,2,0),0)</f>
        <v>0</v>
      </c>
      <c r="AJ19" s="175">
        <f>IFERROR(VLOOKUP($P19,'CATI_Semana_10.02'!$E$20:$M$28,2,0),0)</f>
        <v>0</v>
      </c>
      <c r="AK19" s="175">
        <f>IFERROR(VLOOKUP($P19,'CATI_Semana_17.02'!$E$20:$M$28,2,0),0)</f>
        <v>0</v>
      </c>
      <c r="AL19" s="175">
        <f>IFERROR(VLOOKUP($P19,'CATI_Semana_24.02'!$E$20:$M$28,2,0),0)</f>
        <v>0</v>
      </c>
      <c r="AM19" s="175">
        <f>IFERROR(VLOOKUP($P19,'CATI_Semana_03.03'!$E$20:$M$28,2,0),0)</f>
        <v>0</v>
      </c>
      <c r="AN19" s="175">
        <f>IFERROR(VLOOKUP($P19,'CATI_Semana_10.03'!$E$20:$M$28,2,0),0)</f>
        <v>0</v>
      </c>
      <c r="AO19" s="175">
        <f>IFERROR(VLOOKUP($P19,'CATI_Semana_17.03'!$E$20:$M$28,2,0),0)</f>
        <v>0</v>
      </c>
      <c r="AP19" s="175">
        <f>IFERROR(VLOOKUP($P19,'CATI_Semana_24.03'!$E$20:$M$28,2,0),0)</f>
        <v>0</v>
      </c>
      <c r="AQ19" s="175">
        <f>IFERROR(VLOOKUP($P19,'CATI_Semana_31.03'!$E$20:$M$28,2,0),0)</f>
        <v>0</v>
      </c>
      <c r="AR19" s="175">
        <f>IFERROR(VLOOKUP($P19,'CATI_Semana_07.04'!$E$20:$M$28,2,0),0)</f>
        <v>0</v>
      </c>
      <c r="AS19" s="175">
        <f>IFERROR(VLOOKUP($P19,'CATI_Semana_14.04'!$E$20:$M$28,2,0),0)</f>
        <v>0</v>
      </c>
      <c r="AT19" s="175">
        <f>IFERROR(VLOOKUP($P19,'CATI_Semana_21.04'!$E$20:$M$28,2,0),0)</f>
        <v>0</v>
      </c>
      <c r="AU19" s="175">
        <f>IFERROR(VLOOKUP($P19,'CATI_Semana_28.04'!$E$20:$M$28,2,0),0)</f>
        <v>0</v>
      </c>
      <c r="AV19" s="175">
        <f>IFERROR(VLOOKUP($P19,'CATI_Semana_05.05'!$E$20:$M$28,2,0),0)</f>
        <v>0</v>
      </c>
      <c r="AW19" s="175">
        <f>IFERROR(VLOOKUP($P19,'CATI_Semana_12.05'!$E$20:$M$28,2,0),0)</f>
        <v>0</v>
      </c>
      <c r="AX19" s="175">
        <f>IFERROR(VLOOKUP($P19,'CATI_Semana_19.05'!$E$20:$M$28,2,0),0)</f>
        <v>0</v>
      </c>
      <c r="AY19" s="175">
        <f>IFERROR(VLOOKUP($P19,'CATI_Semana_26.05'!$E$20:$M$28,2,0),0)</f>
        <v>0</v>
      </c>
      <c r="AZ19" s="175">
        <f>IFERROR(VLOOKUP($P19,'CATI_Semana_02.06'!$E$20:$M$28,2,0),0)</f>
        <v>0</v>
      </c>
      <c r="BA19" s="175">
        <f>IFERROR(VLOOKUP($P19,'CATI_Semana_09.06'!$E$20:$M$28,2,0),0)</f>
        <v>0</v>
      </c>
      <c r="BB19" s="175">
        <f>IFERROR(VLOOKUP($P19,'CATI_Semana_16.06'!$E$20:$M$28,2,0),0)</f>
        <v>0</v>
      </c>
      <c r="BC19" s="175">
        <f>IFERROR(VLOOKUP($P19,'CATI_Semana_23.06'!$E$20:$M$28,2,0),0)</f>
        <v>0</v>
      </c>
      <c r="BD19" s="175">
        <f>IFERROR(VLOOKUP($P19,'CATI_Semana_30.06'!$E$20:$M$28,2,0),0)</f>
        <v>0</v>
      </c>
      <c r="BE19" s="175">
        <f>IFERROR(VLOOKUP($P19,'CATI_Semana_07.07'!$E$20:$M$28,2,0),0)</f>
        <v>0</v>
      </c>
      <c r="BF19" s="175">
        <f>IFERROR(VLOOKUP($P19,'CATI_Semana_14.07'!$E$20:$M$28,2,0),0)</f>
        <v>0</v>
      </c>
      <c r="BG19" s="175">
        <f>IFERROR(VLOOKUP($P19,'CATI_Semana_21.07'!$E$20:$M$28,2,0),0)</f>
        <v>0</v>
      </c>
      <c r="BH19" s="175">
        <f>IFERROR(VLOOKUP($P19,'CATI_Semana_28.07'!$E$20:$M$28,2,0),0)</f>
        <v>0</v>
      </c>
      <c r="BI19" s="175">
        <f>IFERROR(VLOOKUP($P19,'CATI_Semana_04.08'!$E$20:$M$28,2,0),0)</f>
        <v>0</v>
      </c>
      <c r="BJ19" s="175">
        <f>IFERROR(VLOOKUP($P19,'CATI_Semana_11.08'!$E$20:$M$28,2,0),0)</f>
        <v>0</v>
      </c>
      <c r="BK19" s="175">
        <f>IFERROR(VLOOKUP($P19,'CATI_Semana_18.08'!$E$20:$M$28,2,0),0)</f>
        <v>0</v>
      </c>
      <c r="BL19" s="175">
        <f>IFERROR(VLOOKUP($P19,'CATI_Semana_25.08'!$E$20:$M$28,2,0),0)</f>
        <v>0</v>
      </c>
      <c r="BM19" s="175">
        <f>IFERROR(VLOOKUP($P19,'CATI_Semana_01.09'!$E$20:$M$28,2,0),0)</f>
        <v>0</v>
      </c>
      <c r="BN19" s="175">
        <f>IFERROR(VLOOKUP($P19,'CATI_Semana_08.09'!$E$20:$M$28,2,0),0)</f>
        <v>0</v>
      </c>
      <c r="BO19" s="175">
        <f>IFERROR(VLOOKUP($P19,'CATI_Semana_15.09'!$E$20:$M$28,2,0),0)</f>
        <v>0</v>
      </c>
      <c r="BP19" s="175">
        <f>IFERROR(VLOOKUP($P19,'CATI_Semana_22.09'!$E$20:$M$28,2,0),0)</f>
        <v>0</v>
      </c>
      <c r="BQ19" s="175">
        <f>IFERROR(VLOOKUP($P19,'CATI_Semana_29.09'!$E$20:$M$28,2,0),0)</f>
        <v>0</v>
      </c>
      <c r="BR19" s="175">
        <f>IFERROR(VLOOKUP($P19,'CATI_Semana_06.10'!$E$20:$M$28,2,0),0)</f>
        <v>0</v>
      </c>
      <c r="BS19" s="175">
        <f>IFERROR(VLOOKUP($P19,'CATI_Semana_13.10'!$E$20:$M$28,2,0),0)</f>
        <v>0</v>
      </c>
      <c r="BT19" s="175">
        <f>IFERROR(VLOOKUP($P19,'CATI_Semana_20.10'!$E$20:$M$28,2,0),0)</f>
        <v>0</v>
      </c>
      <c r="BU19" s="175">
        <f>IFERROR(VLOOKUP($P19,'CATI_Semana_27.10'!$E$20:$M$28,2,0),0)</f>
        <v>0</v>
      </c>
      <c r="BV19" s="175">
        <f>IFERROR(VLOOKUP($P19,'CATI_Semana_03.11'!$E$20:$M$28,2,0),0)</f>
        <v>0</v>
      </c>
      <c r="BW19" s="175">
        <f>IFERROR(VLOOKUP($P19,'CATI_Semana_10.11'!$E$20:$M$28,2,0),0)</f>
        <v>0</v>
      </c>
      <c r="BX19" s="175">
        <f>IFERROR(VLOOKUP($P19,'CATI_Semana_17.11'!$E$20:$M$28,2,0),0)</f>
        <v>0</v>
      </c>
      <c r="BY19" s="175">
        <f>IFERROR(VLOOKUP($P19,'CATI_Semana_24.11'!$E$20:$M$28,2,0),0)</f>
        <v>0</v>
      </c>
      <c r="BZ19" s="175">
        <f>IFERROR(VLOOKUP($P19,'CATI_Semana_01.12'!$E$20:$M$28,2,0),0)</f>
        <v>0</v>
      </c>
      <c r="CA19" s="175">
        <f>IFERROR(VLOOKUP($P19,'CATI_Semana_08.12'!$E$20:$M$28,2,0),0)</f>
        <v>0</v>
      </c>
      <c r="CB19" s="175">
        <f>IFERROR(VLOOKUP($P19,'CATI_Semana_15.12'!$E$20:$M$28,2,0),0)</f>
        <v>0</v>
      </c>
      <c r="CC19" s="175">
        <f>IFERROR(VLOOKUP($P19,'CATI_Semana_22.12'!$E$20:$M$28,2,0),0)</f>
        <v>0</v>
      </c>
      <c r="CD19" s="175">
        <f>IFERROR(VLOOKUP($P19,'CATI_Semana_29.12'!$E$20:$M$28,2,0),0)</f>
        <v>0</v>
      </c>
    </row>
    <row r="20" spans="1:82" ht="15" customHeight="1" outlineLevel="1">
      <c r="B20" s="141">
        <f t="shared" ref="B20" ca="1" si="21">SUM(Q20:XFD20)-J20</f>
        <v>4</v>
      </c>
      <c r="C20" s="142" t="s">
        <v>189</v>
      </c>
      <c r="D20" s="143">
        <f>VLOOKUP(F20,Calendário!$A:$C,3,0)</f>
        <v>45600</v>
      </c>
      <c r="E20" s="144" t="str">
        <f>VLOOKUP(WEEKDAY(F20,1),Calendário!G:H,2,0)</f>
        <v>SEG</v>
      </c>
      <c r="F20" s="145">
        <v>45600</v>
      </c>
      <c r="G20" s="145">
        <v>45622</v>
      </c>
      <c r="H20" s="146">
        <v>820</v>
      </c>
      <c r="I20" s="162"/>
      <c r="J20" s="163">
        <f t="shared" ref="J20" si="22">H20-I20</f>
        <v>820</v>
      </c>
      <c r="K20" s="162">
        <v>15</v>
      </c>
      <c r="L20" s="164">
        <v>7</v>
      </c>
      <c r="M20" s="165"/>
      <c r="N20" s="163">
        <f t="shared" ref="N20" si="23">ROUNDUP((J20/K20/L20),0)</f>
        <v>8</v>
      </c>
      <c r="O20" s="166"/>
      <c r="P20" s="167" t="s">
        <v>340</v>
      </c>
      <c r="Q20" s="175">
        <f>IFERROR(VLOOKUP($P20,'CATI_Semana_30.09'!$E$42:$M$56,2,0),0)</f>
        <v>0</v>
      </c>
      <c r="R20" s="175">
        <f>IFERROR(VLOOKUP($P20,'CATI_Semana_07.10'!$E$36:$M$50,2,0),0)</f>
        <v>0</v>
      </c>
      <c r="S20" s="175">
        <f>IFERROR(VLOOKUP($P20,'CATI_Semana_14.10'!$E$42:$M$56,2,0),0)</f>
        <v>0</v>
      </c>
      <c r="T20" s="175">
        <f>IFERROR(VLOOKUP($P20,'CATI_Semana_21.10'!$E$34:$M$48,2,0),0)</f>
        <v>0</v>
      </c>
      <c r="U20" s="175">
        <f>IFERROR(VLOOKUP($P20,'CATI_Semana_28.10'!$E$28:$M$41,2,0),0)</f>
        <v>0</v>
      </c>
      <c r="V20" s="175">
        <f ca="1">IFERROR(VLOOKUP($P20,'CATI_Semana_04.11'!$E$34:$M$48,2,0),0)</f>
        <v>296</v>
      </c>
      <c r="W20" s="175">
        <f ca="1">IFERROR(VLOOKUP($P20,'CATI_Semana_11.11'!$E$30:$M$44,2,0),0)</f>
        <v>240</v>
      </c>
      <c r="X20" s="175">
        <f ca="1">IFERROR(VLOOKUP($P20,'CATI_Semana_18.11'!$E$32:$M$47,2,0),0)</f>
        <v>208</v>
      </c>
      <c r="Y20" s="175">
        <f ca="1">IFERROR(VLOOKUP($P20,'CATI_Semana_25.11'!$E$36:$M$53,2,0),0)</f>
        <v>80</v>
      </c>
      <c r="Z20" s="175">
        <f>IFERROR(VLOOKUP($P20,'CATI_Semana_02.12'!$E$28:$M$40,2,0),0)</f>
        <v>0</v>
      </c>
      <c r="AA20" s="175">
        <f>IFERROR(VLOOKUP($P20,'CATI_Semana_09.12'!$E$30:$M$43,2,0),0)</f>
        <v>0</v>
      </c>
      <c r="AB20" s="175">
        <f>IFERROR(VLOOKUP($P20,'CATI_Semana_16.12'!$E$27:$M$38,2,0),0)</f>
        <v>0</v>
      </c>
      <c r="AC20" s="175">
        <f>IFERROR(VLOOKUP($P20,'CATI_Semana_23.12'!$E$23:$M$32,2,0),0)</f>
        <v>0</v>
      </c>
      <c r="AD20" s="175">
        <f>IFERROR(VLOOKUP($P20,'CATI_Semana_30.12'!$E$22:$M$31,2,0),0)</f>
        <v>0</v>
      </c>
      <c r="AE20" s="175">
        <f>IFERROR(VLOOKUP($P20,'CATI_Semana_06.01'!$E$20:$M$28,2,0),0)</f>
        <v>0</v>
      </c>
      <c r="AF20" s="175">
        <f>IFERROR(VLOOKUP($P20,'CATI_Semana_13.01'!$E$20:$M$28,2,0),0)</f>
        <v>0</v>
      </c>
      <c r="AG20" s="175">
        <f>IFERROR(VLOOKUP($P20,'CATI_Semana_20.01'!$E$20:$M$28,2,0),0)</f>
        <v>0</v>
      </c>
      <c r="AH20" s="175">
        <f>IFERROR(VLOOKUP($P20,'CATI_Semana_27.01'!$E$20:$M$28,2,0),0)</f>
        <v>0</v>
      </c>
      <c r="AI20" s="175">
        <f>IFERROR(VLOOKUP($P20,'CATI_Semana_03.02'!$E$20:$M$28,2,0),0)</f>
        <v>0</v>
      </c>
      <c r="AJ20" s="175">
        <f>IFERROR(VLOOKUP($P20,'CATI_Semana_10.02'!$E$20:$M$28,2,0),0)</f>
        <v>0</v>
      </c>
      <c r="AK20" s="175">
        <f>IFERROR(VLOOKUP($P20,'CATI_Semana_17.02'!$E$20:$M$28,2,0),0)</f>
        <v>0</v>
      </c>
      <c r="AL20" s="175">
        <f>IFERROR(VLOOKUP($P20,'CATI_Semana_24.02'!$E$20:$M$28,2,0),0)</f>
        <v>0</v>
      </c>
      <c r="AM20" s="175">
        <f>IFERROR(VLOOKUP($P20,'CATI_Semana_03.03'!$E$20:$M$28,2,0),0)</f>
        <v>0</v>
      </c>
      <c r="AN20" s="175">
        <f>IFERROR(VLOOKUP($P20,'CATI_Semana_10.03'!$E$20:$M$28,2,0),0)</f>
        <v>0</v>
      </c>
      <c r="AO20" s="175">
        <f>IFERROR(VLOOKUP($P20,'CATI_Semana_17.03'!$E$20:$M$28,2,0),0)</f>
        <v>0</v>
      </c>
      <c r="AP20" s="175">
        <f>IFERROR(VLOOKUP($P20,'CATI_Semana_24.03'!$E$20:$M$28,2,0),0)</f>
        <v>0</v>
      </c>
      <c r="AQ20" s="175">
        <f>IFERROR(VLOOKUP($P20,'CATI_Semana_31.03'!$E$20:$M$28,2,0),0)</f>
        <v>0</v>
      </c>
      <c r="AR20" s="175">
        <f>IFERROR(VLOOKUP($P20,'CATI_Semana_07.04'!$E$20:$M$28,2,0),0)</f>
        <v>0</v>
      </c>
      <c r="AS20" s="175">
        <f>IFERROR(VLOOKUP($P20,'CATI_Semana_14.04'!$E$20:$M$28,2,0),0)</f>
        <v>0</v>
      </c>
      <c r="AT20" s="175">
        <f>IFERROR(VLOOKUP($P20,'CATI_Semana_21.04'!$E$20:$M$28,2,0),0)</f>
        <v>0</v>
      </c>
      <c r="AU20" s="175">
        <f>IFERROR(VLOOKUP($P20,'CATI_Semana_28.04'!$E$20:$M$28,2,0),0)</f>
        <v>0</v>
      </c>
      <c r="AV20" s="175">
        <f>IFERROR(VLOOKUP($P20,'CATI_Semana_05.05'!$E$20:$M$28,2,0),0)</f>
        <v>0</v>
      </c>
      <c r="AW20" s="175">
        <f>IFERROR(VLOOKUP($P20,'CATI_Semana_12.05'!$E$20:$M$28,2,0),0)</f>
        <v>0</v>
      </c>
      <c r="AX20" s="175">
        <f>IFERROR(VLOOKUP($P20,'CATI_Semana_19.05'!$E$20:$M$28,2,0),0)</f>
        <v>0</v>
      </c>
      <c r="AY20" s="175">
        <f>IFERROR(VLOOKUP($P20,'CATI_Semana_26.05'!$E$20:$M$28,2,0),0)</f>
        <v>0</v>
      </c>
      <c r="AZ20" s="175">
        <f>IFERROR(VLOOKUP($P20,'CATI_Semana_02.06'!$E$20:$M$28,2,0),0)</f>
        <v>0</v>
      </c>
      <c r="BA20" s="175">
        <f>IFERROR(VLOOKUP($P20,'CATI_Semana_09.06'!$E$20:$M$28,2,0),0)</f>
        <v>0</v>
      </c>
      <c r="BB20" s="175">
        <f>IFERROR(VLOOKUP($P20,'CATI_Semana_16.06'!$E$20:$M$28,2,0),0)</f>
        <v>0</v>
      </c>
      <c r="BC20" s="175">
        <f>IFERROR(VLOOKUP($P20,'CATI_Semana_23.06'!$E$20:$M$28,2,0),0)</f>
        <v>0</v>
      </c>
      <c r="BD20" s="175">
        <f>IFERROR(VLOOKUP($P20,'CATI_Semana_30.06'!$E$20:$M$28,2,0),0)</f>
        <v>0</v>
      </c>
      <c r="BE20" s="175">
        <f>IFERROR(VLOOKUP($P20,'CATI_Semana_07.07'!$E$20:$M$28,2,0),0)</f>
        <v>0</v>
      </c>
      <c r="BF20" s="175">
        <f>IFERROR(VLOOKUP($P20,'CATI_Semana_14.07'!$E$20:$M$28,2,0),0)</f>
        <v>0</v>
      </c>
      <c r="BG20" s="175">
        <f>IFERROR(VLOOKUP($P20,'CATI_Semana_21.07'!$E$20:$M$28,2,0),0)</f>
        <v>0</v>
      </c>
      <c r="BH20" s="175">
        <f>IFERROR(VLOOKUP($P20,'CATI_Semana_28.07'!$E$20:$M$28,2,0),0)</f>
        <v>0</v>
      </c>
      <c r="BI20" s="175">
        <f>IFERROR(VLOOKUP($P20,'CATI_Semana_04.08'!$E$20:$M$28,2,0),0)</f>
        <v>0</v>
      </c>
      <c r="BJ20" s="175">
        <f>IFERROR(VLOOKUP($P20,'CATI_Semana_11.08'!$E$20:$M$28,2,0),0)</f>
        <v>0</v>
      </c>
      <c r="BK20" s="175">
        <f>IFERROR(VLOOKUP($P20,'CATI_Semana_18.08'!$E$20:$M$28,2,0),0)</f>
        <v>0</v>
      </c>
      <c r="BL20" s="175">
        <f>IFERROR(VLOOKUP($P20,'CATI_Semana_25.08'!$E$20:$M$28,2,0),0)</f>
        <v>0</v>
      </c>
      <c r="BM20" s="175">
        <f>IFERROR(VLOOKUP($P20,'CATI_Semana_01.09'!$E$20:$M$28,2,0),0)</f>
        <v>0</v>
      </c>
      <c r="BN20" s="175">
        <f>IFERROR(VLOOKUP($P20,'CATI_Semana_08.09'!$E$20:$M$28,2,0),0)</f>
        <v>0</v>
      </c>
      <c r="BO20" s="175">
        <f>IFERROR(VLOOKUP($P20,'CATI_Semana_15.09'!$E$20:$M$28,2,0),0)</f>
        <v>0</v>
      </c>
      <c r="BP20" s="175">
        <f>IFERROR(VLOOKUP($P20,'CATI_Semana_22.09'!$E$20:$M$28,2,0),0)</f>
        <v>0</v>
      </c>
      <c r="BQ20" s="175">
        <f>IFERROR(VLOOKUP($P20,'CATI_Semana_29.09'!$E$20:$M$28,2,0),0)</f>
        <v>0</v>
      </c>
      <c r="BR20" s="175">
        <f>IFERROR(VLOOKUP($P20,'CATI_Semana_06.10'!$E$20:$M$28,2,0),0)</f>
        <v>0</v>
      </c>
      <c r="BS20" s="175">
        <f>IFERROR(VLOOKUP($P20,'CATI_Semana_13.10'!$E$20:$M$28,2,0),0)</f>
        <v>0</v>
      </c>
      <c r="BT20" s="175">
        <f>IFERROR(VLOOKUP($P20,'CATI_Semana_20.10'!$E$20:$M$28,2,0),0)</f>
        <v>0</v>
      </c>
      <c r="BU20" s="175">
        <f>IFERROR(VLOOKUP($P20,'CATI_Semana_27.10'!$E$20:$M$28,2,0),0)</f>
        <v>0</v>
      </c>
      <c r="BV20" s="175">
        <f>IFERROR(VLOOKUP($P20,'CATI_Semana_03.11'!$E$20:$M$28,2,0),0)</f>
        <v>0</v>
      </c>
      <c r="BW20" s="175">
        <f>IFERROR(VLOOKUP($P20,'CATI_Semana_10.11'!$E$20:$M$28,2,0),0)</f>
        <v>0</v>
      </c>
      <c r="BX20" s="175">
        <f>IFERROR(VLOOKUP($P20,'CATI_Semana_17.11'!$E$20:$M$28,2,0),0)</f>
        <v>0</v>
      </c>
      <c r="BY20" s="175">
        <f>IFERROR(VLOOKUP($P20,'CATI_Semana_24.11'!$E$20:$M$28,2,0),0)</f>
        <v>0</v>
      </c>
      <c r="BZ20" s="175">
        <f>IFERROR(VLOOKUP($P20,'CATI_Semana_01.12'!$E$20:$M$28,2,0),0)</f>
        <v>0</v>
      </c>
      <c r="CA20" s="175">
        <f>IFERROR(VLOOKUP($P20,'CATI_Semana_08.12'!$E$20:$M$28,2,0),0)</f>
        <v>0</v>
      </c>
      <c r="CB20" s="175">
        <f>IFERROR(VLOOKUP($P20,'CATI_Semana_15.12'!$E$20:$M$28,2,0),0)</f>
        <v>0</v>
      </c>
      <c r="CC20" s="175">
        <f>IFERROR(VLOOKUP($P20,'CATI_Semana_22.12'!$E$20:$M$28,2,0),0)</f>
        <v>0</v>
      </c>
      <c r="CD20" s="175">
        <f>IFERROR(VLOOKUP($P20,'CATI_Semana_29.12'!$E$20:$M$28,2,0),0)</f>
        <v>0</v>
      </c>
    </row>
    <row r="21" spans="1:82" ht="15" customHeight="1" outlineLevel="1">
      <c r="B21" s="141">
        <f t="shared" ref="B21" ca="1" si="24">SUM(Q21:XFD21)-J21</f>
        <v>8</v>
      </c>
      <c r="C21" s="142" t="s">
        <v>189</v>
      </c>
      <c r="D21" s="143">
        <f>VLOOKUP(F21,Calendário!$A:$C,3,0)</f>
        <v>45614</v>
      </c>
      <c r="E21" s="144" t="str">
        <f>VLOOKUP(WEEKDAY(F21,1),Calendário!G:H,2,0)</f>
        <v>SEG</v>
      </c>
      <c r="F21" s="145">
        <v>45614</v>
      </c>
      <c r="G21" s="145">
        <v>45639.125</v>
      </c>
      <c r="H21" s="146">
        <v>150</v>
      </c>
      <c r="I21" s="162"/>
      <c r="J21" s="163">
        <f t="shared" ref="J21" si="25">H21-I21</f>
        <v>150</v>
      </c>
      <c r="K21" s="162">
        <v>20</v>
      </c>
      <c r="L21" s="164">
        <v>8</v>
      </c>
      <c r="M21" s="165">
        <v>8</v>
      </c>
      <c r="N21" s="163">
        <f t="shared" ref="N21" si="26">ROUNDUP((J21/K21/L21),0)</f>
        <v>1</v>
      </c>
      <c r="O21" s="166"/>
      <c r="P21" s="167" t="s">
        <v>143</v>
      </c>
      <c r="Q21" s="175">
        <f>IFERROR(VLOOKUP($P21,'CATI_Semana_30.09'!$E$42:$M$56,2,0),0)</f>
        <v>0</v>
      </c>
      <c r="R21" s="175">
        <f>IFERROR(VLOOKUP($P21,'CATI_Semana_07.10'!$E$36:$M$50,2,0),0)</f>
        <v>0</v>
      </c>
      <c r="S21" s="175">
        <f>IFERROR(VLOOKUP($P21,'CATI_Semana_14.10'!$E$42:$M$56,2,0),0)</f>
        <v>0</v>
      </c>
      <c r="T21" s="175">
        <f>IFERROR(VLOOKUP($P21,'CATI_Semana_21.10'!$E$34:$M$48,2,0),0)</f>
        <v>0</v>
      </c>
      <c r="U21" s="175">
        <f>IFERROR(VLOOKUP($P21,'CATI_Semana_28.10'!$E$28:$M$41,2,0),0)</f>
        <v>0</v>
      </c>
      <c r="V21" s="175">
        <f>IFERROR(VLOOKUP($P21,'CATI_Semana_04.11'!$E$34:$M$48,2,0),0)</f>
        <v>0</v>
      </c>
      <c r="W21" s="175">
        <f>IFERROR(VLOOKUP($P21,'CATI_Semana_11.11'!$E$30:$M$44,2,0),0)</f>
        <v>0</v>
      </c>
      <c r="X21" s="175">
        <f ca="1">IFERROR(VLOOKUP($P21,'CATI_Semana_18.11'!$E$32:$M$47,2,0),0)</f>
        <v>48</v>
      </c>
      <c r="Y21" s="175">
        <f ca="1">IFERROR(VLOOKUP($P21,'CATI_Semana_25.11'!$E$36:$M$53,2,0),0)</f>
        <v>45</v>
      </c>
      <c r="Z21" s="175">
        <f ca="1">IFERROR(VLOOKUP($P21,'CATI_Semana_02.12'!$E$28:$M$40,2,0),0)</f>
        <v>40</v>
      </c>
      <c r="AA21" s="175">
        <f ca="1">IFERROR(VLOOKUP($P21,'CATI_Semana_09.12'!$E$30:$M$43,2,0),0)</f>
        <v>25</v>
      </c>
      <c r="AB21" s="175">
        <f>IFERROR(VLOOKUP($P21,'CATI_Semana_16.12'!$E$27:$M$38,2,0),0)</f>
        <v>0</v>
      </c>
      <c r="AC21" s="175">
        <f>IFERROR(VLOOKUP($P21,'CATI_Semana_23.12'!$E$23:$M$32,2,0),0)</f>
        <v>0</v>
      </c>
      <c r="AD21" s="175">
        <f>IFERROR(VLOOKUP($P21,'CATI_Semana_30.12'!$E$22:$M$31,2,0),0)</f>
        <v>0</v>
      </c>
      <c r="AE21" s="175">
        <f>IFERROR(VLOOKUP($P21,'CATI_Semana_06.01'!$E$20:$M$28,2,0),0)</f>
        <v>0</v>
      </c>
      <c r="AF21" s="175">
        <f>IFERROR(VLOOKUP($P21,'CATI_Semana_13.01'!$E$20:$M$28,2,0),0)</f>
        <v>0</v>
      </c>
      <c r="AG21" s="175">
        <f>IFERROR(VLOOKUP($P21,'CATI_Semana_20.01'!$E$20:$M$28,2,0),0)</f>
        <v>0</v>
      </c>
      <c r="AH21" s="175">
        <f>IFERROR(VLOOKUP($P21,'CATI_Semana_27.01'!$E$20:$M$28,2,0),0)</f>
        <v>0</v>
      </c>
      <c r="AI21" s="175">
        <f>IFERROR(VLOOKUP($P21,'CATI_Semana_03.02'!$E$20:$M$28,2,0),0)</f>
        <v>0</v>
      </c>
      <c r="AJ21" s="175">
        <f>IFERROR(VLOOKUP($P21,'CATI_Semana_10.02'!$E$20:$M$28,2,0),0)</f>
        <v>0</v>
      </c>
      <c r="AK21" s="175">
        <f>IFERROR(VLOOKUP($P21,'CATI_Semana_17.02'!$E$20:$M$28,2,0),0)</f>
        <v>0</v>
      </c>
      <c r="AL21" s="175">
        <f>IFERROR(VLOOKUP($P21,'CATI_Semana_24.02'!$E$20:$M$28,2,0),0)</f>
        <v>0</v>
      </c>
      <c r="AM21" s="175">
        <f>IFERROR(VLOOKUP($P21,'CATI_Semana_03.03'!$E$20:$M$28,2,0),0)</f>
        <v>0</v>
      </c>
      <c r="AN21" s="175">
        <f>IFERROR(VLOOKUP($P21,'CATI_Semana_10.03'!$E$20:$M$28,2,0),0)</f>
        <v>0</v>
      </c>
      <c r="AO21" s="175">
        <f>IFERROR(VLOOKUP($P21,'CATI_Semana_17.03'!$E$20:$M$28,2,0),0)</f>
        <v>0</v>
      </c>
      <c r="AP21" s="175">
        <f>IFERROR(VLOOKUP($P21,'CATI_Semana_24.03'!$E$20:$M$28,2,0),0)</f>
        <v>0</v>
      </c>
      <c r="AQ21" s="175">
        <f>IFERROR(VLOOKUP($P21,'CATI_Semana_31.03'!$E$20:$M$28,2,0),0)</f>
        <v>0</v>
      </c>
      <c r="AR21" s="175">
        <f>IFERROR(VLOOKUP($P21,'CATI_Semana_07.04'!$E$20:$M$28,2,0),0)</f>
        <v>0</v>
      </c>
      <c r="AS21" s="175">
        <f>IFERROR(VLOOKUP($P21,'CATI_Semana_14.04'!$E$20:$M$28,2,0),0)</f>
        <v>0</v>
      </c>
      <c r="AT21" s="175">
        <f>IFERROR(VLOOKUP($P21,'CATI_Semana_21.04'!$E$20:$M$28,2,0),0)</f>
        <v>0</v>
      </c>
      <c r="AU21" s="175">
        <f>IFERROR(VLOOKUP($P21,'CATI_Semana_28.04'!$E$20:$M$28,2,0),0)</f>
        <v>0</v>
      </c>
      <c r="AV21" s="175">
        <f>IFERROR(VLOOKUP($P21,'CATI_Semana_05.05'!$E$20:$M$28,2,0),0)</f>
        <v>0</v>
      </c>
      <c r="AW21" s="175">
        <f>IFERROR(VLOOKUP($P21,'CATI_Semana_12.05'!$E$20:$M$28,2,0),0)</f>
        <v>0</v>
      </c>
      <c r="AX21" s="175">
        <f>IFERROR(VLOOKUP($P21,'CATI_Semana_19.05'!$E$20:$M$28,2,0),0)</f>
        <v>0</v>
      </c>
      <c r="AY21" s="175">
        <f>IFERROR(VLOOKUP($P21,'CATI_Semana_26.05'!$E$20:$M$28,2,0),0)</f>
        <v>0</v>
      </c>
      <c r="AZ21" s="175">
        <f>IFERROR(VLOOKUP($P21,'CATI_Semana_02.06'!$E$20:$M$28,2,0),0)</f>
        <v>0</v>
      </c>
      <c r="BA21" s="175">
        <f>IFERROR(VLOOKUP($P21,'CATI_Semana_09.06'!$E$20:$M$28,2,0),0)</f>
        <v>0</v>
      </c>
      <c r="BB21" s="175">
        <f>IFERROR(VLOOKUP($P21,'CATI_Semana_16.06'!$E$20:$M$28,2,0),0)</f>
        <v>0</v>
      </c>
      <c r="BC21" s="175">
        <f>IFERROR(VLOOKUP($P21,'CATI_Semana_23.06'!$E$20:$M$28,2,0),0)</f>
        <v>0</v>
      </c>
      <c r="BD21" s="175">
        <f>IFERROR(VLOOKUP($P21,'CATI_Semana_30.06'!$E$20:$M$28,2,0),0)</f>
        <v>0</v>
      </c>
      <c r="BE21" s="175">
        <f>IFERROR(VLOOKUP($P21,'CATI_Semana_07.07'!$E$20:$M$28,2,0),0)</f>
        <v>0</v>
      </c>
      <c r="BF21" s="175">
        <f>IFERROR(VLOOKUP($P21,'CATI_Semana_14.07'!$E$20:$M$28,2,0),0)</f>
        <v>0</v>
      </c>
      <c r="BG21" s="175">
        <f>IFERROR(VLOOKUP($P21,'CATI_Semana_21.07'!$E$20:$M$28,2,0),0)</f>
        <v>0</v>
      </c>
      <c r="BH21" s="175">
        <f>IFERROR(VLOOKUP($P21,'CATI_Semana_28.07'!$E$20:$M$28,2,0),0)</f>
        <v>0</v>
      </c>
      <c r="BI21" s="175">
        <f>IFERROR(VLOOKUP($P21,'CATI_Semana_04.08'!$E$20:$M$28,2,0),0)</f>
        <v>0</v>
      </c>
      <c r="BJ21" s="175">
        <f>IFERROR(VLOOKUP($P21,'CATI_Semana_11.08'!$E$20:$M$28,2,0),0)</f>
        <v>0</v>
      </c>
      <c r="BK21" s="175">
        <f>IFERROR(VLOOKUP($P21,'CATI_Semana_18.08'!$E$20:$M$28,2,0),0)</f>
        <v>0</v>
      </c>
      <c r="BL21" s="175">
        <f>IFERROR(VLOOKUP($P21,'CATI_Semana_25.08'!$E$20:$M$28,2,0),0)</f>
        <v>0</v>
      </c>
      <c r="BM21" s="175">
        <f>IFERROR(VLOOKUP($P21,'CATI_Semana_01.09'!$E$20:$M$28,2,0),0)</f>
        <v>0</v>
      </c>
      <c r="BN21" s="175">
        <f>IFERROR(VLOOKUP($P21,'CATI_Semana_08.09'!$E$20:$M$28,2,0),0)</f>
        <v>0</v>
      </c>
      <c r="BO21" s="175">
        <f>IFERROR(VLOOKUP($P21,'CATI_Semana_15.09'!$E$20:$M$28,2,0),0)</f>
        <v>0</v>
      </c>
      <c r="BP21" s="175">
        <f>IFERROR(VLOOKUP($P21,'CATI_Semana_22.09'!$E$20:$M$28,2,0),0)</f>
        <v>0</v>
      </c>
      <c r="BQ21" s="175">
        <f>IFERROR(VLOOKUP($P21,'CATI_Semana_29.09'!$E$20:$M$28,2,0),0)</f>
        <v>0</v>
      </c>
      <c r="BR21" s="175">
        <f>IFERROR(VLOOKUP($P21,'CATI_Semana_06.10'!$E$20:$M$28,2,0),0)</f>
        <v>0</v>
      </c>
      <c r="BS21" s="175">
        <f>IFERROR(VLOOKUP($P21,'CATI_Semana_13.10'!$E$20:$M$28,2,0),0)</f>
        <v>0</v>
      </c>
      <c r="BT21" s="175">
        <f>IFERROR(VLOOKUP($P21,'CATI_Semana_20.10'!$E$20:$M$28,2,0),0)</f>
        <v>0</v>
      </c>
      <c r="BU21" s="175">
        <f>IFERROR(VLOOKUP($P21,'CATI_Semana_27.10'!$E$20:$M$28,2,0),0)</f>
        <v>0</v>
      </c>
      <c r="BV21" s="175">
        <f>IFERROR(VLOOKUP($P21,'CATI_Semana_03.11'!$E$20:$M$28,2,0),0)</f>
        <v>0</v>
      </c>
      <c r="BW21" s="175">
        <f>IFERROR(VLOOKUP($P21,'CATI_Semana_10.11'!$E$20:$M$28,2,0),0)</f>
        <v>0</v>
      </c>
      <c r="BX21" s="175">
        <f>IFERROR(VLOOKUP($P21,'CATI_Semana_17.11'!$E$20:$M$28,2,0),0)</f>
        <v>0</v>
      </c>
      <c r="BY21" s="175">
        <f>IFERROR(VLOOKUP($P21,'CATI_Semana_24.11'!$E$20:$M$28,2,0),0)</f>
        <v>0</v>
      </c>
      <c r="BZ21" s="175">
        <f>IFERROR(VLOOKUP($P21,'CATI_Semana_01.12'!$E$20:$M$28,2,0),0)</f>
        <v>0</v>
      </c>
      <c r="CA21" s="175">
        <f>IFERROR(VLOOKUP($P21,'CATI_Semana_08.12'!$E$20:$M$28,2,0),0)</f>
        <v>0</v>
      </c>
      <c r="CB21" s="175">
        <f>IFERROR(VLOOKUP($P21,'CATI_Semana_15.12'!$E$20:$M$28,2,0),0)</f>
        <v>0</v>
      </c>
      <c r="CC21" s="175">
        <f>IFERROR(VLOOKUP($P21,'CATI_Semana_22.12'!$E$20:$M$28,2,0),0)</f>
        <v>0</v>
      </c>
      <c r="CD21" s="175">
        <f>IFERROR(VLOOKUP($P21,'CATI_Semana_29.12'!$E$20:$M$28,2,0),0)</f>
        <v>0</v>
      </c>
    </row>
    <row r="22" spans="1:82" ht="15" customHeight="1" outlineLevel="1">
      <c r="B22" s="141">
        <f t="shared" ca="1" si="8"/>
        <v>0</v>
      </c>
      <c r="C22" s="142" t="s">
        <v>189</v>
      </c>
      <c r="D22" s="143">
        <f>VLOOKUP(F22,Calendário!$A:$C,3,0)</f>
        <v>45621</v>
      </c>
      <c r="E22" s="144" t="str">
        <f>VLOOKUP(WEEKDAY(F22,1),Calendário!G:H,2,0)</f>
        <v>QUA</v>
      </c>
      <c r="F22" s="145">
        <v>45623</v>
      </c>
      <c r="G22" s="145">
        <v>45643.125</v>
      </c>
      <c r="H22" s="146">
        <v>450</v>
      </c>
      <c r="I22" s="162"/>
      <c r="J22" s="163">
        <f t="shared" si="6"/>
        <v>450</v>
      </c>
      <c r="K22" s="162">
        <v>15</v>
      </c>
      <c r="L22" s="164">
        <v>3</v>
      </c>
      <c r="M22" s="165"/>
      <c r="N22" s="163">
        <f t="shared" si="7"/>
        <v>10</v>
      </c>
      <c r="O22" s="166"/>
      <c r="P22" s="167" t="s">
        <v>344</v>
      </c>
      <c r="Q22" s="175">
        <f>IFERROR(VLOOKUP($P22,'CATI_Semana_30.09'!$E$42:$M$56,2,0),0)</f>
        <v>0</v>
      </c>
      <c r="R22" s="175">
        <f>IFERROR(VLOOKUP($P22,'CATI_Semana_07.10'!$E$36:$M$50,2,0),0)</f>
        <v>0</v>
      </c>
      <c r="S22" s="175">
        <f>IFERROR(VLOOKUP($P22,'CATI_Semana_14.10'!$E$42:$M$56,2,0),0)</f>
        <v>0</v>
      </c>
      <c r="T22" s="175">
        <f>IFERROR(VLOOKUP($P22,'CATI_Semana_21.10'!$E$34:$M$48,2,0),0)</f>
        <v>0</v>
      </c>
      <c r="U22" s="175">
        <f>IFERROR(VLOOKUP($P22,'CATI_Semana_28.10'!$E$28:$M$41,2,0),0)</f>
        <v>0</v>
      </c>
      <c r="V22" s="175">
        <f>IFERROR(VLOOKUP($P22,'CATI_Semana_04.11'!$E$34:$M$48,2,0),0)</f>
        <v>0</v>
      </c>
      <c r="W22" s="175">
        <f>IFERROR(VLOOKUP($P22,'CATI_Semana_11.11'!$E$30:$M$44,2,0),0)</f>
        <v>0</v>
      </c>
      <c r="X22" s="175">
        <f>IFERROR(VLOOKUP($P22,'CATI_Semana_18.11'!$E$32:$M$47,2,0),0)</f>
        <v>0</v>
      </c>
      <c r="Y22" s="175">
        <f ca="1">IFERROR(VLOOKUP($P22,'CATI_Semana_25.11'!$E$36:$M$53,2,0),0)</f>
        <v>75</v>
      </c>
      <c r="Z22" s="175">
        <f ca="1">IFERROR(VLOOKUP($P22,'CATI_Semana_02.12'!$E$28:$M$40,2,0),0)</f>
        <v>200</v>
      </c>
      <c r="AA22" s="175">
        <f ca="1">IFERROR(VLOOKUP($P22,'CATI_Semana_09.12'!$E$30:$M$43,2,0),0)</f>
        <v>125</v>
      </c>
      <c r="AB22" s="175">
        <f ca="1">IFERROR(VLOOKUP($P22,'CATI_Semana_16.12'!$E$27:$M$38,2,0),0)</f>
        <v>50</v>
      </c>
      <c r="AC22" s="175">
        <f>IFERROR(VLOOKUP($P22,'CATI_Semana_23.12'!$E$23:$M$32,2,0),0)</f>
        <v>0</v>
      </c>
      <c r="AD22" s="175">
        <f>IFERROR(VLOOKUP($P22,'CATI_Semana_30.12'!$E$22:$M$31,2,0),0)</f>
        <v>0</v>
      </c>
      <c r="AE22" s="175">
        <f>IFERROR(VLOOKUP($P22,'CATI_Semana_06.01'!$E$20:$M$28,2,0),0)</f>
        <v>0</v>
      </c>
      <c r="AF22" s="175">
        <f>IFERROR(VLOOKUP($P22,'CATI_Semana_13.01'!$E$20:$M$28,2,0),0)</f>
        <v>0</v>
      </c>
      <c r="AG22" s="175">
        <f>IFERROR(VLOOKUP($P22,'CATI_Semana_20.01'!$E$20:$M$28,2,0),0)</f>
        <v>0</v>
      </c>
      <c r="AH22" s="175">
        <f>IFERROR(VLOOKUP($P22,'CATI_Semana_27.01'!$E$20:$M$28,2,0),0)</f>
        <v>0</v>
      </c>
      <c r="AI22" s="175">
        <f>IFERROR(VLOOKUP($P22,'CATI_Semana_03.02'!$E$20:$M$28,2,0),0)</f>
        <v>0</v>
      </c>
      <c r="AJ22" s="175">
        <f>IFERROR(VLOOKUP($P22,'CATI_Semana_10.02'!$E$20:$M$28,2,0),0)</f>
        <v>0</v>
      </c>
      <c r="AK22" s="175">
        <f>IFERROR(VLOOKUP($P22,'CATI_Semana_17.02'!$E$20:$M$28,2,0),0)</f>
        <v>0</v>
      </c>
      <c r="AL22" s="175">
        <f>IFERROR(VLOOKUP($P22,'CATI_Semana_24.02'!$E$20:$M$28,2,0),0)</f>
        <v>0</v>
      </c>
      <c r="AM22" s="175">
        <f>IFERROR(VLOOKUP($P22,'CATI_Semana_03.03'!$E$20:$M$28,2,0),0)</f>
        <v>0</v>
      </c>
      <c r="AN22" s="175">
        <f>IFERROR(VLOOKUP($P22,'CATI_Semana_10.03'!$E$20:$M$28,2,0),0)</f>
        <v>0</v>
      </c>
      <c r="AO22" s="175">
        <f>IFERROR(VLOOKUP($P22,'CATI_Semana_17.03'!$E$20:$M$28,2,0),0)</f>
        <v>0</v>
      </c>
      <c r="AP22" s="175">
        <f>IFERROR(VLOOKUP($P22,'CATI_Semana_24.03'!$E$20:$M$28,2,0),0)</f>
        <v>0</v>
      </c>
      <c r="AQ22" s="175">
        <f>IFERROR(VLOOKUP($P22,'CATI_Semana_31.03'!$E$20:$M$28,2,0),0)</f>
        <v>0</v>
      </c>
      <c r="AR22" s="175">
        <f>IFERROR(VLOOKUP($P22,'CATI_Semana_07.04'!$E$20:$M$28,2,0),0)</f>
        <v>0</v>
      </c>
      <c r="AS22" s="175">
        <f>IFERROR(VLOOKUP($P22,'CATI_Semana_14.04'!$E$20:$M$28,2,0),0)</f>
        <v>0</v>
      </c>
      <c r="AT22" s="175">
        <f>IFERROR(VLOOKUP($P22,'CATI_Semana_21.04'!$E$20:$M$28,2,0),0)</f>
        <v>0</v>
      </c>
      <c r="AU22" s="175">
        <f>IFERROR(VLOOKUP($P22,'CATI_Semana_28.04'!$E$20:$M$28,2,0),0)</f>
        <v>0</v>
      </c>
      <c r="AV22" s="175">
        <f>IFERROR(VLOOKUP($P22,'CATI_Semana_05.05'!$E$20:$M$28,2,0),0)</f>
        <v>0</v>
      </c>
      <c r="AW22" s="175">
        <f>IFERROR(VLOOKUP($P22,'CATI_Semana_12.05'!$E$20:$M$28,2,0),0)</f>
        <v>0</v>
      </c>
      <c r="AX22" s="175">
        <f>IFERROR(VLOOKUP($P22,'CATI_Semana_19.05'!$E$20:$M$28,2,0),0)</f>
        <v>0</v>
      </c>
      <c r="AY22" s="175">
        <f>IFERROR(VLOOKUP($P22,'CATI_Semana_26.05'!$E$20:$M$28,2,0),0)</f>
        <v>0</v>
      </c>
      <c r="AZ22" s="175">
        <f>IFERROR(VLOOKUP($P22,'CATI_Semana_02.06'!$E$20:$M$28,2,0),0)</f>
        <v>0</v>
      </c>
      <c r="BA22" s="175">
        <f>IFERROR(VLOOKUP($P22,'CATI_Semana_09.06'!$E$20:$M$28,2,0),0)</f>
        <v>0</v>
      </c>
      <c r="BB22" s="175">
        <f>IFERROR(VLOOKUP($P22,'CATI_Semana_16.06'!$E$20:$M$28,2,0),0)</f>
        <v>0</v>
      </c>
      <c r="BC22" s="175">
        <f>IFERROR(VLOOKUP($P22,'CATI_Semana_23.06'!$E$20:$M$28,2,0),0)</f>
        <v>0</v>
      </c>
      <c r="BD22" s="175">
        <f>IFERROR(VLOOKUP($P22,'CATI_Semana_30.06'!$E$20:$M$28,2,0),0)</f>
        <v>0</v>
      </c>
      <c r="BE22" s="175">
        <f>IFERROR(VLOOKUP($P22,'CATI_Semana_07.07'!$E$20:$M$28,2,0),0)</f>
        <v>0</v>
      </c>
      <c r="BF22" s="175">
        <f>IFERROR(VLOOKUP($P22,'CATI_Semana_14.07'!$E$20:$M$28,2,0),0)</f>
        <v>0</v>
      </c>
      <c r="BG22" s="175">
        <f>IFERROR(VLOOKUP($P22,'CATI_Semana_21.07'!$E$20:$M$28,2,0),0)</f>
        <v>0</v>
      </c>
      <c r="BH22" s="175">
        <f>IFERROR(VLOOKUP($P22,'CATI_Semana_28.07'!$E$20:$M$28,2,0),0)</f>
        <v>0</v>
      </c>
      <c r="BI22" s="175">
        <f>IFERROR(VLOOKUP($P22,'CATI_Semana_04.08'!$E$20:$M$28,2,0),0)</f>
        <v>0</v>
      </c>
      <c r="BJ22" s="175">
        <f>IFERROR(VLOOKUP($P22,'CATI_Semana_11.08'!$E$20:$M$28,2,0),0)</f>
        <v>0</v>
      </c>
      <c r="BK22" s="175">
        <f>IFERROR(VLOOKUP($P22,'CATI_Semana_18.08'!$E$20:$M$28,2,0),0)</f>
        <v>0</v>
      </c>
      <c r="BL22" s="175">
        <f>IFERROR(VLOOKUP($P22,'CATI_Semana_25.08'!$E$20:$M$28,2,0),0)</f>
        <v>0</v>
      </c>
      <c r="BM22" s="175">
        <f>IFERROR(VLOOKUP($P22,'CATI_Semana_01.09'!$E$20:$M$28,2,0),0)</f>
        <v>0</v>
      </c>
      <c r="BN22" s="175">
        <f>IFERROR(VLOOKUP($P22,'CATI_Semana_08.09'!$E$20:$M$28,2,0),0)</f>
        <v>0</v>
      </c>
      <c r="BO22" s="175">
        <f>IFERROR(VLOOKUP($P22,'CATI_Semana_15.09'!$E$20:$M$28,2,0),0)</f>
        <v>0</v>
      </c>
      <c r="BP22" s="175">
        <f>IFERROR(VLOOKUP($P22,'CATI_Semana_22.09'!$E$20:$M$28,2,0),0)</f>
        <v>0</v>
      </c>
      <c r="BQ22" s="175">
        <f>IFERROR(VLOOKUP($P22,'CATI_Semana_29.09'!$E$20:$M$28,2,0),0)</f>
        <v>0</v>
      </c>
      <c r="BR22" s="175">
        <f>IFERROR(VLOOKUP($P22,'CATI_Semana_06.10'!$E$20:$M$28,2,0),0)</f>
        <v>0</v>
      </c>
      <c r="BS22" s="175">
        <f>IFERROR(VLOOKUP($P22,'CATI_Semana_13.10'!$E$20:$M$28,2,0),0)</f>
        <v>0</v>
      </c>
      <c r="BT22" s="175">
        <f>IFERROR(VLOOKUP($P22,'CATI_Semana_20.10'!$E$20:$M$28,2,0),0)</f>
        <v>0</v>
      </c>
      <c r="BU22" s="175">
        <f>IFERROR(VLOOKUP($P22,'CATI_Semana_27.10'!$E$20:$M$28,2,0),0)</f>
        <v>0</v>
      </c>
      <c r="BV22" s="175">
        <f>IFERROR(VLOOKUP($P22,'CATI_Semana_03.11'!$E$20:$M$28,2,0),0)</f>
        <v>0</v>
      </c>
      <c r="BW22" s="175">
        <f>IFERROR(VLOOKUP($P22,'CATI_Semana_10.11'!$E$20:$M$28,2,0),0)</f>
        <v>0</v>
      </c>
      <c r="BX22" s="175">
        <f>IFERROR(VLOOKUP($P22,'CATI_Semana_17.11'!$E$20:$M$28,2,0),0)</f>
        <v>0</v>
      </c>
      <c r="BY22" s="175">
        <f>IFERROR(VLOOKUP($P22,'CATI_Semana_24.11'!$E$20:$M$28,2,0),0)</f>
        <v>0</v>
      </c>
      <c r="BZ22" s="175">
        <f>IFERROR(VLOOKUP($P22,'CATI_Semana_01.12'!$E$20:$M$28,2,0),0)</f>
        <v>0</v>
      </c>
      <c r="CA22" s="175">
        <f>IFERROR(VLOOKUP($P22,'CATI_Semana_08.12'!$E$20:$M$28,2,0),0)</f>
        <v>0</v>
      </c>
      <c r="CB22" s="175">
        <f>IFERROR(VLOOKUP($P22,'CATI_Semana_15.12'!$E$20:$M$28,2,0),0)</f>
        <v>0</v>
      </c>
      <c r="CC22" s="175">
        <f>IFERROR(VLOOKUP($P22,'CATI_Semana_22.12'!$E$20:$M$28,2,0),0)</f>
        <v>0</v>
      </c>
      <c r="CD22" s="175">
        <f>IFERROR(VLOOKUP($P22,'CATI_Semana_29.12'!$E$20:$M$28,2,0),0)</f>
        <v>0</v>
      </c>
    </row>
    <row r="23" spans="1:82" ht="15" customHeight="1" outlineLevel="1">
      <c r="B23" s="141">
        <f t="shared" ref="B23" ca="1" si="27">SUM(Q23:XFD23)-J23</f>
        <v>7</v>
      </c>
      <c r="C23" s="142" t="s">
        <v>189</v>
      </c>
      <c r="D23" s="143">
        <f>VLOOKUP(F23,Calendário!$A:$C,3,0)</f>
        <v>45621</v>
      </c>
      <c r="E23" s="144" t="str">
        <f>VLOOKUP(WEEKDAY(F23,1),Calendário!G:H,2,0)</f>
        <v>QUA</v>
      </c>
      <c r="F23" s="145">
        <v>45623</v>
      </c>
      <c r="G23" s="145">
        <v>45643</v>
      </c>
      <c r="H23" s="146">
        <v>200</v>
      </c>
      <c r="I23" s="162"/>
      <c r="J23" s="163">
        <f t="shared" ref="J23" si="28">H23-I23</f>
        <v>200</v>
      </c>
      <c r="K23" s="162">
        <v>15</v>
      </c>
      <c r="L23" s="164">
        <v>2</v>
      </c>
      <c r="M23" s="165"/>
      <c r="N23" s="163">
        <f t="shared" ref="N23" si="29">ROUNDUP((J23/K23/L23),0)</f>
        <v>7</v>
      </c>
      <c r="O23" s="166"/>
      <c r="P23" s="167" t="s">
        <v>343</v>
      </c>
      <c r="Q23" s="175">
        <f>IFERROR(VLOOKUP($P23,'CATI_Semana_30.09'!$E$42:$M$56,2,0),0)</f>
        <v>0</v>
      </c>
      <c r="R23" s="175">
        <f>IFERROR(VLOOKUP($P23,'CATI_Semana_07.10'!$E$36:$M$50,2,0),0)</f>
        <v>0</v>
      </c>
      <c r="S23" s="175">
        <f>IFERROR(VLOOKUP($P23,'CATI_Semana_14.10'!$E$42:$M$56,2,0),0)</f>
        <v>0</v>
      </c>
      <c r="T23" s="175">
        <f>IFERROR(VLOOKUP($P23,'CATI_Semana_21.10'!$E$34:$M$48,2,0),0)</f>
        <v>0</v>
      </c>
      <c r="U23" s="175">
        <f>IFERROR(VLOOKUP($P23,'CATI_Semana_28.10'!$E$28:$M$41,2,0),0)</f>
        <v>0</v>
      </c>
      <c r="V23" s="175">
        <f>IFERROR(VLOOKUP($P23,'CATI_Semana_04.11'!$E$34:$M$48,2,0),0)</f>
        <v>0</v>
      </c>
      <c r="W23" s="175">
        <f>IFERROR(VLOOKUP($P23,'CATI_Semana_11.11'!$E$30:$M$44,2,0),0)</f>
        <v>0</v>
      </c>
      <c r="X23" s="175">
        <f>IFERROR(VLOOKUP($P23,'CATI_Semana_18.11'!$E$32:$M$47,2,0),0)</f>
        <v>0</v>
      </c>
      <c r="Y23" s="175">
        <f ca="1">IFERROR(VLOOKUP($P23,'CATI_Semana_25.11'!$E$36:$M$53,2,0),0)</f>
        <v>35</v>
      </c>
      <c r="Z23" s="175">
        <f ca="1">IFERROR(VLOOKUP($P23,'CATI_Semana_02.12'!$E$28:$M$40,2,0),0)</f>
        <v>88</v>
      </c>
      <c r="AA23" s="175">
        <f ca="1">IFERROR(VLOOKUP($P23,'CATI_Semana_09.12'!$E$30:$M$43,2,0),0)</f>
        <v>70</v>
      </c>
      <c r="AB23" s="175">
        <f ca="1">IFERROR(VLOOKUP($P23,'CATI_Semana_16.12'!$E$27:$M$38,2,0),0)</f>
        <v>14</v>
      </c>
      <c r="AC23" s="175">
        <f>IFERROR(VLOOKUP($P23,'CATI_Semana_23.12'!$E$23:$M$32,2,0),0)</f>
        <v>0</v>
      </c>
      <c r="AD23" s="175">
        <f>IFERROR(VLOOKUP($P23,'CATI_Semana_30.12'!$E$22:$M$31,2,0),0)</f>
        <v>0</v>
      </c>
      <c r="AE23" s="175">
        <f>IFERROR(VLOOKUP($P23,'CATI_Semana_06.01'!$E$20:$M$28,2,0),0)</f>
        <v>0</v>
      </c>
      <c r="AF23" s="175">
        <f>IFERROR(VLOOKUP($P23,'CATI_Semana_13.01'!$E$20:$M$28,2,0),0)</f>
        <v>0</v>
      </c>
      <c r="AG23" s="175">
        <f>IFERROR(VLOOKUP($P23,'CATI_Semana_20.01'!$E$20:$M$28,2,0),0)</f>
        <v>0</v>
      </c>
      <c r="AH23" s="175">
        <f>IFERROR(VLOOKUP($P23,'CATI_Semana_27.01'!$E$20:$M$28,2,0),0)</f>
        <v>0</v>
      </c>
      <c r="AI23" s="175">
        <f>IFERROR(VLOOKUP($P23,'CATI_Semana_03.02'!$E$20:$M$28,2,0),0)</f>
        <v>0</v>
      </c>
      <c r="AJ23" s="175">
        <f>IFERROR(VLOOKUP($P23,'CATI_Semana_10.02'!$E$20:$M$28,2,0),0)</f>
        <v>0</v>
      </c>
      <c r="AK23" s="175">
        <f>IFERROR(VLOOKUP($P23,'CATI_Semana_17.02'!$E$20:$M$28,2,0),0)</f>
        <v>0</v>
      </c>
      <c r="AL23" s="175">
        <f>IFERROR(VLOOKUP($P23,'CATI_Semana_24.02'!$E$20:$M$28,2,0),0)</f>
        <v>0</v>
      </c>
      <c r="AM23" s="175">
        <f>IFERROR(VLOOKUP($P23,'CATI_Semana_03.03'!$E$20:$M$28,2,0),0)</f>
        <v>0</v>
      </c>
      <c r="AN23" s="175">
        <f>IFERROR(VLOOKUP($P23,'CATI_Semana_10.03'!$E$20:$M$28,2,0),0)</f>
        <v>0</v>
      </c>
      <c r="AO23" s="175">
        <f>IFERROR(VLOOKUP($P23,'CATI_Semana_17.03'!$E$20:$M$28,2,0),0)</f>
        <v>0</v>
      </c>
      <c r="AP23" s="175">
        <f>IFERROR(VLOOKUP($P23,'CATI_Semana_24.03'!$E$20:$M$28,2,0),0)</f>
        <v>0</v>
      </c>
      <c r="AQ23" s="175">
        <f>IFERROR(VLOOKUP($P23,'CATI_Semana_31.03'!$E$20:$M$28,2,0),0)</f>
        <v>0</v>
      </c>
      <c r="AR23" s="175">
        <f>IFERROR(VLOOKUP($P23,'CATI_Semana_07.04'!$E$20:$M$28,2,0),0)</f>
        <v>0</v>
      </c>
      <c r="AS23" s="175">
        <f>IFERROR(VLOOKUP($P23,'CATI_Semana_14.04'!$E$20:$M$28,2,0),0)</f>
        <v>0</v>
      </c>
      <c r="AT23" s="175">
        <f>IFERROR(VLOOKUP($P23,'CATI_Semana_21.04'!$E$20:$M$28,2,0),0)</f>
        <v>0</v>
      </c>
      <c r="AU23" s="175">
        <f>IFERROR(VLOOKUP($P23,'CATI_Semana_28.04'!$E$20:$M$28,2,0),0)</f>
        <v>0</v>
      </c>
      <c r="AV23" s="175">
        <f>IFERROR(VLOOKUP($P23,'CATI_Semana_05.05'!$E$20:$M$28,2,0),0)</f>
        <v>0</v>
      </c>
      <c r="AW23" s="175">
        <f>IFERROR(VLOOKUP($P23,'CATI_Semana_12.05'!$E$20:$M$28,2,0),0)</f>
        <v>0</v>
      </c>
      <c r="AX23" s="175">
        <f>IFERROR(VLOOKUP($P23,'CATI_Semana_19.05'!$E$20:$M$28,2,0),0)</f>
        <v>0</v>
      </c>
      <c r="AY23" s="175">
        <f>IFERROR(VLOOKUP($P23,'CATI_Semana_26.05'!$E$20:$M$28,2,0),0)</f>
        <v>0</v>
      </c>
      <c r="AZ23" s="175">
        <f>IFERROR(VLOOKUP($P23,'CATI_Semana_02.06'!$E$20:$M$28,2,0),0)</f>
        <v>0</v>
      </c>
      <c r="BA23" s="175">
        <f>IFERROR(VLOOKUP($P23,'CATI_Semana_09.06'!$E$20:$M$28,2,0),0)</f>
        <v>0</v>
      </c>
      <c r="BB23" s="175">
        <f>IFERROR(VLOOKUP($P23,'CATI_Semana_16.06'!$E$20:$M$28,2,0),0)</f>
        <v>0</v>
      </c>
      <c r="BC23" s="175">
        <f>IFERROR(VLOOKUP($P23,'CATI_Semana_23.06'!$E$20:$M$28,2,0),0)</f>
        <v>0</v>
      </c>
      <c r="BD23" s="175">
        <f>IFERROR(VLOOKUP($P23,'CATI_Semana_30.06'!$E$20:$M$28,2,0),0)</f>
        <v>0</v>
      </c>
      <c r="BE23" s="175">
        <f>IFERROR(VLOOKUP($P23,'CATI_Semana_07.07'!$E$20:$M$28,2,0),0)</f>
        <v>0</v>
      </c>
      <c r="BF23" s="175">
        <f>IFERROR(VLOOKUP($P23,'CATI_Semana_14.07'!$E$20:$M$28,2,0),0)</f>
        <v>0</v>
      </c>
      <c r="BG23" s="175">
        <f>IFERROR(VLOOKUP($P23,'CATI_Semana_21.07'!$E$20:$M$28,2,0),0)</f>
        <v>0</v>
      </c>
      <c r="BH23" s="175">
        <f>IFERROR(VLOOKUP($P23,'CATI_Semana_28.07'!$E$20:$M$28,2,0),0)</f>
        <v>0</v>
      </c>
      <c r="BI23" s="175">
        <f>IFERROR(VLOOKUP($P23,'CATI_Semana_04.08'!$E$20:$M$28,2,0),0)</f>
        <v>0</v>
      </c>
      <c r="BJ23" s="175">
        <f>IFERROR(VLOOKUP($P23,'CATI_Semana_11.08'!$E$20:$M$28,2,0),0)</f>
        <v>0</v>
      </c>
      <c r="BK23" s="175">
        <f>IFERROR(VLOOKUP($P23,'CATI_Semana_18.08'!$E$20:$M$28,2,0),0)</f>
        <v>0</v>
      </c>
      <c r="BL23" s="175">
        <f>IFERROR(VLOOKUP($P23,'CATI_Semana_25.08'!$E$20:$M$28,2,0),0)</f>
        <v>0</v>
      </c>
      <c r="BM23" s="175">
        <f>IFERROR(VLOOKUP($P23,'CATI_Semana_01.09'!$E$20:$M$28,2,0),0)</f>
        <v>0</v>
      </c>
      <c r="BN23" s="175">
        <f>IFERROR(VLOOKUP($P23,'CATI_Semana_08.09'!$E$20:$M$28,2,0),0)</f>
        <v>0</v>
      </c>
      <c r="BO23" s="175">
        <f>IFERROR(VLOOKUP($P23,'CATI_Semana_15.09'!$E$20:$M$28,2,0),0)</f>
        <v>0</v>
      </c>
      <c r="BP23" s="175">
        <f>IFERROR(VLOOKUP($P23,'CATI_Semana_22.09'!$E$20:$M$28,2,0),0)</f>
        <v>0</v>
      </c>
      <c r="BQ23" s="175">
        <f>IFERROR(VLOOKUP($P23,'CATI_Semana_29.09'!$E$20:$M$28,2,0),0)</f>
        <v>0</v>
      </c>
      <c r="BR23" s="175">
        <f>IFERROR(VLOOKUP($P23,'CATI_Semana_06.10'!$E$20:$M$28,2,0),0)</f>
        <v>0</v>
      </c>
      <c r="BS23" s="175">
        <f>IFERROR(VLOOKUP($P23,'CATI_Semana_13.10'!$E$20:$M$28,2,0),0)</f>
        <v>0</v>
      </c>
      <c r="BT23" s="175">
        <f>IFERROR(VLOOKUP($P23,'CATI_Semana_20.10'!$E$20:$M$28,2,0),0)</f>
        <v>0</v>
      </c>
      <c r="BU23" s="175">
        <f>IFERROR(VLOOKUP($P23,'CATI_Semana_27.10'!$E$20:$M$28,2,0),0)</f>
        <v>0</v>
      </c>
      <c r="BV23" s="175">
        <f>IFERROR(VLOOKUP($P23,'CATI_Semana_03.11'!$E$20:$M$28,2,0),0)</f>
        <v>0</v>
      </c>
      <c r="BW23" s="175">
        <f>IFERROR(VLOOKUP($P23,'CATI_Semana_10.11'!$E$20:$M$28,2,0),0)</f>
        <v>0</v>
      </c>
      <c r="BX23" s="175">
        <f>IFERROR(VLOOKUP($P23,'CATI_Semana_17.11'!$E$20:$M$28,2,0),0)</f>
        <v>0</v>
      </c>
      <c r="BY23" s="175">
        <f>IFERROR(VLOOKUP($P23,'CATI_Semana_24.11'!$E$20:$M$28,2,0),0)</f>
        <v>0</v>
      </c>
      <c r="BZ23" s="175">
        <f>IFERROR(VLOOKUP($P23,'CATI_Semana_01.12'!$E$20:$M$28,2,0),0)</f>
        <v>0</v>
      </c>
      <c r="CA23" s="175">
        <f>IFERROR(VLOOKUP($P23,'CATI_Semana_08.12'!$E$20:$M$28,2,0),0)</f>
        <v>0</v>
      </c>
      <c r="CB23" s="175">
        <f>IFERROR(VLOOKUP($P23,'CATI_Semana_15.12'!$E$20:$M$28,2,0),0)</f>
        <v>0</v>
      </c>
      <c r="CC23" s="175">
        <f>IFERROR(VLOOKUP($P23,'CATI_Semana_22.12'!$E$20:$M$28,2,0),0)</f>
        <v>0</v>
      </c>
      <c r="CD23" s="175">
        <f>IFERROR(VLOOKUP($P23,'CATI_Semana_29.12'!$E$20:$M$28,2,0),0)</f>
        <v>0</v>
      </c>
    </row>
    <row r="24" spans="1:82" ht="15" customHeight="1" outlineLevel="1">
      <c r="B24" s="141">
        <f t="shared" ref="B24" ca="1" si="30">SUM(Q24:XFD24)-J24</f>
        <v>7</v>
      </c>
      <c r="C24" s="142" t="s">
        <v>189</v>
      </c>
      <c r="D24" s="143">
        <f>VLOOKUP(F24,Calendário!$A:$C,3,0)</f>
        <v>45628</v>
      </c>
      <c r="E24" s="144" t="str">
        <f>VLOOKUP(WEEKDAY(F24,1),Calendário!G:H,2,0)</f>
        <v>SEG</v>
      </c>
      <c r="F24" s="145">
        <v>45628</v>
      </c>
      <c r="G24" s="145">
        <v>45656</v>
      </c>
      <c r="H24" s="146">
        <v>12280</v>
      </c>
      <c r="I24" s="162"/>
      <c r="J24" s="163">
        <f t="shared" ref="J24" si="31">H24-I24</f>
        <v>12280</v>
      </c>
      <c r="K24" s="162">
        <v>20</v>
      </c>
      <c r="L24" s="164">
        <v>1</v>
      </c>
      <c r="M24" s="165">
        <v>1</v>
      </c>
      <c r="N24" s="163">
        <f t="shared" ref="N24" si="32">ROUNDUP((J24/K24/L24),0)</f>
        <v>614</v>
      </c>
      <c r="O24" s="166"/>
      <c r="P24" s="167" t="s">
        <v>348</v>
      </c>
      <c r="Q24" s="175">
        <f>IFERROR(VLOOKUP($P24,'CATI_Semana_30.09'!$E$42:$M$56,2,0),0)</f>
        <v>0</v>
      </c>
      <c r="R24" s="175">
        <f>IFERROR(VLOOKUP($P24,'CATI_Semana_07.10'!$E$36:$M$50,2,0),0)</f>
        <v>0</v>
      </c>
      <c r="S24" s="175">
        <f>IFERROR(VLOOKUP($P24,'CATI_Semana_14.10'!$E$42:$M$56,2,0),0)</f>
        <v>0</v>
      </c>
      <c r="T24" s="175">
        <f>IFERROR(VLOOKUP($P24,'CATI_Semana_21.10'!$E$34:$M$48,2,0),0)</f>
        <v>0</v>
      </c>
      <c r="U24" s="175">
        <f>IFERROR(VLOOKUP($P24,'CATI_Semana_28.10'!$E$28:$M$41,2,0),0)</f>
        <v>0</v>
      </c>
      <c r="V24" s="175">
        <f>IFERROR(VLOOKUP($P24,'CATI_Semana_04.11'!$E$34:$M$48,2,0),0)</f>
        <v>0</v>
      </c>
      <c r="W24" s="175">
        <f>IFERROR(VLOOKUP($P24,'CATI_Semana_11.11'!$E$30:$M$44,2,0),0)</f>
        <v>0</v>
      </c>
      <c r="X24" s="175">
        <f>IFERROR(VLOOKUP($P24,'CATI_Semana_18.11'!$E$32:$M$47,2,0),0)</f>
        <v>0</v>
      </c>
      <c r="Y24" s="175">
        <f>IFERROR(VLOOKUP($P24,'CATI_Semana_25.11'!$E$36:$M$53,2,0),0)</f>
        <v>0</v>
      </c>
      <c r="Z24" s="175">
        <f ca="1">IFERROR(VLOOKUP($P24,'CATI_Semana_02.12'!$E$28:$M$40,2,0),0)</f>
        <v>3110</v>
      </c>
      <c r="AA24" s="175">
        <f ca="1">IFERROR(VLOOKUP($P24,'CATI_Semana_09.12'!$E$30:$M$43,2,0),0)</f>
        <v>2940</v>
      </c>
      <c r="AB24" s="175">
        <f ca="1">IFERROR(VLOOKUP($P24,'CATI_Semana_16.12'!$E$27:$M$38,2,0),0)</f>
        <v>3348</v>
      </c>
      <c r="AC24" s="175">
        <f ca="1">IFERROR(VLOOKUP($P24,'CATI_Semana_23.12'!$E$23:$M$32,2,0),0)</f>
        <v>1712</v>
      </c>
      <c r="AD24" s="175">
        <f ca="1">IFERROR(VLOOKUP($P24,'CATI_Semana_30.12'!$E$22:$M$31,2,0),0)</f>
        <v>1177</v>
      </c>
      <c r="AE24" s="175">
        <f>IFERROR(VLOOKUP($P24,'CATI_Semana_06.01'!$E$20:$M$28,2,0),0)</f>
        <v>0</v>
      </c>
      <c r="AF24" s="175">
        <f>IFERROR(VLOOKUP($P24,'CATI_Semana_13.01'!$E$20:$M$28,2,0),0)</f>
        <v>0</v>
      </c>
      <c r="AG24" s="175">
        <f>IFERROR(VLOOKUP($P24,'CATI_Semana_20.01'!$E$20:$M$28,2,0),0)</f>
        <v>0</v>
      </c>
      <c r="AH24" s="175">
        <f>IFERROR(VLOOKUP($P24,'CATI_Semana_27.01'!$E$20:$M$28,2,0),0)</f>
        <v>0</v>
      </c>
      <c r="AI24" s="175">
        <f>IFERROR(VLOOKUP($P24,'CATI_Semana_03.02'!$E$20:$M$28,2,0),0)</f>
        <v>0</v>
      </c>
      <c r="AJ24" s="175">
        <f>IFERROR(VLOOKUP($P24,'CATI_Semana_10.02'!$E$20:$M$28,2,0),0)</f>
        <v>0</v>
      </c>
      <c r="AK24" s="175">
        <f>IFERROR(VLOOKUP($P24,'CATI_Semana_17.02'!$E$20:$M$28,2,0),0)</f>
        <v>0</v>
      </c>
      <c r="AL24" s="175">
        <f>IFERROR(VLOOKUP($P24,'CATI_Semana_24.02'!$E$20:$M$28,2,0),0)</f>
        <v>0</v>
      </c>
      <c r="AM24" s="175">
        <f>IFERROR(VLOOKUP($P24,'CATI_Semana_03.03'!$E$20:$M$28,2,0),0)</f>
        <v>0</v>
      </c>
      <c r="AN24" s="175">
        <f>IFERROR(VLOOKUP($P24,'CATI_Semana_10.03'!$E$20:$M$28,2,0),0)</f>
        <v>0</v>
      </c>
      <c r="AO24" s="175">
        <f>IFERROR(VLOOKUP($P24,'CATI_Semana_17.03'!$E$20:$M$28,2,0),0)</f>
        <v>0</v>
      </c>
      <c r="AP24" s="175">
        <f>IFERROR(VLOOKUP($P24,'CATI_Semana_24.03'!$E$20:$M$28,2,0),0)</f>
        <v>0</v>
      </c>
      <c r="AQ24" s="175">
        <f>IFERROR(VLOOKUP($P24,'CATI_Semana_31.03'!$E$20:$M$28,2,0),0)</f>
        <v>0</v>
      </c>
      <c r="AR24" s="175">
        <f>IFERROR(VLOOKUP($P24,'CATI_Semana_07.04'!$E$20:$M$28,2,0),0)</f>
        <v>0</v>
      </c>
      <c r="AS24" s="175">
        <f>IFERROR(VLOOKUP($P24,'CATI_Semana_14.04'!$E$20:$M$28,2,0),0)</f>
        <v>0</v>
      </c>
      <c r="AT24" s="175">
        <f>IFERROR(VLOOKUP($P24,'CATI_Semana_21.04'!$E$20:$M$28,2,0),0)</f>
        <v>0</v>
      </c>
      <c r="AU24" s="175">
        <f>IFERROR(VLOOKUP($P24,'CATI_Semana_28.04'!$E$20:$M$28,2,0),0)</f>
        <v>0</v>
      </c>
      <c r="AV24" s="175">
        <f>IFERROR(VLOOKUP($P24,'CATI_Semana_05.05'!$E$20:$M$28,2,0),0)</f>
        <v>0</v>
      </c>
      <c r="AW24" s="175">
        <f>IFERROR(VLOOKUP($P24,'CATI_Semana_12.05'!$E$20:$M$28,2,0),0)</f>
        <v>0</v>
      </c>
      <c r="AX24" s="175">
        <f>IFERROR(VLOOKUP($P24,'CATI_Semana_19.05'!$E$20:$M$28,2,0),0)</f>
        <v>0</v>
      </c>
      <c r="AY24" s="175">
        <f>IFERROR(VLOOKUP($P24,'CATI_Semana_26.05'!$E$20:$M$28,2,0),0)</f>
        <v>0</v>
      </c>
      <c r="AZ24" s="175">
        <f>IFERROR(VLOOKUP($P24,'CATI_Semana_02.06'!$E$20:$M$28,2,0),0)</f>
        <v>0</v>
      </c>
      <c r="BA24" s="175">
        <f>IFERROR(VLOOKUP($P24,'CATI_Semana_09.06'!$E$20:$M$28,2,0),0)</f>
        <v>0</v>
      </c>
      <c r="BB24" s="175">
        <f>IFERROR(VLOOKUP($P24,'CATI_Semana_16.06'!$E$20:$M$28,2,0),0)</f>
        <v>0</v>
      </c>
      <c r="BC24" s="175">
        <f>IFERROR(VLOOKUP($P24,'CATI_Semana_23.06'!$E$20:$M$28,2,0),0)</f>
        <v>0</v>
      </c>
      <c r="BD24" s="175">
        <f>IFERROR(VLOOKUP($P24,'CATI_Semana_30.06'!$E$20:$M$28,2,0),0)</f>
        <v>0</v>
      </c>
      <c r="BE24" s="175">
        <f>IFERROR(VLOOKUP($P24,'CATI_Semana_07.07'!$E$20:$M$28,2,0),0)</f>
        <v>0</v>
      </c>
      <c r="BF24" s="175">
        <f>IFERROR(VLOOKUP($P24,'CATI_Semana_14.07'!$E$20:$M$28,2,0),0)</f>
        <v>0</v>
      </c>
      <c r="BG24" s="175">
        <f>IFERROR(VLOOKUP($P24,'CATI_Semana_21.07'!$E$20:$M$28,2,0),0)</f>
        <v>0</v>
      </c>
      <c r="BH24" s="175">
        <f>IFERROR(VLOOKUP($P24,'CATI_Semana_28.07'!$E$20:$M$28,2,0),0)</f>
        <v>0</v>
      </c>
      <c r="BI24" s="175">
        <f>IFERROR(VLOOKUP($P24,'CATI_Semana_04.08'!$E$20:$M$28,2,0),0)</f>
        <v>0</v>
      </c>
      <c r="BJ24" s="175">
        <f>IFERROR(VLOOKUP($P24,'CATI_Semana_11.08'!$E$20:$M$28,2,0),0)</f>
        <v>0</v>
      </c>
      <c r="BK24" s="175">
        <f>IFERROR(VLOOKUP($P24,'CATI_Semana_18.08'!$E$20:$M$28,2,0),0)</f>
        <v>0</v>
      </c>
      <c r="BL24" s="175">
        <f>IFERROR(VLOOKUP($P24,'CATI_Semana_25.08'!$E$20:$M$28,2,0),0)</f>
        <v>0</v>
      </c>
      <c r="BM24" s="175">
        <f>IFERROR(VLOOKUP($P24,'CATI_Semana_01.09'!$E$20:$M$28,2,0),0)</f>
        <v>0</v>
      </c>
      <c r="BN24" s="175">
        <f>IFERROR(VLOOKUP($P24,'CATI_Semana_08.09'!$E$20:$M$28,2,0),0)</f>
        <v>0</v>
      </c>
      <c r="BO24" s="175">
        <f>IFERROR(VLOOKUP($P24,'CATI_Semana_15.09'!$E$20:$M$28,2,0),0)</f>
        <v>0</v>
      </c>
      <c r="BP24" s="175">
        <f>IFERROR(VLOOKUP($P24,'CATI_Semana_22.09'!$E$20:$M$28,2,0),0)</f>
        <v>0</v>
      </c>
      <c r="BQ24" s="175">
        <f>IFERROR(VLOOKUP($P24,'CATI_Semana_29.09'!$E$20:$M$28,2,0),0)</f>
        <v>0</v>
      </c>
      <c r="BR24" s="175">
        <f>IFERROR(VLOOKUP($P24,'CATI_Semana_06.10'!$E$20:$M$28,2,0),0)</f>
        <v>0</v>
      </c>
      <c r="BS24" s="175">
        <f>IFERROR(VLOOKUP($P24,'CATI_Semana_13.10'!$E$20:$M$28,2,0),0)</f>
        <v>0</v>
      </c>
      <c r="BT24" s="175">
        <f>IFERROR(VLOOKUP($P24,'CATI_Semana_20.10'!$E$20:$M$28,2,0),0)</f>
        <v>0</v>
      </c>
      <c r="BU24" s="175">
        <f>IFERROR(VLOOKUP($P24,'CATI_Semana_27.10'!$E$20:$M$28,2,0),0)</f>
        <v>0</v>
      </c>
      <c r="BV24" s="175">
        <f>IFERROR(VLOOKUP($P24,'CATI_Semana_03.11'!$E$20:$M$28,2,0),0)</f>
        <v>0</v>
      </c>
      <c r="BW24" s="175">
        <f>IFERROR(VLOOKUP($P24,'CATI_Semana_10.11'!$E$20:$M$28,2,0),0)</f>
        <v>0</v>
      </c>
      <c r="BX24" s="175">
        <f>IFERROR(VLOOKUP($P24,'CATI_Semana_17.11'!$E$20:$M$28,2,0),0)</f>
        <v>0</v>
      </c>
      <c r="BY24" s="175">
        <f>IFERROR(VLOOKUP($P24,'CATI_Semana_24.11'!$E$20:$M$28,2,0),0)</f>
        <v>0</v>
      </c>
      <c r="BZ24" s="175">
        <f>IFERROR(VLOOKUP($P24,'CATI_Semana_01.12'!$E$20:$M$28,2,0),0)</f>
        <v>0</v>
      </c>
      <c r="CA24" s="175">
        <f>IFERROR(VLOOKUP($P24,'CATI_Semana_08.12'!$E$20:$M$28,2,0),0)</f>
        <v>0</v>
      </c>
      <c r="CB24" s="175">
        <f>IFERROR(VLOOKUP($P24,'CATI_Semana_15.12'!$E$20:$M$28,2,0),0)</f>
        <v>0</v>
      </c>
      <c r="CC24" s="175">
        <f>IFERROR(VLOOKUP($P24,'CATI_Semana_22.12'!$E$20:$M$28,2,0),0)</f>
        <v>0</v>
      </c>
      <c r="CD24" s="175">
        <f>IFERROR(VLOOKUP($P24,'CATI_Semana_29.12'!$E$20:$M$28,2,0),0)</f>
        <v>0</v>
      </c>
    </row>
    <row r="25" spans="1:82" ht="15" customHeight="1" outlineLevel="1">
      <c r="B25" s="141">
        <f t="shared" ref="B25:B26" ca="1" si="33">SUM(Q25:XFD25)-J25</f>
        <v>0</v>
      </c>
      <c r="C25" s="142" t="s">
        <v>189</v>
      </c>
      <c r="D25" s="143">
        <f>VLOOKUP(F25,Calendário!$A:$C,3,0)</f>
        <v>45628</v>
      </c>
      <c r="E25" s="144" t="str">
        <f>VLOOKUP(WEEKDAY(F25,1),Calendário!G:H,2,0)</f>
        <v>SEG</v>
      </c>
      <c r="F25" s="145">
        <v>45628</v>
      </c>
      <c r="G25" s="145">
        <v>45650.125</v>
      </c>
      <c r="H25" s="146">
        <v>1200</v>
      </c>
      <c r="I25" s="162"/>
      <c r="J25" s="163">
        <f t="shared" ref="J25:J26" si="34">H25-I25</f>
        <v>1200</v>
      </c>
      <c r="K25" s="162">
        <v>17</v>
      </c>
      <c r="L25" s="164">
        <v>12</v>
      </c>
      <c r="M25" s="165">
        <v>4</v>
      </c>
      <c r="N25" s="163">
        <f t="shared" ref="N25:N26" si="35">ROUNDUP((J25/K25/L25),0)</f>
        <v>6</v>
      </c>
      <c r="O25" s="166"/>
      <c r="P25" s="167" t="s">
        <v>144</v>
      </c>
      <c r="Q25" s="175">
        <f>IFERROR(VLOOKUP($P25,'CATI_Semana_30.09'!$E$42:$M$56,2,0),0)</f>
        <v>0</v>
      </c>
      <c r="R25" s="175">
        <f>IFERROR(VLOOKUP($P25,'CATI_Semana_07.10'!$E$36:$M$50,2,0),0)</f>
        <v>0</v>
      </c>
      <c r="S25" s="175">
        <f>IFERROR(VLOOKUP($P25,'CATI_Semana_14.10'!$E$42:$M$56,2,0),0)</f>
        <v>0</v>
      </c>
      <c r="T25" s="175">
        <f>IFERROR(VLOOKUP($P25,'CATI_Semana_21.10'!$E$34:$M$48,2,0),0)</f>
        <v>0</v>
      </c>
      <c r="U25" s="175">
        <f>IFERROR(VLOOKUP($P25,'CATI_Semana_28.10'!$E$28:$M$41,2,0),0)</f>
        <v>0</v>
      </c>
      <c r="V25" s="175">
        <f>IFERROR(VLOOKUP($P25,'CATI_Semana_04.11'!$E$34:$M$48,2,0),0)</f>
        <v>0</v>
      </c>
      <c r="W25" s="175">
        <f>IFERROR(VLOOKUP($P25,'CATI_Semana_11.11'!$E$30:$M$44,2,0),0)</f>
        <v>0</v>
      </c>
      <c r="X25" s="175">
        <f>IFERROR(VLOOKUP($P25,'CATI_Semana_18.11'!$E$32:$M$47,2,0),0)</f>
        <v>0</v>
      </c>
      <c r="Y25" s="175">
        <f>IFERROR(VLOOKUP($P25,'CATI_Semana_25.11'!$E$36:$M$53,2,0),0)</f>
        <v>0</v>
      </c>
      <c r="Z25" s="175">
        <f ca="1">IFERROR(VLOOKUP($P25,'CATI_Semana_02.12'!$E$28:$M$40,2,0),0)</f>
        <v>450</v>
      </c>
      <c r="AA25" s="175">
        <f ca="1">IFERROR(VLOOKUP($P25,'CATI_Semana_09.12'!$E$30:$M$43,2,0),0)</f>
        <v>360</v>
      </c>
      <c r="AB25" s="175">
        <f ca="1">IFERROR(VLOOKUP($P25,'CATI_Semana_16.12'!$E$27:$M$38,2,0),0)</f>
        <v>270</v>
      </c>
      <c r="AC25" s="175">
        <f ca="1">IFERROR(VLOOKUP($P25,'CATI_Semana_23.12'!$E$23:$M$32,2,0),0)</f>
        <v>120</v>
      </c>
      <c r="AD25" s="175">
        <f>IFERROR(VLOOKUP($P25,'CATI_Semana_30.12'!$E$22:$M$31,2,0),0)</f>
        <v>0</v>
      </c>
      <c r="AE25" s="175">
        <f>IFERROR(VLOOKUP($P25,'CATI_Semana_06.01'!$E$20:$M$28,2,0),0)</f>
        <v>0</v>
      </c>
      <c r="AF25" s="175">
        <f>IFERROR(VLOOKUP($P25,'CATI_Semana_13.01'!$E$20:$M$28,2,0),0)</f>
        <v>0</v>
      </c>
      <c r="AG25" s="175">
        <f>IFERROR(VLOOKUP($P25,'CATI_Semana_20.01'!$E$20:$M$28,2,0),0)</f>
        <v>0</v>
      </c>
      <c r="AH25" s="175">
        <f>IFERROR(VLOOKUP($P25,'CATI_Semana_27.01'!$E$20:$M$28,2,0),0)</f>
        <v>0</v>
      </c>
      <c r="AI25" s="175">
        <f>IFERROR(VLOOKUP($P25,'CATI_Semana_03.02'!$E$20:$M$28,2,0),0)</f>
        <v>0</v>
      </c>
      <c r="AJ25" s="175">
        <f>IFERROR(VLOOKUP($P25,'CATI_Semana_10.02'!$E$20:$M$28,2,0),0)</f>
        <v>0</v>
      </c>
      <c r="AK25" s="175">
        <f>IFERROR(VLOOKUP($P25,'CATI_Semana_17.02'!$E$20:$M$28,2,0),0)</f>
        <v>0</v>
      </c>
      <c r="AL25" s="175">
        <f>IFERROR(VLOOKUP($P25,'CATI_Semana_24.02'!$E$20:$M$28,2,0),0)</f>
        <v>0</v>
      </c>
      <c r="AM25" s="175">
        <f>IFERROR(VLOOKUP($P25,'CATI_Semana_03.03'!$E$20:$M$28,2,0),0)</f>
        <v>0</v>
      </c>
      <c r="AN25" s="175">
        <f>IFERROR(VLOOKUP($P25,'CATI_Semana_10.03'!$E$20:$M$28,2,0),0)</f>
        <v>0</v>
      </c>
      <c r="AO25" s="175">
        <f>IFERROR(VLOOKUP($P25,'CATI_Semana_17.03'!$E$20:$M$28,2,0),0)</f>
        <v>0</v>
      </c>
      <c r="AP25" s="175">
        <f>IFERROR(VLOOKUP($P25,'CATI_Semana_24.03'!$E$20:$M$28,2,0),0)</f>
        <v>0</v>
      </c>
      <c r="AQ25" s="175">
        <f>IFERROR(VLOOKUP($P25,'CATI_Semana_31.03'!$E$20:$M$28,2,0),0)</f>
        <v>0</v>
      </c>
      <c r="AR25" s="175">
        <f>IFERROR(VLOOKUP($P25,'CATI_Semana_07.04'!$E$20:$M$28,2,0),0)</f>
        <v>0</v>
      </c>
      <c r="AS25" s="175">
        <f>IFERROR(VLOOKUP($P25,'CATI_Semana_14.04'!$E$20:$M$28,2,0),0)</f>
        <v>0</v>
      </c>
      <c r="AT25" s="175">
        <f>IFERROR(VLOOKUP($P25,'CATI_Semana_21.04'!$E$20:$M$28,2,0),0)</f>
        <v>0</v>
      </c>
      <c r="AU25" s="175">
        <f>IFERROR(VLOOKUP($P25,'CATI_Semana_28.04'!$E$20:$M$28,2,0),0)</f>
        <v>0</v>
      </c>
      <c r="AV25" s="175">
        <f>IFERROR(VLOOKUP($P25,'CATI_Semana_05.05'!$E$20:$M$28,2,0),0)</f>
        <v>0</v>
      </c>
      <c r="AW25" s="175">
        <f>IFERROR(VLOOKUP($P25,'CATI_Semana_12.05'!$E$20:$M$28,2,0),0)</f>
        <v>0</v>
      </c>
      <c r="AX25" s="175">
        <f>IFERROR(VLOOKUP($P25,'CATI_Semana_19.05'!$E$20:$M$28,2,0),0)</f>
        <v>0</v>
      </c>
      <c r="AY25" s="175">
        <f>IFERROR(VLOOKUP($P25,'CATI_Semana_26.05'!$E$20:$M$28,2,0),0)</f>
        <v>0</v>
      </c>
      <c r="AZ25" s="175">
        <f>IFERROR(VLOOKUP($P25,'CATI_Semana_02.06'!$E$20:$M$28,2,0),0)</f>
        <v>0</v>
      </c>
      <c r="BA25" s="175">
        <f>IFERROR(VLOOKUP($P25,'CATI_Semana_09.06'!$E$20:$M$28,2,0),0)</f>
        <v>0</v>
      </c>
      <c r="BB25" s="175">
        <f>IFERROR(VLOOKUP($P25,'CATI_Semana_16.06'!$E$20:$M$28,2,0),0)</f>
        <v>0</v>
      </c>
      <c r="BC25" s="175">
        <f>IFERROR(VLOOKUP($P25,'CATI_Semana_23.06'!$E$20:$M$28,2,0),0)</f>
        <v>0</v>
      </c>
      <c r="BD25" s="175">
        <f>IFERROR(VLOOKUP($P25,'CATI_Semana_30.06'!$E$20:$M$28,2,0),0)</f>
        <v>0</v>
      </c>
      <c r="BE25" s="175">
        <f>IFERROR(VLOOKUP($P25,'CATI_Semana_07.07'!$E$20:$M$28,2,0),0)</f>
        <v>0</v>
      </c>
      <c r="BF25" s="175">
        <f>IFERROR(VLOOKUP($P25,'CATI_Semana_14.07'!$E$20:$M$28,2,0),0)</f>
        <v>0</v>
      </c>
      <c r="BG25" s="175">
        <f>IFERROR(VLOOKUP($P25,'CATI_Semana_21.07'!$E$20:$M$28,2,0),0)</f>
        <v>0</v>
      </c>
      <c r="BH25" s="175">
        <f>IFERROR(VLOOKUP($P25,'CATI_Semana_28.07'!$E$20:$M$28,2,0),0)</f>
        <v>0</v>
      </c>
      <c r="BI25" s="175">
        <f>IFERROR(VLOOKUP($P25,'CATI_Semana_04.08'!$E$20:$M$28,2,0),0)</f>
        <v>0</v>
      </c>
      <c r="BJ25" s="175">
        <f>IFERROR(VLOOKUP($P25,'CATI_Semana_11.08'!$E$20:$M$28,2,0),0)</f>
        <v>0</v>
      </c>
      <c r="BK25" s="175">
        <f>IFERROR(VLOOKUP($P25,'CATI_Semana_18.08'!$E$20:$M$28,2,0),0)</f>
        <v>0</v>
      </c>
      <c r="BL25" s="175">
        <f>IFERROR(VLOOKUP($P25,'CATI_Semana_25.08'!$E$20:$M$28,2,0),0)</f>
        <v>0</v>
      </c>
      <c r="BM25" s="175">
        <f>IFERROR(VLOOKUP($P25,'CATI_Semana_01.09'!$E$20:$M$28,2,0),0)</f>
        <v>0</v>
      </c>
      <c r="BN25" s="175">
        <f>IFERROR(VLOOKUP($P25,'CATI_Semana_08.09'!$E$20:$M$28,2,0),0)</f>
        <v>0</v>
      </c>
      <c r="BO25" s="175">
        <f>IFERROR(VLOOKUP($P25,'CATI_Semana_15.09'!$E$20:$M$28,2,0),0)</f>
        <v>0</v>
      </c>
      <c r="BP25" s="175">
        <f>IFERROR(VLOOKUP($P25,'CATI_Semana_22.09'!$E$20:$M$28,2,0),0)</f>
        <v>0</v>
      </c>
      <c r="BQ25" s="175">
        <f>IFERROR(VLOOKUP($P25,'CATI_Semana_29.09'!$E$20:$M$28,2,0),0)</f>
        <v>0</v>
      </c>
      <c r="BR25" s="175">
        <f>IFERROR(VLOOKUP($P25,'CATI_Semana_06.10'!$E$20:$M$28,2,0),0)</f>
        <v>0</v>
      </c>
      <c r="BS25" s="175">
        <f>IFERROR(VLOOKUP($P25,'CATI_Semana_13.10'!$E$20:$M$28,2,0),0)</f>
        <v>0</v>
      </c>
      <c r="BT25" s="175">
        <f>IFERROR(VLOOKUP($P25,'CATI_Semana_20.10'!$E$20:$M$28,2,0),0)</f>
        <v>0</v>
      </c>
      <c r="BU25" s="175">
        <f>IFERROR(VLOOKUP($P25,'CATI_Semana_27.10'!$E$20:$M$28,2,0),0)</f>
        <v>0</v>
      </c>
      <c r="BV25" s="175">
        <f>IFERROR(VLOOKUP($P25,'CATI_Semana_03.11'!$E$20:$M$28,2,0),0)</f>
        <v>0</v>
      </c>
      <c r="BW25" s="175">
        <f>IFERROR(VLOOKUP($P25,'CATI_Semana_10.11'!$E$20:$M$28,2,0),0)</f>
        <v>0</v>
      </c>
      <c r="BX25" s="175">
        <f>IFERROR(VLOOKUP($P25,'CATI_Semana_17.11'!$E$20:$M$28,2,0),0)</f>
        <v>0</v>
      </c>
      <c r="BY25" s="175">
        <f>IFERROR(VLOOKUP($P25,'CATI_Semana_24.11'!$E$20:$M$28,2,0),0)</f>
        <v>0</v>
      </c>
      <c r="BZ25" s="175">
        <f>IFERROR(VLOOKUP($P25,'CATI_Semana_01.12'!$E$20:$M$28,2,0),0)</f>
        <v>0</v>
      </c>
      <c r="CA25" s="175">
        <f>IFERROR(VLOOKUP($P25,'CATI_Semana_08.12'!$E$20:$M$28,2,0),0)</f>
        <v>0</v>
      </c>
      <c r="CB25" s="175">
        <f>IFERROR(VLOOKUP($P25,'CATI_Semana_15.12'!$E$20:$M$28,2,0),0)</f>
        <v>0</v>
      </c>
      <c r="CC25" s="175">
        <f>IFERROR(VLOOKUP($P25,'CATI_Semana_22.12'!$E$20:$M$28,2,0),0)</f>
        <v>0</v>
      </c>
      <c r="CD25" s="175">
        <f>IFERROR(VLOOKUP($P25,'CATI_Semana_29.12'!$E$20:$M$28,2,0),0)</f>
        <v>0</v>
      </c>
    </row>
    <row r="26" spans="1:82" ht="15" customHeight="1" outlineLevel="1">
      <c r="B26" s="141">
        <f t="shared" ca="1" si="33"/>
        <v>4</v>
      </c>
      <c r="C26" s="142" t="s">
        <v>189</v>
      </c>
      <c r="D26" s="143">
        <f>VLOOKUP(F26,Calendário!$A:$C,3,0)</f>
        <v>45635</v>
      </c>
      <c r="E26" s="144" t="str">
        <f>VLOOKUP(WEEKDAY(F26,1),Calendário!G:H,2,0)</f>
        <v>SEG</v>
      </c>
      <c r="F26" s="145">
        <v>45635</v>
      </c>
      <c r="G26" s="145">
        <v>45639</v>
      </c>
      <c r="H26" s="146">
        <v>500</v>
      </c>
      <c r="I26" s="162"/>
      <c r="J26" s="163">
        <f t="shared" si="34"/>
        <v>500</v>
      </c>
      <c r="K26" s="162">
        <v>5</v>
      </c>
      <c r="L26" s="164">
        <v>13</v>
      </c>
      <c r="M26" s="165">
        <v>4</v>
      </c>
      <c r="N26" s="163">
        <f t="shared" si="35"/>
        <v>8</v>
      </c>
      <c r="O26" s="166"/>
      <c r="P26" s="167" t="s">
        <v>145</v>
      </c>
      <c r="Q26" s="175">
        <f>IFERROR(VLOOKUP($P26,'CATI_Semana_30.09'!$E$42:$M$56,2,0),0)</f>
        <v>0</v>
      </c>
      <c r="R26" s="175">
        <f>IFERROR(VLOOKUP($P26,'CATI_Semana_07.10'!$E$36:$M$50,2,0),0)</f>
        <v>0</v>
      </c>
      <c r="S26" s="175">
        <f>IFERROR(VLOOKUP($P26,'CATI_Semana_14.10'!$E$42:$M$56,2,0),0)</f>
        <v>0</v>
      </c>
      <c r="T26" s="175">
        <f>IFERROR(VLOOKUP($P26,'CATI_Semana_21.10'!$E$34:$M$48,2,0),0)</f>
        <v>0</v>
      </c>
      <c r="U26" s="175">
        <f>IFERROR(VLOOKUP($P26,'CATI_Semana_28.10'!$E$28:$M$41,2,0),0)</f>
        <v>0</v>
      </c>
      <c r="V26" s="175">
        <f>IFERROR(VLOOKUP($P26,'CATI_Semana_04.11'!$E$34:$M$48,2,0),0)</f>
        <v>0</v>
      </c>
      <c r="W26" s="175">
        <f>IFERROR(VLOOKUP($P26,'CATI_Semana_11.11'!$E$30:$M$44,2,0),0)</f>
        <v>0</v>
      </c>
      <c r="X26" s="175">
        <f>IFERROR(VLOOKUP($P26,'CATI_Semana_18.11'!$E$32:$M$47,2,0),0)</f>
        <v>0</v>
      </c>
      <c r="Y26" s="175">
        <f>IFERROR(VLOOKUP($P26,'CATI_Semana_25.11'!$E$36:$M$53,2,0),0)</f>
        <v>0</v>
      </c>
      <c r="Z26" s="175">
        <f>IFERROR(VLOOKUP($P26,'CATI_Semana_02.12'!$E$28:$M$40,2,0),0)</f>
        <v>0</v>
      </c>
      <c r="AA26" s="175">
        <f ca="1">IFERROR(VLOOKUP($P26,'CATI_Semana_09.12'!$E$30:$M$43,2,0),0)</f>
        <v>504</v>
      </c>
      <c r="AB26" s="175">
        <f>IFERROR(VLOOKUP($P26,'CATI_Semana_16.12'!$E$27:$M$38,2,0),0)</f>
        <v>0</v>
      </c>
      <c r="AC26" s="175">
        <f>IFERROR(VLOOKUP($P26,'CATI_Semana_23.12'!$E$23:$M$32,2,0),0)</f>
        <v>0</v>
      </c>
      <c r="AD26" s="175">
        <f>IFERROR(VLOOKUP($P26,'CATI_Semana_30.12'!$E$22:$M$31,2,0),0)</f>
        <v>0</v>
      </c>
      <c r="AE26" s="175">
        <f>IFERROR(VLOOKUP($P26,'CATI_Semana_06.01'!$E$20:$M$28,2,0),0)</f>
        <v>0</v>
      </c>
      <c r="AF26" s="175">
        <f>IFERROR(VLOOKUP($P26,'CATI_Semana_13.01'!$E$20:$M$28,2,0),0)</f>
        <v>0</v>
      </c>
      <c r="AG26" s="175">
        <f>IFERROR(VLOOKUP($P26,'CATI_Semana_20.01'!$E$20:$M$28,2,0),0)</f>
        <v>0</v>
      </c>
      <c r="AH26" s="175">
        <f>IFERROR(VLOOKUP($P26,'CATI_Semana_27.01'!$E$20:$M$28,2,0),0)</f>
        <v>0</v>
      </c>
      <c r="AI26" s="175">
        <f>IFERROR(VLOOKUP($P26,'CATI_Semana_03.02'!$E$20:$M$28,2,0),0)</f>
        <v>0</v>
      </c>
      <c r="AJ26" s="175">
        <f>IFERROR(VLOOKUP($P26,'CATI_Semana_10.02'!$E$20:$M$28,2,0),0)</f>
        <v>0</v>
      </c>
      <c r="AK26" s="175">
        <f>IFERROR(VLOOKUP($P26,'CATI_Semana_17.02'!$E$20:$M$28,2,0),0)</f>
        <v>0</v>
      </c>
      <c r="AL26" s="175">
        <f>IFERROR(VLOOKUP($P26,'CATI_Semana_24.02'!$E$20:$M$28,2,0),0)</f>
        <v>0</v>
      </c>
      <c r="AM26" s="175">
        <f>IFERROR(VLOOKUP($P26,'CATI_Semana_03.03'!$E$20:$M$28,2,0),0)</f>
        <v>0</v>
      </c>
      <c r="AN26" s="175">
        <f>IFERROR(VLOOKUP($P26,'CATI_Semana_10.03'!$E$20:$M$28,2,0),0)</f>
        <v>0</v>
      </c>
      <c r="AO26" s="175">
        <f>IFERROR(VLOOKUP($P26,'CATI_Semana_17.03'!$E$20:$M$28,2,0),0)</f>
        <v>0</v>
      </c>
      <c r="AP26" s="175">
        <f>IFERROR(VLOOKUP($P26,'CATI_Semana_24.03'!$E$20:$M$28,2,0),0)</f>
        <v>0</v>
      </c>
      <c r="AQ26" s="175">
        <f>IFERROR(VLOOKUP($P26,'CATI_Semana_31.03'!$E$20:$M$28,2,0),0)</f>
        <v>0</v>
      </c>
      <c r="AR26" s="175">
        <f>IFERROR(VLOOKUP($P26,'CATI_Semana_07.04'!$E$20:$M$28,2,0),0)</f>
        <v>0</v>
      </c>
      <c r="AS26" s="175">
        <f>IFERROR(VLOOKUP($P26,'CATI_Semana_14.04'!$E$20:$M$28,2,0),0)</f>
        <v>0</v>
      </c>
      <c r="AT26" s="175">
        <f>IFERROR(VLOOKUP($P26,'CATI_Semana_21.04'!$E$20:$M$28,2,0),0)</f>
        <v>0</v>
      </c>
      <c r="AU26" s="175">
        <f>IFERROR(VLOOKUP($P26,'CATI_Semana_28.04'!$E$20:$M$28,2,0),0)</f>
        <v>0</v>
      </c>
      <c r="AV26" s="175">
        <f>IFERROR(VLOOKUP($P26,'CATI_Semana_05.05'!$E$20:$M$28,2,0),0)</f>
        <v>0</v>
      </c>
      <c r="AW26" s="175">
        <f>IFERROR(VLOOKUP($P26,'CATI_Semana_12.05'!$E$20:$M$28,2,0),0)</f>
        <v>0</v>
      </c>
      <c r="AX26" s="175">
        <f>IFERROR(VLOOKUP($P26,'CATI_Semana_19.05'!$E$20:$M$28,2,0),0)</f>
        <v>0</v>
      </c>
      <c r="AY26" s="175">
        <f>IFERROR(VLOOKUP($P26,'CATI_Semana_26.05'!$E$20:$M$28,2,0),0)</f>
        <v>0</v>
      </c>
      <c r="AZ26" s="175">
        <f>IFERROR(VLOOKUP($P26,'CATI_Semana_02.06'!$E$20:$M$28,2,0),0)</f>
        <v>0</v>
      </c>
      <c r="BA26" s="175">
        <f>IFERROR(VLOOKUP($P26,'CATI_Semana_09.06'!$E$20:$M$28,2,0),0)</f>
        <v>0</v>
      </c>
      <c r="BB26" s="175">
        <f>IFERROR(VLOOKUP($P26,'CATI_Semana_16.06'!$E$20:$M$28,2,0),0)</f>
        <v>0</v>
      </c>
      <c r="BC26" s="175">
        <f>IFERROR(VLOOKUP($P26,'CATI_Semana_23.06'!$E$20:$M$28,2,0),0)</f>
        <v>0</v>
      </c>
      <c r="BD26" s="175">
        <f>IFERROR(VLOOKUP($P26,'CATI_Semana_30.06'!$E$20:$M$28,2,0),0)</f>
        <v>0</v>
      </c>
      <c r="BE26" s="175">
        <f>IFERROR(VLOOKUP($P26,'CATI_Semana_07.07'!$E$20:$M$28,2,0),0)</f>
        <v>0</v>
      </c>
      <c r="BF26" s="175">
        <f>IFERROR(VLOOKUP($P26,'CATI_Semana_14.07'!$E$20:$M$28,2,0),0)</f>
        <v>0</v>
      </c>
      <c r="BG26" s="175">
        <f>IFERROR(VLOOKUP($P26,'CATI_Semana_21.07'!$E$20:$M$28,2,0),0)</f>
        <v>0</v>
      </c>
      <c r="BH26" s="175">
        <f>IFERROR(VLOOKUP($P26,'CATI_Semana_28.07'!$E$20:$M$28,2,0),0)</f>
        <v>0</v>
      </c>
      <c r="BI26" s="175">
        <f>IFERROR(VLOOKUP($P26,'CATI_Semana_04.08'!$E$20:$M$28,2,0),0)</f>
        <v>0</v>
      </c>
      <c r="BJ26" s="175">
        <f>IFERROR(VLOOKUP($P26,'CATI_Semana_11.08'!$E$20:$M$28,2,0),0)</f>
        <v>0</v>
      </c>
      <c r="BK26" s="175">
        <f>IFERROR(VLOOKUP($P26,'CATI_Semana_18.08'!$E$20:$M$28,2,0),0)</f>
        <v>0</v>
      </c>
      <c r="BL26" s="175">
        <f>IFERROR(VLOOKUP($P26,'CATI_Semana_25.08'!$E$20:$M$28,2,0),0)</f>
        <v>0</v>
      </c>
      <c r="BM26" s="175">
        <f>IFERROR(VLOOKUP($P26,'CATI_Semana_01.09'!$E$20:$M$28,2,0),0)</f>
        <v>0</v>
      </c>
      <c r="BN26" s="175">
        <f>IFERROR(VLOOKUP($P26,'CATI_Semana_08.09'!$E$20:$M$28,2,0),0)</f>
        <v>0</v>
      </c>
      <c r="BO26" s="175">
        <f>IFERROR(VLOOKUP($P26,'CATI_Semana_15.09'!$E$20:$M$28,2,0),0)</f>
        <v>0</v>
      </c>
      <c r="BP26" s="175">
        <f>IFERROR(VLOOKUP($P26,'CATI_Semana_22.09'!$E$20:$M$28,2,0),0)</f>
        <v>0</v>
      </c>
      <c r="BQ26" s="175">
        <f>IFERROR(VLOOKUP($P26,'CATI_Semana_29.09'!$E$20:$M$28,2,0),0)</f>
        <v>0</v>
      </c>
      <c r="BR26" s="175">
        <f>IFERROR(VLOOKUP($P26,'CATI_Semana_06.10'!$E$20:$M$28,2,0),0)</f>
        <v>0</v>
      </c>
      <c r="BS26" s="175">
        <f>IFERROR(VLOOKUP($P26,'CATI_Semana_13.10'!$E$20:$M$28,2,0),0)</f>
        <v>0</v>
      </c>
      <c r="BT26" s="175">
        <f>IFERROR(VLOOKUP($P26,'CATI_Semana_20.10'!$E$20:$M$28,2,0),0)</f>
        <v>0</v>
      </c>
      <c r="BU26" s="175">
        <f>IFERROR(VLOOKUP($P26,'CATI_Semana_27.10'!$E$20:$M$28,2,0),0)</f>
        <v>0</v>
      </c>
      <c r="BV26" s="175">
        <f>IFERROR(VLOOKUP($P26,'CATI_Semana_03.11'!$E$20:$M$28,2,0),0)</f>
        <v>0</v>
      </c>
      <c r="BW26" s="175">
        <f>IFERROR(VLOOKUP($P26,'CATI_Semana_10.11'!$E$20:$M$28,2,0),0)</f>
        <v>0</v>
      </c>
      <c r="BX26" s="175">
        <f>IFERROR(VLOOKUP($P26,'CATI_Semana_17.11'!$E$20:$M$28,2,0),0)</f>
        <v>0</v>
      </c>
      <c r="BY26" s="175">
        <f>IFERROR(VLOOKUP($P26,'CATI_Semana_24.11'!$E$20:$M$28,2,0),0)</f>
        <v>0</v>
      </c>
      <c r="BZ26" s="175">
        <f>IFERROR(VLOOKUP($P26,'CATI_Semana_01.12'!$E$20:$M$28,2,0),0)</f>
        <v>0</v>
      </c>
      <c r="CA26" s="175">
        <f>IFERROR(VLOOKUP($P26,'CATI_Semana_08.12'!$E$20:$M$28,2,0),0)</f>
        <v>0</v>
      </c>
      <c r="CB26" s="175">
        <f>IFERROR(VLOOKUP($P26,'CATI_Semana_15.12'!$E$20:$M$28,2,0),0)</f>
        <v>0</v>
      </c>
      <c r="CC26" s="175">
        <f>IFERROR(VLOOKUP($P26,'CATI_Semana_22.12'!$E$20:$M$28,2,0),0)</f>
        <v>0</v>
      </c>
      <c r="CD26" s="175">
        <f>IFERROR(VLOOKUP($P26,'CATI_Semana_29.12'!$E$20:$M$28,2,0),0)</f>
        <v>0</v>
      </c>
    </row>
    <row r="27" spans="1:82" ht="15" customHeight="1" outlineLevel="1">
      <c r="B27" s="141">
        <f t="shared" ca="1" si="8"/>
        <v>4</v>
      </c>
      <c r="C27" s="142" t="s">
        <v>189</v>
      </c>
      <c r="D27" s="143" t="e">
        <f>VLOOKUP(F27,Calendário!$A:$C,3,0)</f>
        <v>#N/A</v>
      </c>
      <c r="E27" s="144" t="str">
        <f>VLOOKUP(WEEKDAY(F27,1),Calendário!G:H,2,0)</f>
        <v>DOM</v>
      </c>
      <c r="F27" s="145">
        <v>45690</v>
      </c>
      <c r="G27" s="145">
        <v>45716</v>
      </c>
      <c r="H27" s="146">
        <v>500</v>
      </c>
      <c r="I27" s="162"/>
      <c r="J27" s="163">
        <f t="shared" si="6"/>
        <v>500</v>
      </c>
      <c r="K27" s="162">
        <v>5</v>
      </c>
      <c r="L27" s="164">
        <v>13</v>
      </c>
      <c r="M27" s="165">
        <v>4</v>
      </c>
      <c r="N27" s="163">
        <f t="shared" si="7"/>
        <v>8</v>
      </c>
      <c r="O27" s="166"/>
      <c r="P27" s="167" t="s">
        <v>145</v>
      </c>
      <c r="Q27" s="175">
        <f>IFERROR(VLOOKUP($P27,'CATI_Semana_30.09'!$E$42:$M$56,2,0),0)</f>
        <v>0</v>
      </c>
      <c r="R27" s="175">
        <f>IFERROR(VLOOKUP($P27,'CATI_Semana_07.10'!$E$36:$M$50,2,0),0)</f>
        <v>0</v>
      </c>
      <c r="S27" s="175">
        <f>IFERROR(VLOOKUP($P27,'CATI_Semana_14.10'!$E$42:$M$56,2,0),0)</f>
        <v>0</v>
      </c>
      <c r="T27" s="175">
        <f>IFERROR(VLOOKUP($P27,'CATI_Semana_21.10'!$E$34:$M$48,2,0),0)</f>
        <v>0</v>
      </c>
      <c r="U27" s="175">
        <f>IFERROR(VLOOKUP($P27,'CATI_Semana_28.10'!$E$28:$M$41,2,0),0)</f>
        <v>0</v>
      </c>
      <c r="V27" s="175">
        <f>IFERROR(VLOOKUP($P27,'CATI_Semana_04.11'!$E$34:$M$48,2,0),0)</f>
        <v>0</v>
      </c>
      <c r="W27" s="175">
        <f>IFERROR(VLOOKUP($P27,'CATI_Semana_11.11'!$E$30:$M$44,2,0),0)</f>
        <v>0</v>
      </c>
      <c r="X27" s="175">
        <f>IFERROR(VLOOKUP($P27,'CATI_Semana_18.11'!$E$32:$M$47,2,0),0)</f>
        <v>0</v>
      </c>
      <c r="Y27" s="175">
        <f>IFERROR(VLOOKUP($P27,'CATI_Semana_25.11'!$E$36:$M$53,2,0),0)</f>
        <v>0</v>
      </c>
      <c r="Z27" s="175">
        <f>IFERROR(VLOOKUP($P27,'CATI_Semana_02.12'!$E$28:$M$40,2,0),0)</f>
        <v>0</v>
      </c>
      <c r="AA27" s="175">
        <f ca="1">IFERROR(VLOOKUP($P27,'CATI_Semana_09.12'!$E$30:$M$43,2,0),0)</f>
        <v>504</v>
      </c>
      <c r="AB27" s="175">
        <f>IFERROR(VLOOKUP($P27,'CATI_Semana_16.12'!$E$27:$M$38,2,0),0)</f>
        <v>0</v>
      </c>
      <c r="AC27" s="175">
        <f>IFERROR(VLOOKUP($P27,'CATI_Semana_23.12'!$E$23:$M$32,2,0),0)</f>
        <v>0</v>
      </c>
      <c r="AD27" s="175">
        <f>IFERROR(VLOOKUP($P27,'CATI_Semana_30.12'!$E$22:$M$31,2,0),0)</f>
        <v>0</v>
      </c>
      <c r="AE27" s="175">
        <f>IFERROR(VLOOKUP($P27,'CATI_Semana_06.01'!$E$20:$M$28,2,0),0)</f>
        <v>0</v>
      </c>
      <c r="AF27" s="175">
        <f>IFERROR(VLOOKUP($P27,'CATI_Semana_13.01'!$E$20:$M$28,2,0),0)</f>
        <v>0</v>
      </c>
      <c r="AG27" s="175">
        <f>IFERROR(VLOOKUP($P27,'CATI_Semana_20.01'!$E$20:$M$28,2,0),0)</f>
        <v>0</v>
      </c>
      <c r="AH27" s="175">
        <f>IFERROR(VLOOKUP($P27,'CATI_Semana_27.01'!$E$20:$M$28,2,0),0)</f>
        <v>0</v>
      </c>
      <c r="AI27" s="175">
        <f>IFERROR(VLOOKUP($P27,'CATI_Semana_03.02'!$E$20:$M$28,2,0),0)</f>
        <v>0</v>
      </c>
      <c r="AJ27" s="175">
        <f>IFERROR(VLOOKUP($P27,'CATI_Semana_10.02'!$E$20:$M$28,2,0),0)</f>
        <v>0</v>
      </c>
      <c r="AK27" s="175">
        <f>IFERROR(VLOOKUP($P27,'CATI_Semana_17.02'!$E$20:$M$28,2,0),0)</f>
        <v>0</v>
      </c>
      <c r="AL27" s="175">
        <f>IFERROR(VLOOKUP($P27,'CATI_Semana_24.02'!$E$20:$M$28,2,0),0)</f>
        <v>0</v>
      </c>
      <c r="AM27" s="175">
        <f>IFERROR(VLOOKUP($P27,'CATI_Semana_03.03'!$E$20:$M$28,2,0),0)</f>
        <v>0</v>
      </c>
      <c r="AN27" s="175">
        <f>IFERROR(VLOOKUP($P27,'CATI_Semana_10.03'!$E$20:$M$28,2,0),0)</f>
        <v>0</v>
      </c>
      <c r="AO27" s="175">
        <f>IFERROR(VLOOKUP($P27,'CATI_Semana_17.03'!$E$20:$M$28,2,0),0)</f>
        <v>0</v>
      </c>
      <c r="AP27" s="175">
        <f>IFERROR(VLOOKUP($P27,'CATI_Semana_24.03'!$E$20:$M$28,2,0),0)</f>
        <v>0</v>
      </c>
      <c r="AQ27" s="175">
        <f>IFERROR(VLOOKUP($P27,'CATI_Semana_31.03'!$E$20:$M$28,2,0),0)</f>
        <v>0</v>
      </c>
      <c r="AR27" s="175">
        <f>IFERROR(VLOOKUP($P27,'CATI_Semana_07.04'!$E$20:$M$28,2,0),0)</f>
        <v>0</v>
      </c>
      <c r="AS27" s="175">
        <f>IFERROR(VLOOKUP($P27,'CATI_Semana_14.04'!$E$20:$M$28,2,0),0)</f>
        <v>0</v>
      </c>
      <c r="AT27" s="175">
        <f>IFERROR(VLOOKUP($P27,'CATI_Semana_21.04'!$E$20:$M$28,2,0),0)</f>
        <v>0</v>
      </c>
      <c r="AU27" s="175">
        <f>IFERROR(VLOOKUP($P27,'CATI_Semana_28.04'!$E$20:$M$28,2,0),0)</f>
        <v>0</v>
      </c>
      <c r="AV27" s="175">
        <f>IFERROR(VLOOKUP($P27,'CATI_Semana_05.05'!$E$20:$M$28,2,0),0)</f>
        <v>0</v>
      </c>
      <c r="AW27" s="175">
        <f>IFERROR(VLOOKUP($P27,'CATI_Semana_12.05'!$E$20:$M$28,2,0),0)</f>
        <v>0</v>
      </c>
      <c r="AX27" s="175">
        <f>IFERROR(VLOOKUP($P27,'CATI_Semana_19.05'!$E$20:$M$28,2,0),0)</f>
        <v>0</v>
      </c>
      <c r="AY27" s="175">
        <f>IFERROR(VLOOKUP($P27,'CATI_Semana_26.05'!$E$20:$M$28,2,0),0)</f>
        <v>0</v>
      </c>
      <c r="AZ27" s="175">
        <f>IFERROR(VLOOKUP($P27,'CATI_Semana_02.06'!$E$20:$M$28,2,0),0)</f>
        <v>0</v>
      </c>
      <c r="BA27" s="175">
        <f>IFERROR(VLOOKUP($P27,'CATI_Semana_09.06'!$E$20:$M$28,2,0),0)</f>
        <v>0</v>
      </c>
      <c r="BB27" s="175">
        <f>IFERROR(VLOOKUP($P27,'CATI_Semana_16.06'!$E$20:$M$28,2,0),0)</f>
        <v>0</v>
      </c>
      <c r="BC27" s="175">
        <f>IFERROR(VLOOKUP($P27,'CATI_Semana_23.06'!$E$20:$M$28,2,0),0)</f>
        <v>0</v>
      </c>
      <c r="BD27" s="175">
        <f>IFERROR(VLOOKUP($P27,'CATI_Semana_30.06'!$E$20:$M$28,2,0),0)</f>
        <v>0</v>
      </c>
      <c r="BE27" s="175">
        <f>IFERROR(VLOOKUP($P27,'CATI_Semana_07.07'!$E$20:$M$28,2,0),0)</f>
        <v>0</v>
      </c>
      <c r="BF27" s="175">
        <f>IFERROR(VLOOKUP($P27,'CATI_Semana_14.07'!$E$20:$M$28,2,0),0)</f>
        <v>0</v>
      </c>
      <c r="BG27" s="175">
        <f>IFERROR(VLOOKUP($P27,'CATI_Semana_21.07'!$E$20:$M$28,2,0),0)</f>
        <v>0</v>
      </c>
      <c r="BH27" s="175">
        <f>IFERROR(VLOOKUP($P27,'CATI_Semana_28.07'!$E$20:$M$28,2,0),0)</f>
        <v>0</v>
      </c>
      <c r="BI27" s="175">
        <f>IFERROR(VLOOKUP($P27,'CATI_Semana_04.08'!$E$20:$M$28,2,0),0)</f>
        <v>0</v>
      </c>
      <c r="BJ27" s="175">
        <f>IFERROR(VLOOKUP($P27,'CATI_Semana_11.08'!$E$20:$M$28,2,0),0)</f>
        <v>0</v>
      </c>
      <c r="BK27" s="175">
        <f>IFERROR(VLOOKUP($P27,'CATI_Semana_18.08'!$E$20:$M$28,2,0),0)</f>
        <v>0</v>
      </c>
      <c r="BL27" s="175">
        <f>IFERROR(VLOOKUP($P27,'CATI_Semana_25.08'!$E$20:$M$28,2,0),0)</f>
        <v>0</v>
      </c>
      <c r="BM27" s="175">
        <f>IFERROR(VLOOKUP($P27,'CATI_Semana_01.09'!$E$20:$M$28,2,0),0)</f>
        <v>0</v>
      </c>
      <c r="BN27" s="175">
        <f>IFERROR(VLOOKUP($P27,'CATI_Semana_08.09'!$E$20:$M$28,2,0),0)</f>
        <v>0</v>
      </c>
      <c r="BO27" s="175">
        <f>IFERROR(VLOOKUP($P27,'CATI_Semana_15.09'!$E$20:$M$28,2,0),0)</f>
        <v>0</v>
      </c>
      <c r="BP27" s="175">
        <f>IFERROR(VLOOKUP($P27,'CATI_Semana_22.09'!$E$20:$M$28,2,0),0)</f>
        <v>0</v>
      </c>
      <c r="BQ27" s="175">
        <f>IFERROR(VLOOKUP($P27,'CATI_Semana_29.09'!$E$20:$M$28,2,0),0)</f>
        <v>0</v>
      </c>
      <c r="BR27" s="175">
        <f>IFERROR(VLOOKUP($P27,'CATI_Semana_06.10'!$E$20:$M$28,2,0),0)</f>
        <v>0</v>
      </c>
      <c r="BS27" s="175">
        <f>IFERROR(VLOOKUP($P27,'CATI_Semana_13.10'!$E$20:$M$28,2,0),0)</f>
        <v>0</v>
      </c>
      <c r="BT27" s="175">
        <f>IFERROR(VLOOKUP($P27,'CATI_Semana_20.10'!$E$20:$M$28,2,0),0)</f>
        <v>0</v>
      </c>
      <c r="BU27" s="175">
        <f>IFERROR(VLOOKUP($P27,'CATI_Semana_27.10'!$E$20:$M$28,2,0),0)</f>
        <v>0</v>
      </c>
      <c r="BV27" s="175">
        <f>IFERROR(VLOOKUP($P27,'CATI_Semana_03.11'!$E$20:$M$28,2,0),0)</f>
        <v>0</v>
      </c>
      <c r="BW27" s="175">
        <f>IFERROR(VLOOKUP($P27,'CATI_Semana_10.11'!$E$20:$M$28,2,0),0)</f>
        <v>0</v>
      </c>
      <c r="BX27" s="175">
        <f>IFERROR(VLOOKUP($P27,'CATI_Semana_17.11'!$E$20:$M$28,2,0),0)</f>
        <v>0</v>
      </c>
      <c r="BY27" s="175">
        <f>IFERROR(VLOOKUP($P27,'CATI_Semana_24.11'!$E$20:$M$28,2,0),0)</f>
        <v>0</v>
      </c>
      <c r="BZ27" s="175">
        <f>IFERROR(VLOOKUP($P27,'CATI_Semana_01.12'!$E$20:$M$28,2,0),0)</f>
        <v>0</v>
      </c>
      <c r="CA27" s="175">
        <f>IFERROR(VLOOKUP($P27,'CATI_Semana_08.12'!$E$20:$M$28,2,0),0)</f>
        <v>0</v>
      </c>
      <c r="CB27" s="175">
        <f>IFERROR(VLOOKUP($P27,'CATI_Semana_15.12'!$E$20:$M$28,2,0),0)</f>
        <v>0</v>
      </c>
      <c r="CC27" s="175">
        <f>IFERROR(VLOOKUP($P27,'CATI_Semana_22.12'!$E$20:$M$28,2,0),0)</f>
        <v>0</v>
      </c>
      <c r="CD27" s="175">
        <f>IFERROR(VLOOKUP($P27,'CATI_Semana_29.12'!$E$20:$M$28,2,0),0)</f>
        <v>0</v>
      </c>
    </row>
    <row r="28" spans="1:82" ht="15" customHeight="1">
      <c r="A28" s="147"/>
      <c r="B28" s="147"/>
      <c r="C28" s="147"/>
      <c r="D28" s="147"/>
      <c r="E28" s="147"/>
      <c r="F28" s="148"/>
      <c r="G28" s="147"/>
      <c r="H28" s="147"/>
      <c r="I28" s="147"/>
      <c r="J28" s="147"/>
      <c r="K28" s="147"/>
      <c r="L28" s="147"/>
      <c r="M28" s="147"/>
      <c r="N28" s="147"/>
      <c r="O28" s="147"/>
      <c r="P28" s="168" t="s">
        <v>191</v>
      </c>
      <c r="Q28" s="176">
        <f t="shared" ref="Q28:AV28" ca="1" si="36">SUM(Q6:Q27)</f>
        <v>2096</v>
      </c>
      <c r="R28" s="176">
        <f t="shared" ca="1" si="36"/>
        <v>1676</v>
      </c>
      <c r="S28" s="176">
        <f t="shared" ca="1" si="36"/>
        <v>1475</v>
      </c>
      <c r="T28" s="176">
        <f t="shared" ca="1" si="36"/>
        <v>3270</v>
      </c>
      <c r="U28" s="176">
        <f t="shared" ca="1" si="36"/>
        <v>3115</v>
      </c>
      <c r="V28" s="176">
        <f t="shared" ca="1" si="36"/>
        <v>3800</v>
      </c>
      <c r="W28" s="176">
        <f t="shared" ca="1" si="36"/>
        <v>3019</v>
      </c>
      <c r="X28" s="176">
        <f t="shared" ca="1" si="36"/>
        <v>2517</v>
      </c>
      <c r="Y28" s="176">
        <f t="shared" ca="1" si="36"/>
        <v>3141</v>
      </c>
      <c r="Z28" s="176">
        <f t="shared" ca="1" si="36"/>
        <v>3888</v>
      </c>
      <c r="AA28" s="176">
        <f t="shared" ca="1" si="36"/>
        <v>4528</v>
      </c>
      <c r="AB28" s="176">
        <f t="shared" ca="1" si="36"/>
        <v>3682</v>
      </c>
      <c r="AC28" s="176">
        <f t="shared" ca="1" si="36"/>
        <v>1832</v>
      </c>
      <c r="AD28" s="176">
        <f t="shared" ca="1" si="36"/>
        <v>1177</v>
      </c>
      <c r="AE28" s="176">
        <f t="shared" si="36"/>
        <v>0</v>
      </c>
      <c r="AF28" s="176">
        <f t="shared" si="36"/>
        <v>0</v>
      </c>
      <c r="AG28" s="176">
        <f t="shared" si="36"/>
        <v>0</v>
      </c>
      <c r="AH28" s="176">
        <f t="shared" si="36"/>
        <v>0</v>
      </c>
      <c r="AI28" s="176">
        <f t="shared" si="36"/>
        <v>0</v>
      </c>
      <c r="AJ28" s="176">
        <f t="shared" si="36"/>
        <v>0</v>
      </c>
      <c r="AK28" s="176">
        <f t="shared" si="36"/>
        <v>0</v>
      </c>
      <c r="AL28" s="176">
        <f t="shared" si="36"/>
        <v>0</v>
      </c>
      <c r="AM28" s="176">
        <f t="shared" si="36"/>
        <v>0</v>
      </c>
      <c r="AN28" s="176">
        <f t="shared" si="36"/>
        <v>0</v>
      </c>
      <c r="AO28" s="176">
        <f t="shared" si="36"/>
        <v>0</v>
      </c>
      <c r="AP28" s="176">
        <f t="shared" si="36"/>
        <v>0</v>
      </c>
      <c r="AQ28" s="176">
        <f t="shared" si="36"/>
        <v>0</v>
      </c>
      <c r="AR28" s="176">
        <f t="shared" si="36"/>
        <v>0</v>
      </c>
      <c r="AS28" s="176">
        <f t="shared" si="36"/>
        <v>0</v>
      </c>
      <c r="AT28" s="176">
        <f t="shared" si="36"/>
        <v>0</v>
      </c>
      <c r="AU28" s="176">
        <f t="shared" si="36"/>
        <v>0</v>
      </c>
      <c r="AV28" s="176">
        <f t="shared" si="36"/>
        <v>0</v>
      </c>
      <c r="AW28" s="176">
        <f t="shared" ref="AW28:CB28" si="37">SUM(AW6:AW27)</f>
        <v>0</v>
      </c>
      <c r="AX28" s="176">
        <f t="shared" si="37"/>
        <v>0</v>
      </c>
      <c r="AY28" s="176">
        <f t="shared" si="37"/>
        <v>0</v>
      </c>
      <c r="AZ28" s="176">
        <f t="shared" si="37"/>
        <v>0</v>
      </c>
      <c r="BA28" s="176">
        <f t="shared" si="37"/>
        <v>0</v>
      </c>
      <c r="BB28" s="176">
        <f t="shared" si="37"/>
        <v>0</v>
      </c>
      <c r="BC28" s="176">
        <f t="shared" si="37"/>
        <v>0</v>
      </c>
      <c r="BD28" s="176">
        <f t="shared" si="37"/>
        <v>0</v>
      </c>
      <c r="BE28" s="176">
        <f t="shared" si="37"/>
        <v>0</v>
      </c>
      <c r="BF28" s="176">
        <f t="shared" si="37"/>
        <v>0</v>
      </c>
      <c r="BG28" s="176">
        <f t="shared" si="37"/>
        <v>0</v>
      </c>
      <c r="BH28" s="176">
        <f t="shared" si="37"/>
        <v>0</v>
      </c>
      <c r="BI28" s="176">
        <f t="shared" si="37"/>
        <v>0</v>
      </c>
      <c r="BJ28" s="176">
        <f t="shared" si="37"/>
        <v>0</v>
      </c>
      <c r="BK28" s="176">
        <f t="shared" si="37"/>
        <v>0</v>
      </c>
      <c r="BL28" s="176">
        <f t="shared" si="37"/>
        <v>0</v>
      </c>
      <c r="BM28" s="176">
        <f t="shared" si="37"/>
        <v>0</v>
      </c>
      <c r="BN28" s="176">
        <f t="shared" si="37"/>
        <v>0</v>
      </c>
      <c r="BO28" s="176">
        <f t="shared" si="37"/>
        <v>0</v>
      </c>
      <c r="BP28" s="176">
        <f t="shared" si="37"/>
        <v>0</v>
      </c>
      <c r="BQ28" s="176">
        <f t="shared" si="37"/>
        <v>0</v>
      </c>
      <c r="BR28" s="176">
        <f t="shared" si="37"/>
        <v>0</v>
      </c>
      <c r="BS28" s="176">
        <f t="shared" si="37"/>
        <v>0</v>
      </c>
      <c r="BT28" s="176">
        <f t="shared" si="37"/>
        <v>0</v>
      </c>
      <c r="BU28" s="176">
        <f t="shared" si="37"/>
        <v>0</v>
      </c>
      <c r="BV28" s="176">
        <f t="shared" si="37"/>
        <v>0</v>
      </c>
      <c r="BW28" s="176">
        <f t="shared" si="37"/>
        <v>0</v>
      </c>
      <c r="BX28" s="176">
        <f t="shared" si="37"/>
        <v>0</v>
      </c>
      <c r="BY28" s="176">
        <f t="shared" si="37"/>
        <v>0</v>
      </c>
      <c r="BZ28" s="176">
        <f t="shared" si="37"/>
        <v>0</v>
      </c>
      <c r="CA28" s="176">
        <f t="shared" si="37"/>
        <v>0</v>
      </c>
      <c r="CB28" s="176">
        <f t="shared" si="37"/>
        <v>0</v>
      </c>
      <c r="CC28" s="176">
        <f t="shared" ref="CC28:CD28" si="38">SUM(CC6:CC27)</f>
        <v>0</v>
      </c>
      <c r="CD28" s="176">
        <f t="shared" si="38"/>
        <v>0</v>
      </c>
    </row>
    <row r="29" spans="1:82" ht="16.5" customHeight="1">
      <c r="A29" s="147"/>
      <c r="D29" s="9"/>
      <c r="E29" s="9"/>
      <c r="F29" s="149"/>
      <c r="G29" s="150"/>
      <c r="I29" s="157"/>
    </row>
    <row r="30" spans="1:82" ht="14.25" customHeight="1">
      <c r="B30" s="11"/>
      <c r="C30" s="11" t="s">
        <v>192</v>
      </c>
      <c r="D30" s="151"/>
      <c r="E30" s="71"/>
      <c r="F30" s="16"/>
      <c r="G30" s="152"/>
      <c r="H30" s="153"/>
      <c r="I30" s="169"/>
      <c r="J30" s="170"/>
      <c r="K30" s="171"/>
      <c r="L30" s="172"/>
      <c r="M30" s="172"/>
      <c r="N30" s="12"/>
      <c r="O30" s="12"/>
      <c r="P30" s="161" t="s">
        <v>193</v>
      </c>
      <c r="Q30" s="140">
        <f t="shared" ref="Q30:AV30" si="39">Q5</f>
        <v>45565</v>
      </c>
      <c r="R30" s="140">
        <f t="shared" si="39"/>
        <v>45572</v>
      </c>
      <c r="S30" s="140">
        <f t="shared" si="39"/>
        <v>45579</v>
      </c>
      <c r="T30" s="140">
        <f t="shared" si="39"/>
        <v>45586</v>
      </c>
      <c r="U30" s="140">
        <f t="shared" si="39"/>
        <v>45593</v>
      </c>
      <c r="V30" s="140">
        <f t="shared" si="39"/>
        <v>45600</v>
      </c>
      <c r="W30" s="140">
        <f t="shared" si="39"/>
        <v>45607</v>
      </c>
      <c r="X30" s="140">
        <f t="shared" si="39"/>
        <v>45614</v>
      </c>
      <c r="Y30" s="140">
        <f t="shared" si="39"/>
        <v>45621</v>
      </c>
      <c r="Z30" s="140">
        <f t="shared" si="39"/>
        <v>45628</v>
      </c>
      <c r="AA30" s="140">
        <f t="shared" si="39"/>
        <v>45635</v>
      </c>
      <c r="AB30" s="140">
        <f t="shared" si="39"/>
        <v>45642</v>
      </c>
      <c r="AC30" s="140">
        <f t="shared" si="39"/>
        <v>45649</v>
      </c>
      <c r="AD30" s="140">
        <f t="shared" si="39"/>
        <v>45656</v>
      </c>
      <c r="AE30" s="140">
        <f t="shared" si="39"/>
        <v>45663</v>
      </c>
      <c r="AF30" s="140">
        <f t="shared" si="39"/>
        <v>45670</v>
      </c>
      <c r="AG30" s="140">
        <f t="shared" si="39"/>
        <v>45677</v>
      </c>
      <c r="AH30" s="140">
        <f t="shared" si="39"/>
        <v>45684</v>
      </c>
      <c r="AI30" s="140">
        <f t="shared" si="39"/>
        <v>45691</v>
      </c>
      <c r="AJ30" s="140">
        <f t="shared" si="39"/>
        <v>45698</v>
      </c>
      <c r="AK30" s="140">
        <f t="shared" si="39"/>
        <v>45705</v>
      </c>
      <c r="AL30" s="140">
        <f t="shared" si="39"/>
        <v>45712</v>
      </c>
      <c r="AM30" s="140">
        <f t="shared" si="39"/>
        <v>45719</v>
      </c>
      <c r="AN30" s="140">
        <f t="shared" si="39"/>
        <v>45726</v>
      </c>
      <c r="AO30" s="140">
        <f t="shared" si="39"/>
        <v>45733</v>
      </c>
      <c r="AP30" s="140">
        <f t="shared" si="39"/>
        <v>45740</v>
      </c>
      <c r="AQ30" s="140">
        <f t="shared" si="39"/>
        <v>45747</v>
      </c>
      <c r="AR30" s="140">
        <f t="shared" si="39"/>
        <v>45754</v>
      </c>
      <c r="AS30" s="140">
        <f t="shared" si="39"/>
        <v>45761</v>
      </c>
      <c r="AT30" s="140">
        <f t="shared" si="39"/>
        <v>45768</v>
      </c>
      <c r="AU30" s="140">
        <f t="shared" si="39"/>
        <v>45775</v>
      </c>
      <c r="AV30" s="140">
        <f t="shared" si="39"/>
        <v>45782</v>
      </c>
      <c r="AW30" s="140">
        <f t="shared" ref="AW30:CD30" si="40">AW5</f>
        <v>45789</v>
      </c>
      <c r="AX30" s="140">
        <f t="shared" si="40"/>
        <v>45796</v>
      </c>
      <c r="AY30" s="140">
        <f t="shared" si="40"/>
        <v>45803</v>
      </c>
      <c r="AZ30" s="140">
        <f t="shared" si="40"/>
        <v>45810</v>
      </c>
      <c r="BA30" s="140">
        <f t="shared" si="40"/>
        <v>45817</v>
      </c>
      <c r="BB30" s="140">
        <f t="shared" si="40"/>
        <v>45824</v>
      </c>
      <c r="BC30" s="140">
        <f t="shared" si="40"/>
        <v>45831</v>
      </c>
      <c r="BD30" s="140">
        <f t="shared" si="40"/>
        <v>45838</v>
      </c>
      <c r="BE30" s="140">
        <f t="shared" si="40"/>
        <v>45845</v>
      </c>
      <c r="BF30" s="140">
        <f t="shared" si="40"/>
        <v>45852</v>
      </c>
      <c r="BG30" s="140">
        <f t="shared" si="40"/>
        <v>45859</v>
      </c>
      <c r="BH30" s="140">
        <f t="shared" si="40"/>
        <v>45866</v>
      </c>
      <c r="BI30" s="140">
        <f t="shared" si="40"/>
        <v>45873</v>
      </c>
      <c r="BJ30" s="140">
        <f t="shared" si="40"/>
        <v>45880</v>
      </c>
      <c r="BK30" s="140">
        <f t="shared" si="40"/>
        <v>45887</v>
      </c>
      <c r="BL30" s="140">
        <f t="shared" si="40"/>
        <v>45894</v>
      </c>
      <c r="BM30" s="140">
        <f t="shared" si="40"/>
        <v>45901</v>
      </c>
      <c r="BN30" s="140">
        <f t="shared" si="40"/>
        <v>45908</v>
      </c>
      <c r="BO30" s="140">
        <f t="shared" si="40"/>
        <v>45915</v>
      </c>
      <c r="BP30" s="140">
        <f t="shared" si="40"/>
        <v>45922</v>
      </c>
      <c r="BQ30" s="140">
        <f t="shared" si="40"/>
        <v>45929</v>
      </c>
      <c r="BR30" s="140">
        <f t="shared" si="40"/>
        <v>45936</v>
      </c>
      <c r="BS30" s="140">
        <f t="shared" si="40"/>
        <v>45943</v>
      </c>
      <c r="BT30" s="140">
        <f t="shared" si="40"/>
        <v>45950</v>
      </c>
      <c r="BU30" s="140">
        <f t="shared" si="40"/>
        <v>45957</v>
      </c>
      <c r="BV30" s="140">
        <f t="shared" si="40"/>
        <v>45964</v>
      </c>
      <c r="BW30" s="140">
        <f t="shared" si="40"/>
        <v>45971</v>
      </c>
      <c r="BX30" s="140">
        <f t="shared" si="40"/>
        <v>45978</v>
      </c>
      <c r="BY30" s="140">
        <f t="shared" si="40"/>
        <v>45985</v>
      </c>
      <c r="BZ30" s="140">
        <f t="shared" si="40"/>
        <v>45992</v>
      </c>
      <c r="CA30" s="140">
        <f t="shared" si="40"/>
        <v>45999</v>
      </c>
      <c r="CB30" s="140">
        <f t="shared" si="40"/>
        <v>46006</v>
      </c>
      <c r="CC30" s="140">
        <f t="shared" si="40"/>
        <v>46013</v>
      </c>
      <c r="CD30" s="140">
        <f t="shared" si="40"/>
        <v>46020</v>
      </c>
    </row>
    <row r="31" spans="1:82" ht="15" customHeight="1">
      <c r="B31" s="11"/>
      <c r="C31" s="11"/>
      <c r="D31" s="11"/>
      <c r="E31" s="11"/>
      <c r="F31" s="134"/>
      <c r="G31" s="154"/>
      <c r="H31" s="154"/>
      <c r="I31" s="154"/>
      <c r="J31" s="173"/>
      <c r="K31" s="174"/>
      <c r="L31" s="172"/>
      <c r="M31" s="172"/>
      <c r="N31" s="12"/>
      <c r="O31" s="12"/>
      <c r="P31" s="167" t="s">
        <v>124</v>
      </c>
      <c r="Q31" s="175">
        <f ca="1">IFERROR(VLOOKUP($P31,'CATI_Semana_30.09'!$E$42:$Y$56,18,0),0)</f>
        <v>7</v>
      </c>
      <c r="R31" s="175">
        <f ca="1">IFERROR(VLOOKUP($P31,'CATI_Semana_07.10'!$E$36:$Y$50,18,0),0)</f>
        <v>7</v>
      </c>
      <c r="S31" s="175">
        <f ca="1">IFERROR(VLOOKUP($P31,'CATI_Semana_14.10'!$E$42:$Y$56,18,0),0)</f>
        <v>8</v>
      </c>
      <c r="T31" s="175">
        <f ca="1">IFERROR(VLOOKUP($P31,'CATI_Semana_21.10'!$E$34:$Y$48,18,0),0)</f>
        <v>9</v>
      </c>
      <c r="U31" s="175">
        <f ca="1">IFERROR(VLOOKUP($P31,'CATI_Semana_28.10'!$E$28:$Y$41,18,0),0)</f>
        <v>9</v>
      </c>
      <c r="V31" s="175">
        <f ca="1">IFERROR(VLOOKUP($P31,'CATI_Semana_04.11'!$E$34:$Y$48,18,0),0)</f>
        <v>9</v>
      </c>
      <c r="W31" s="175">
        <f ca="1">IFERROR(VLOOKUP($P31,'CATI_Semana_11.11'!$E$30:$Y$44,18,0),0)</f>
        <v>9</v>
      </c>
      <c r="X31" s="175">
        <f ca="1">IFERROR(VLOOKUP($P31,'CATI_Semana_18.11'!$E$32:$Y$47,18,0),0)</f>
        <v>9</v>
      </c>
      <c r="Y31" s="175">
        <f ca="1">IFERROR(VLOOKUP($P31,'CATI_Semana_25.11'!$E$36:$Y$53,18,0),0)</f>
        <v>9</v>
      </c>
      <c r="Z31" s="175">
        <f>IFERROR(VLOOKUP($P31,'CATI_Semana_02.12'!$E$28:$Y$40,18,0),0)</f>
        <v>0</v>
      </c>
      <c r="AA31" s="175">
        <f>IFERROR(VLOOKUP($P31,'CATI_Semana_09.12'!$E$30:$Y$43,18,0),0)</f>
        <v>0</v>
      </c>
      <c r="AB31" s="175">
        <f>IFERROR(VLOOKUP($P31,'CATI_Semana_16.12'!$E$27:$Y$38,18,0),0)</f>
        <v>0</v>
      </c>
      <c r="AC31" s="175">
        <f>IFERROR(VLOOKUP($P31,'CATI_Semana_23.12'!$E$23:$Y$32,18,0),0)</f>
        <v>0</v>
      </c>
      <c r="AD31" s="175">
        <f>IFERROR(VLOOKUP($P31,'CATI_Semana_30.12'!$E$22:$Y$31,18,0),0)</f>
        <v>0</v>
      </c>
      <c r="AE31" s="175">
        <f>IFERROR(VLOOKUP($P31,'CATI_Semana_06.01'!$E$20:$Y$28,18,0),0)</f>
        <v>0</v>
      </c>
      <c r="AF31" s="175">
        <f>IFERROR(VLOOKUP($P31,'CATI_Semana_13.01'!$E$20:$Y$28,18,0),0)</f>
        <v>0</v>
      </c>
      <c r="AG31" s="175">
        <f>IFERROR(VLOOKUP($P31,'CATI_Semana_20.01'!$E$20:$Y$28,18,0),0)</f>
        <v>0</v>
      </c>
      <c r="AH31" s="175">
        <f>IFERROR(VLOOKUP($P31,'CATI_Semana_27.01'!$E$20:$Y$28,18,0),0)</f>
        <v>0</v>
      </c>
      <c r="AI31" s="175">
        <f>IFERROR(VLOOKUP($P31,'CATI_Semana_03.02'!$E$20:$Y$28,18,0),0)</f>
        <v>0</v>
      </c>
      <c r="AJ31" s="175">
        <f>IFERROR(VLOOKUP($P31,'CATI_Semana_10.02'!$E$20:$Y$28,18,0),0)</f>
        <v>0</v>
      </c>
      <c r="AK31" s="175">
        <f>IFERROR(VLOOKUP($P31,'CATI_Semana_17.02'!$E$20:$Y$28,18,0),0)</f>
        <v>0</v>
      </c>
      <c r="AL31" s="175">
        <f>IFERROR(VLOOKUP($P31,'CATI_Semana_24.02'!$E$20:$Y$28,18,0),0)</f>
        <v>0</v>
      </c>
      <c r="AM31" s="175">
        <f>IFERROR(VLOOKUP($P31,'CATI_Semana_03.03'!$E$20:$Y$28,18,0),0)</f>
        <v>0</v>
      </c>
      <c r="AN31" s="175">
        <f>IFERROR(VLOOKUP($P31,'CATI_Semana_10.03'!$E$20:$Y$28,18,0),0)</f>
        <v>0</v>
      </c>
      <c r="AO31" s="175">
        <f>IFERROR(VLOOKUP($P31,'CATI_Semana_17.03'!$E$20:$Y$28,18,0),0)</f>
        <v>0</v>
      </c>
      <c r="AP31" s="175">
        <f>IFERROR(VLOOKUP($P31,'CATI_Semana_24.03'!$E$20:$Y$28,18,0),0)</f>
        <v>0</v>
      </c>
      <c r="AQ31" s="175">
        <f>IFERROR(VLOOKUP($P31,'CATI_Semana_31.03'!$E$20:$Y$28,18,0),0)</f>
        <v>0</v>
      </c>
      <c r="AR31" s="175">
        <f>IFERROR(VLOOKUP($P31,'CATI_Semana_07.04'!$E$20:$Y$28,18,0),0)</f>
        <v>0</v>
      </c>
      <c r="AS31" s="175">
        <f>IFERROR(VLOOKUP($P31,'CATI_Semana_14.04'!$E$20:$Y$28,18,0),0)</f>
        <v>0</v>
      </c>
      <c r="AT31" s="175">
        <f>IFERROR(VLOOKUP($P31,'CATI_Semana_21.04'!$E$20:$Y$28,18,0),0)</f>
        <v>0</v>
      </c>
      <c r="AU31" s="175">
        <f>IFERROR(VLOOKUP($P31,'CATI_Semana_28.04'!$E$20:$Y$28,18,0),0)</f>
        <v>0</v>
      </c>
      <c r="AV31" s="175">
        <f>IFERROR(VLOOKUP($P31,'CATI_Semana_05.05'!$E$20:$Y$28,18,0),0)</f>
        <v>0</v>
      </c>
      <c r="AW31" s="175">
        <f>IFERROR(VLOOKUP($P31,'CATI_Semana_12.05'!$E$20:$Y$28,18,0),0)</f>
        <v>0</v>
      </c>
      <c r="AX31" s="175">
        <f>IFERROR(VLOOKUP($P31,'CATI_Semana_19.05'!$E$20:$Y$28,18,0),0)</f>
        <v>0</v>
      </c>
      <c r="AY31" s="175">
        <f>IFERROR(VLOOKUP($P31,'CATI_Semana_26.05'!$E$20:$Y$28,18,0),0)</f>
        <v>0</v>
      </c>
      <c r="AZ31" s="175">
        <f>IFERROR(VLOOKUP($P31,'CATI_Semana_02.06'!$E$20:$Y$28,18,0),0)</f>
        <v>0</v>
      </c>
      <c r="BA31" s="175">
        <f>IFERROR(VLOOKUP($P31,'CATI_Semana_09.06'!$E$20:$Y$28,18,0),0)</f>
        <v>0</v>
      </c>
      <c r="BB31" s="175">
        <f>IFERROR(VLOOKUP($P31,'CATI_Semana_16.06'!$E$20:$Y$28,18,0),0)</f>
        <v>0</v>
      </c>
      <c r="BC31" s="175">
        <f>IFERROR(VLOOKUP($P31,'CATI_Semana_23.06'!$E$20:$Y$28,18,0),0)</f>
        <v>0</v>
      </c>
      <c r="BD31" s="175">
        <f>IFERROR(VLOOKUP($P31,'CATI_Semana_30.06'!$E$20:$Y$28,18,0),0)</f>
        <v>0</v>
      </c>
      <c r="BE31" s="175">
        <f>IFERROR(VLOOKUP($P31,'CATI_Semana_07.07'!$E$20:$Y$28,18,0),0)</f>
        <v>0</v>
      </c>
      <c r="BF31" s="175">
        <f>IFERROR(VLOOKUP($P31,'CATI_Semana_14.07'!$E$20:$Y$28,18,0),0)</f>
        <v>0</v>
      </c>
      <c r="BG31" s="175">
        <f>IFERROR(VLOOKUP($P31,'CATI_Semana_21.07'!$E$20:$Y$28,18,0),0)</f>
        <v>0</v>
      </c>
      <c r="BH31" s="175">
        <f>IFERROR(VLOOKUP($P31,'CATI_Semana_28.07'!$E$20:$Y$28,18,0),0)</f>
        <v>0</v>
      </c>
      <c r="BI31" s="175">
        <f>IFERROR(VLOOKUP($P31,'CATI_Semana_04.08'!$E$20:$Y$28,18,0),0)</f>
        <v>0</v>
      </c>
      <c r="BJ31" s="175">
        <f>IFERROR(VLOOKUP($P31,'CATI_Semana_11.08'!$E$20:$Y$28,18,0),0)</f>
        <v>0</v>
      </c>
      <c r="BK31" s="175">
        <f>IFERROR(VLOOKUP($P31,'CATI_Semana_18.08'!$E$20:$Y$28,18,0),0)</f>
        <v>0</v>
      </c>
      <c r="BL31" s="175">
        <f>IFERROR(VLOOKUP($P31,'CATI_Semana_25.08'!$E$20:$Y$28,18,0),0)</f>
        <v>0</v>
      </c>
      <c r="BM31" s="175">
        <f>IFERROR(VLOOKUP($P31,'CATI_Semana_01.09'!$E$20:$Y$28,18,0),0)</f>
        <v>0</v>
      </c>
      <c r="BN31" s="175">
        <f>IFERROR(VLOOKUP($P31,'CATI_Semana_08.09'!$E$20:$Y$28,18,0),0)</f>
        <v>0</v>
      </c>
      <c r="BO31" s="175">
        <f>IFERROR(VLOOKUP($P31,'CATI_Semana_15.09'!$E$20:$Y$28,18,0),0)</f>
        <v>0</v>
      </c>
      <c r="BP31" s="175">
        <f>IFERROR(VLOOKUP($P31,'CATI_Semana_22.09'!$E$20:$Y$28,18,0),0)</f>
        <v>0</v>
      </c>
      <c r="BQ31" s="175">
        <f>IFERROR(VLOOKUP($P31,'CATI_Semana_29.09'!$E$20:$Y$28,18,0),0)</f>
        <v>0</v>
      </c>
      <c r="BR31" s="175">
        <f>IFERROR(VLOOKUP($P31,'CATI_Semana_06.10'!$E$20:$Y$28,18,0),0)</f>
        <v>0</v>
      </c>
      <c r="BS31" s="175">
        <f>IFERROR(VLOOKUP($P31,'CATI_Semana_13.10'!$E$20:$Y$28,18,0),0)</f>
        <v>0</v>
      </c>
      <c r="BT31" s="175">
        <f>IFERROR(VLOOKUP($P31,'CATI_Semana_20.10'!$E$20:$Y$28,18,0),0)</f>
        <v>0</v>
      </c>
      <c r="BU31" s="175">
        <f>IFERROR(VLOOKUP($P31,'CATI_Semana_27.10'!$E$20:$Y$28,18,0),0)</f>
        <v>0</v>
      </c>
      <c r="BV31" s="175">
        <f>IFERROR(VLOOKUP($P31,'CATI_Semana_03.11'!$E$20:$Y$28,18,0),0)</f>
        <v>0</v>
      </c>
      <c r="BW31" s="175">
        <f>IFERROR(VLOOKUP($P31,'CATI_Semana_10.11'!$E$20:$Y$28,18,0),0)</f>
        <v>0</v>
      </c>
      <c r="BX31" s="175">
        <f>IFERROR(VLOOKUP($P31,'CATI_Semana_17.11'!$E$20:$Y$28,18,0),0)</f>
        <v>0</v>
      </c>
      <c r="BY31" s="175">
        <f>IFERROR(VLOOKUP($P31,'CATI_Semana_24.11'!$E$20:$Y$28,18,0),0)</f>
        <v>0</v>
      </c>
      <c r="BZ31" s="175">
        <f>IFERROR(VLOOKUP($P31,'CATI_Semana_01.12'!$E$20:$Y$28,18,0),0)</f>
        <v>0</v>
      </c>
      <c r="CA31" s="175">
        <f>IFERROR(VLOOKUP($P31,'CATI_Semana_08.12'!$E$20:$Y$28,18,0),0)</f>
        <v>0</v>
      </c>
      <c r="CB31" s="175">
        <f>IFERROR(VLOOKUP($P31,'CATI_Semana_15.12'!$E$20:$Y$28,18,0),0)</f>
        <v>0</v>
      </c>
      <c r="CC31" s="175">
        <f>IFERROR(VLOOKUP($P31,'CATI_Semana_22.12'!$E$20:$Y$28,18,0),0)</f>
        <v>0</v>
      </c>
      <c r="CD31" s="175">
        <f>IFERROR(VLOOKUP($P31,'CATI_Semana_29.12'!$E$20:$Y$28,18,0),0)</f>
        <v>0</v>
      </c>
    </row>
    <row r="32" spans="1:82" ht="15" customHeight="1">
      <c r="B32" s="11"/>
      <c r="C32" s="11"/>
      <c r="D32" s="11"/>
      <c r="E32" s="11"/>
      <c r="F32" s="134"/>
      <c r="G32" s="154"/>
      <c r="H32" s="154"/>
      <c r="I32" s="154"/>
      <c r="J32" s="173"/>
      <c r="K32" s="174"/>
      <c r="L32" s="172"/>
      <c r="M32" s="172"/>
      <c r="N32" s="12"/>
      <c r="O32" s="12"/>
      <c r="P32" s="167" t="s">
        <v>137</v>
      </c>
      <c r="Q32" s="175">
        <f ca="1">IFERROR(VLOOKUP($P32,'CATI_Semana_30.09'!$E$42:$Y$56,18,0),0)</f>
        <v>22</v>
      </c>
      <c r="R32" s="175">
        <f ca="1">IFERROR(VLOOKUP($P32,'CATI_Semana_07.10'!$E$36:$Y$50,18,0),0)</f>
        <v>15</v>
      </c>
      <c r="S32" s="175">
        <f ca="1">IFERROR(VLOOKUP($P32,'CATI_Semana_14.10'!$E$42:$Y$56,18,0),0)</f>
        <v>15</v>
      </c>
      <c r="T32" s="175">
        <f ca="1">IFERROR(VLOOKUP($P32,'CATI_Semana_21.10'!$E$34:$Y$48,18,0),0)</f>
        <v>9</v>
      </c>
      <c r="U32" s="175">
        <f>IFERROR(VLOOKUP($P32,'CATI_Semana_28.10'!$E$28:$Y$41,18,0),0)</f>
        <v>0</v>
      </c>
      <c r="V32" s="175">
        <f>IFERROR(VLOOKUP($P32,'CATI_Semana_04.11'!$E$34:$Y$48,18,0),0)</f>
        <v>0</v>
      </c>
      <c r="W32" s="175">
        <f>IFERROR(VLOOKUP($P32,'CATI_Semana_11.11'!$E$30:$Y$44,18,0),0)</f>
        <v>0</v>
      </c>
      <c r="X32" s="175">
        <f>IFERROR(VLOOKUP($P32,'CATI_Semana_18.11'!$E$32:$Y$47,18,0),0)</f>
        <v>0</v>
      </c>
      <c r="Y32" s="175">
        <f>IFERROR(VLOOKUP($P32,'CATI_Semana_25.11'!$E$36:$Y$53,18,0),0)</f>
        <v>0</v>
      </c>
      <c r="Z32" s="175">
        <f>IFERROR(VLOOKUP($P32,'CATI_Semana_02.12'!$E$28:$Y$40,18,0),0)</f>
        <v>0</v>
      </c>
      <c r="AA32" s="175">
        <f>IFERROR(VLOOKUP($P32,'CATI_Semana_09.12'!$E$30:$Y$43,18,0),0)</f>
        <v>0</v>
      </c>
      <c r="AB32" s="175">
        <f>IFERROR(VLOOKUP($P32,'CATI_Semana_16.12'!$E$27:$Y$38,18,0),0)</f>
        <v>0</v>
      </c>
      <c r="AC32" s="175">
        <f>IFERROR(VLOOKUP($P32,'CATI_Semana_23.12'!$E$23:$Y$32,18,0),0)</f>
        <v>0</v>
      </c>
      <c r="AD32" s="175">
        <f>IFERROR(VLOOKUP($P32,'CATI_Semana_30.12'!$E$22:$Y$31,18,0),0)</f>
        <v>0</v>
      </c>
      <c r="AE32" s="175">
        <f>IFERROR(VLOOKUP($P32,'CATI_Semana_06.01'!$E$20:$Y$28,18,0),0)</f>
        <v>0</v>
      </c>
      <c r="AF32" s="175">
        <f>IFERROR(VLOOKUP($P32,'CATI_Semana_13.01'!$E$20:$Y$28,18,0),0)</f>
        <v>0</v>
      </c>
      <c r="AG32" s="175">
        <f>IFERROR(VLOOKUP($P32,'CATI_Semana_20.01'!$E$20:$Y$28,18,0),0)</f>
        <v>0</v>
      </c>
      <c r="AH32" s="175">
        <f>IFERROR(VLOOKUP($P32,'CATI_Semana_27.01'!$E$20:$Y$28,18,0),0)</f>
        <v>0</v>
      </c>
      <c r="AI32" s="175">
        <f>IFERROR(VLOOKUP($P32,'CATI_Semana_03.02'!$E$20:$Y$28,18,0),0)</f>
        <v>0</v>
      </c>
      <c r="AJ32" s="175">
        <f>IFERROR(VLOOKUP($P32,'CATI_Semana_10.02'!$E$20:$Y$28,18,0),0)</f>
        <v>0</v>
      </c>
      <c r="AK32" s="175">
        <f>IFERROR(VLOOKUP($P32,'CATI_Semana_17.02'!$E$20:$Y$28,18,0),0)</f>
        <v>0</v>
      </c>
      <c r="AL32" s="175">
        <f>IFERROR(VLOOKUP($P32,'CATI_Semana_24.02'!$E$20:$Y$28,18,0),0)</f>
        <v>0</v>
      </c>
      <c r="AM32" s="175">
        <f>IFERROR(VLOOKUP($P32,'CATI_Semana_03.03'!$E$20:$Y$28,18,0),0)</f>
        <v>0</v>
      </c>
      <c r="AN32" s="175">
        <f>IFERROR(VLOOKUP($P32,'CATI_Semana_10.03'!$E$20:$Y$28,18,0),0)</f>
        <v>0</v>
      </c>
      <c r="AO32" s="175">
        <f>IFERROR(VLOOKUP($P32,'CATI_Semana_17.03'!$E$20:$Y$28,18,0),0)</f>
        <v>0</v>
      </c>
      <c r="AP32" s="175">
        <f>IFERROR(VLOOKUP($P32,'CATI_Semana_24.03'!$E$20:$Y$28,18,0),0)</f>
        <v>0</v>
      </c>
      <c r="AQ32" s="175">
        <f>IFERROR(VLOOKUP($P32,'CATI_Semana_31.03'!$E$20:$Y$28,18,0),0)</f>
        <v>0</v>
      </c>
      <c r="AR32" s="175">
        <f>IFERROR(VLOOKUP($P32,'CATI_Semana_07.04'!$E$20:$Y$28,18,0),0)</f>
        <v>0</v>
      </c>
      <c r="AS32" s="175">
        <f>IFERROR(VLOOKUP($P32,'CATI_Semana_14.04'!$E$20:$Y$28,18,0),0)</f>
        <v>0</v>
      </c>
      <c r="AT32" s="175">
        <f>IFERROR(VLOOKUP($P32,'CATI_Semana_21.04'!$E$20:$Y$28,18,0),0)</f>
        <v>0</v>
      </c>
      <c r="AU32" s="175">
        <f>IFERROR(VLOOKUP($P32,'CATI_Semana_28.04'!$E$20:$Y$28,18,0),0)</f>
        <v>0</v>
      </c>
      <c r="AV32" s="175">
        <f>IFERROR(VLOOKUP($P32,'CATI_Semana_05.05'!$E$20:$Y$28,18,0),0)</f>
        <v>0</v>
      </c>
      <c r="AW32" s="175">
        <f>IFERROR(VLOOKUP($P32,'CATI_Semana_12.05'!$E$20:$Y$28,18,0),0)</f>
        <v>0</v>
      </c>
      <c r="AX32" s="175">
        <f>IFERROR(VLOOKUP($P32,'CATI_Semana_19.05'!$E$20:$Y$28,18,0),0)</f>
        <v>0</v>
      </c>
      <c r="AY32" s="175">
        <f>IFERROR(VLOOKUP($P32,'CATI_Semana_26.05'!$E$20:$Y$28,18,0),0)</f>
        <v>0</v>
      </c>
      <c r="AZ32" s="175">
        <f>IFERROR(VLOOKUP($P32,'CATI_Semana_02.06'!$E$20:$Y$28,18,0),0)</f>
        <v>0</v>
      </c>
      <c r="BA32" s="175">
        <f>IFERROR(VLOOKUP($P32,'CATI_Semana_09.06'!$E$20:$Y$28,18,0),0)</f>
        <v>0</v>
      </c>
      <c r="BB32" s="175">
        <f>IFERROR(VLOOKUP($P32,'CATI_Semana_16.06'!$E$20:$Y$28,18,0),0)</f>
        <v>0</v>
      </c>
      <c r="BC32" s="175">
        <f>IFERROR(VLOOKUP($P32,'CATI_Semana_23.06'!$E$20:$Y$28,18,0),0)</f>
        <v>0</v>
      </c>
      <c r="BD32" s="175">
        <f>IFERROR(VLOOKUP($P32,'CATI_Semana_30.06'!$E$20:$Y$28,18,0),0)</f>
        <v>0</v>
      </c>
      <c r="BE32" s="175">
        <f>IFERROR(VLOOKUP($P32,'CATI_Semana_07.07'!$E$20:$Y$28,18,0),0)</f>
        <v>0</v>
      </c>
      <c r="BF32" s="175">
        <f>IFERROR(VLOOKUP($P32,'CATI_Semana_14.07'!$E$20:$Y$28,18,0),0)</f>
        <v>0</v>
      </c>
      <c r="BG32" s="175">
        <f>IFERROR(VLOOKUP($P32,'CATI_Semana_21.07'!$E$20:$Y$28,18,0),0)</f>
        <v>0</v>
      </c>
      <c r="BH32" s="175">
        <f>IFERROR(VLOOKUP($P32,'CATI_Semana_28.07'!$E$20:$Y$28,18,0),0)</f>
        <v>0</v>
      </c>
      <c r="BI32" s="175">
        <f>IFERROR(VLOOKUP($P32,'CATI_Semana_04.08'!$E$20:$Y$28,18,0),0)</f>
        <v>0</v>
      </c>
      <c r="BJ32" s="175">
        <f>IFERROR(VLOOKUP($P32,'CATI_Semana_11.08'!$E$20:$Y$28,18,0),0)</f>
        <v>0</v>
      </c>
      <c r="BK32" s="175">
        <f>IFERROR(VLOOKUP($P32,'CATI_Semana_18.08'!$E$20:$Y$28,18,0),0)</f>
        <v>0</v>
      </c>
      <c r="BL32" s="175">
        <f>IFERROR(VLOOKUP($P32,'CATI_Semana_25.08'!$E$20:$Y$28,18,0),0)</f>
        <v>0</v>
      </c>
      <c r="BM32" s="175">
        <f>IFERROR(VLOOKUP($P32,'CATI_Semana_01.09'!$E$20:$Y$28,18,0),0)</f>
        <v>0</v>
      </c>
      <c r="BN32" s="175">
        <f>IFERROR(VLOOKUP($P32,'CATI_Semana_08.09'!$E$20:$Y$28,18,0),0)</f>
        <v>0</v>
      </c>
      <c r="BO32" s="175">
        <f>IFERROR(VLOOKUP($P32,'CATI_Semana_15.09'!$E$20:$Y$28,18,0),0)</f>
        <v>0</v>
      </c>
      <c r="BP32" s="175">
        <f>IFERROR(VLOOKUP($P32,'CATI_Semana_22.09'!$E$20:$Y$28,18,0),0)</f>
        <v>0</v>
      </c>
      <c r="BQ32" s="175">
        <f>IFERROR(VLOOKUP($P32,'CATI_Semana_29.09'!$E$20:$Y$28,18,0),0)</f>
        <v>0</v>
      </c>
      <c r="BR32" s="175">
        <f>IFERROR(VLOOKUP($P32,'CATI_Semana_06.10'!$E$20:$Y$28,18,0),0)</f>
        <v>0</v>
      </c>
      <c r="BS32" s="175">
        <f>IFERROR(VLOOKUP($P32,'CATI_Semana_13.10'!$E$20:$Y$28,18,0),0)</f>
        <v>0</v>
      </c>
      <c r="BT32" s="175">
        <f>IFERROR(VLOOKUP($P32,'CATI_Semana_20.10'!$E$20:$Y$28,18,0),0)</f>
        <v>0</v>
      </c>
      <c r="BU32" s="175">
        <f>IFERROR(VLOOKUP($P32,'CATI_Semana_27.10'!$E$20:$Y$28,18,0),0)</f>
        <v>0</v>
      </c>
      <c r="BV32" s="175">
        <f>IFERROR(VLOOKUP($P32,'CATI_Semana_03.11'!$E$20:$Y$28,18,0),0)</f>
        <v>0</v>
      </c>
      <c r="BW32" s="175">
        <f>IFERROR(VLOOKUP($P32,'CATI_Semana_10.11'!$E$20:$Y$28,18,0),0)</f>
        <v>0</v>
      </c>
      <c r="BX32" s="175">
        <f>IFERROR(VLOOKUP($P32,'CATI_Semana_17.11'!$E$20:$Y$28,18,0),0)</f>
        <v>0</v>
      </c>
      <c r="BY32" s="175">
        <f>IFERROR(VLOOKUP($P32,'CATI_Semana_24.11'!$E$20:$Y$28,18,0),0)</f>
        <v>0</v>
      </c>
      <c r="BZ32" s="175">
        <f>IFERROR(VLOOKUP($P32,'CATI_Semana_01.12'!$E$20:$Y$28,18,0),0)</f>
        <v>0</v>
      </c>
      <c r="CA32" s="175">
        <f>IFERROR(VLOOKUP($P32,'CATI_Semana_08.12'!$E$20:$Y$28,18,0),0)</f>
        <v>0</v>
      </c>
      <c r="CB32" s="175">
        <f>IFERROR(VLOOKUP($P32,'CATI_Semana_15.12'!$E$20:$Y$28,18,0),0)</f>
        <v>0</v>
      </c>
      <c r="CC32" s="175">
        <f>IFERROR(VLOOKUP($P32,'CATI_Semana_22.12'!$E$20:$Y$28,18,0),0)</f>
        <v>0</v>
      </c>
      <c r="CD32" s="175">
        <f>IFERROR(VLOOKUP($P32,'CATI_Semana_29.12'!$E$20:$Y$28,18,0),0)</f>
        <v>0</v>
      </c>
    </row>
    <row r="33" spans="2:82" ht="15" customHeight="1">
      <c r="B33" s="11"/>
      <c r="C33" s="11"/>
      <c r="D33" s="11"/>
      <c r="E33" s="11"/>
      <c r="F33" s="134"/>
      <c r="G33" s="154"/>
      <c r="H33" s="154"/>
      <c r="I33" s="154"/>
      <c r="J33" s="173"/>
      <c r="K33" s="174"/>
      <c r="L33" s="172"/>
      <c r="M33" s="172"/>
      <c r="N33" s="12"/>
      <c r="O33" s="12"/>
      <c r="P33" s="167" t="s">
        <v>118</v>
      </c>
      <c r="Q33" s="175">
        <f ca="1">IFERROR(VLOOKUP($P33,'CATI_Semana_30.09'!$E$42:$Y$56,18,0),0)</f>
        <v>10</v>
      </c>
      <c r="R33" s="175">
        <f ca="1">IFERROR(VLOOKUP($P33,'CATI_Semana_07.10'!$E$36:$Y$50,18,0),0)</f>
        <v>17</v>
      </c>
      <c r="S33" s="175">
        <f ca="1">IFERROR(VLOOKUP($P33,'CATI_Semana_14.10'!$E$42:$Y$56,18,0),0)</f>
        <v>17</v>
      </c>
      <c r="T33" s="175">
        <f ca="1">IFERROR(VLOOKUP($P33,'CATI_Semana_21.10'!$E$34:$Y$48,18,0),0)</f>
        <v>7</v>
      </c>
      <c r="U33" s="175">
        <f>IFERROR(VLOOKUP($P33,'CATI_Semana_28.10'!$E$28:$Y$41,18,0),0)</f>
        <v>0</v>
      </c>
      <c r="V33" s="175">
        <f>IFERROR(VLOOKUP($P33,'CATI_Semana_04.11'!$E$34:$Y$48,18,0),0)</f>
        <v>0</v>
      </c>
      <c r="W33" s="175">
        <f>IFERROR(VLOOKUP($P33,'CATI_Semana_11.11'!$E$30:$Y$44,18,0),0)</f>
        <v>0</v>
      </c>
      <c r="X33" s="175">
        <f>IFERROR(VLOOKUP($P33,'CATI_Semana_18.11'!$E$32:$Y$47,18,0),0)</f>
        <v>0</v>
      </c>
      <c r="Y33" s="175">
        <f>IFERROR(VLOOKUP($P33,'CATI_Semana_25.11'!$E$36:$Y$53,18,0),0)</f>
        <v>0</v>
      </c>
      <c r="Z33" s="175">
        <f>IFERROR(VLOOKUP($P33,'CATI_Semana_02.12'!$E$28:$Y$40,18,0),0)</f>
        <v>0</v>
      </c>
      <c r="AA33" s="175">
        <f>IFERROR(VLOOKUP($P33,'CATI_Semana_09.12'!$E$30:$Y$43,18,0),0)</f>
        <v>0</v>
      </c>
      <c r="AB33" s="175">
        <f>IFERROR(VLOOKUP($P33,'CATI_Semana_16.12'!$E$27:$Y$38,18,0),0)</f>
        <v>0</v>
      </c>
      <c r="AC33" s="175">
        <f>IFERROR(VLOOKUP($P33,'CATI_Semana_23.12'!$E$23:$Y$32,18,0),0)</f>
        <v>0</v>
      </c>
      <c r="AD33" s="175">
        <f>IFERROR(VLOOKUP($P33,'CATI_Semana_30.12'!$E$22:$Y$31,18,0),0)</f>
        <v>0</v>
      </c>
      <c r="AE33" s="175">
        <f>IFERROR(VLOOKUP($P33,'CATI_Semana_06.01'!$E$20:$Y$28,18,0),0)</f>
        <v>0</v>
      </c>
      <c r="AF33" s="175">
        <f>IFERROR(VLOOKUP($P33,'CATI_Semana_13.01'!$E$20:$Y$28,18,0),0)</f>
        <v>0</v>
      </c>
      <c r="AG33" s="175">
        <f>IFERROR(VLOOKUP($P33,'CATI_Semana_20.01'!$E$20:$Y$28,18,0),0)</f>
        <v>0</v>
      </c>
      <c r="AH33" s="175">
        <f>IFERROR(VLOOKUP($P33,'CATI_Semana_27.01'!$E$20:$Y$28,18,0),0)</f>
        <v>0</v>
      </c>
      <c r="AI33" s="175">
        <f>IFERROR(VLOOKUP($P33,'CATI_Semana_03.02'!$E$20:$Y$28,18,0),0)</f>
        <v>0</v>
      </c>
      <c r="AJ33" s="175">
        <f>IFERROR(VLOOKUP($P33,'CATI_Semana_10.02'!$E$20:$Y$28,18,0),0)</f>
        <v>0</v>
      </c>
      <c r="AK33" s="175">
        <f>IFERROR(VLOOKUP($P33,'CATI_Semana_17.02'!$E$20:$Y$28,18,0),0)</f>
        <v>0</v>
      </c>
      <c r="AL33" s="175">
        <f>IFERROR(VLOOKUP($P33,'CATI_Semana_24.02'!$E$20:$Y$28,18,0),0)</f>
        <v>0</v>
      </c>
      <c r="AM33" s="175">
        <f>IFERROR(VLOOKUP($P33,'CATI_Semana_03.03'!$E$20:$Y$28,18,0),0)</f>
        <v>0</v>
      </c>
      <c r="AN33" s="175">
        <f>IFERROR(VLOOKUP($P33,'CATI_Semana_10.03'!$E$20:$Y$28,18,0),0)</f>
        <v>0</v>
      </c>
      <c r="AO33" s="175">
        <f>IFERROR(VLOOKUP($P33,'CATI_Semana_17.03'!$E$20:$Y$28,18,0),0)</f>
        <v>0</v>
      </c>
      <c r="AP33" s="175">
        <f>IFERROR(VLOOKUP($P33,'CATI_Semana_24.03'!$E$20:$Y$28,18,0),0)</f>
        <v>0</v>
      </c>
      <c r="AQ33" s="175">
        <f>IFERROR(VLOOKUP($P33,'CATI_Semana_31.03'!$E$20:$Y$28,18,0),0)</f>
        <v>0</v>
      </c>
      <c r="AR33" s="175">
        <f>IFERROR(VLOOKUP($P33,'CATI_Semana_07.04'!$E$20:$Y$28,18,0),0)</f>
        <v>0</v>
      </c>
      <c r="AS33" s="175">
        <f>IFERROR(VLOOKUP($P33,'CATI_Semana_14.04'!$E$20:$Y$28,18,0),0)</f>
        <v>0</v>
      </c>
      <c r="AT33" s="175">
        <f>IFERROR(VLOOKUP($P33,'CATI_Semana_21.04'!$E$20:$Y$28,18,0),0)</f>
        <v>0</v>
      </c>
      <c r="AU33" s="175">
        <f>IFERROR(VLOOKUP($P33,'CATI_Semana_28.04'!$E$20:$Y$28,18,0),0)</f>
        <v>0</v>
      </c>
      <c r="AV33" s="175">
        <f>IFERROR(VLOOKUP($P33,'CATI_Semana_05.05'!$E$20:$Y$28,18,0),0)</f>
        <v>0</v>
      </c>
      <c r="AW33" s="175">
        <f>IFERROR(VLOOKUP($P33,'CATI_Semana_12.05'!$E$20:$Y$28,18,0),0)</f>
        <v>0</v>
      </c>
      <c r="AX33" s="175">
        <f>IFERROR(VLOOKUP($P33,'CATI_Semana_19.05'!$E$20:$Y$28,18,0),0)</f>
        <v>0</v>
      </c>
      <c r="AY33" s="175">
        <f>IFERROR(VLOOKUP($P33,'CATI_Semana_26.05'!$E$20:$Y$28,18,0),0)</f>
        <v>0</v>
      </c>
      <c r="AZ33" s="175">
        <f>IFERROR(VLOOKUP($P33,'CATI_Semana_02.06'!$E$20:$Y$28,18,0),0)</f>
        <v>0</v>
      </c>
      <c r="BA33" s="175">
        <f>IFERROR(VLOOKUP($P33,'CATI_Semana_09.06'!$E$20:$Y$28,18,0),0)</f>
        <v>0</v>
      </c>
      <c r="BB33" s="175">
        <f>IFERROR(VLOOKUP($P33,'CATI_Semana_16.06'!$E$20:$Y$28,18,0),0)</f>
        <v>0</v>
      </c>
      <c r="BC33" s="175">
        <f>IFERROR(VLOOKUP($P33,'CATI_Semana_23.06'!$E$20:$Y$28,18,0),0)</f>
        <v>0</v>
      </c>
      <c r="BD33" s="175">
        <f>IFERROR(VLOOKUP($P33,'CATI_Semana_30.06'!$E$20:$Y$28,18,0),0)</f>
        <v>0</v>
      </c>
      <c r="BE33" s="175">
        <f>IFERROR(VLOOKUP($P33,'CATI_Semana_07.07'!$E$20:$Y$28,18,0),0)</f>
        <v>0</v>
      </c>
      <c r="BF33" s="175">
        <f>IFERROR(VLOOKUP($P33,'CATI_Semana_14.07'!$E$20:$Y$28,18,0),0)</f>
        <v>0</v>
      </c>
      <c r="BG33" s="175">
        <f>IFERROR(VLOOKUP($P33,'CATI_Semana_21.07'!$E$20:$Y$28,18,0),0)</f>
        <v>0</v>
      </c>
      <c r="BH33" s="175">
        <f>IFERROR(VLOOKUP($P33,'CATI_Semana_28.07'!$E$20:$Y$28,18,0),0)</f>
        <v>0</v>
      </c>
      <c r="BI33" s="175">
        <f>IFERROR(VLOOKUP($P33,'CATI_Semana_04.08'!$E$20:$Y$28,18,0),0)</f>
        <v>0</v>
      </c>
      <c r="BJ33" s="175">
        <f>IFERROR(VLOOKUP($P33,'CATI_Semana_11.08'!$E$20:$Y$28,18,0),0)</f>
        <v>0</v>
      </c>
      <c r="BK33" s="175">
        <f>IFERROR(VLOOKUP($P33,'CATI_Semana_18.08'!$E$20:$Y$28,18,0),0)</f>
        <v>0</v>
      </c>
      <c r="BL33" s="175">
        <f>IFERROR(VLOOKUP($P33,'CATI_Semana_25.08'!$E$20:$Y$28,18,0),0)</f>
        <v>0</v>
      </c>
      <c r="BM33" s="175">
        <f>IFERROR(VLOOKUP($P33,'CATI_Semana_01.09'!$E$20:$Y$28,18,0),0)</f>
        <v>0</v>
      </c>
      <c r="BN33" s="175">
        <f>IFERROR(VLOOKUP($P33,'CATI_Semana_08.09'!$E$20:$Y$28,18,0),0)</f>
        <v>0</v>
      </c>
      <c r="BO33" s="175">
        <f>IFERROR(VLOOKUP($P33,'CATI_Semana_15.09'!$E$20:$Y$28,18,0),0)</f>
        <v>0</v>
      </c>
      <c r="BP33" s="175">
        <f>IFERROR(VLOOKUP($P33,'CATI_Semana_22.09'!$E$20:$Y$28,18,0),0)</f>
        <v>0</v>
      </c>
      <c r="BQ33" s="175">
        <f>IFERROR(VLOOKUP($P33,'CATI_Semana_29.09'!$E$20:$Y$28,18,0),0)</f>
        <v>0</v>
      </c>
      <c r="BR33" s="175">
        <f>IFERROR(VLOOKUP($P33,'CATI_Semana_06.10'!$E$20:$Y$28,18,0),0)</f>
        <v>0</v>
      </c>
      <c r="BS33" s="175">
        <f>IFERROR(VLOOKUP($P33,'CATI_Semana_13.10'!$E$20:$Y$28,18,0),0)</f>
        <v>0</v>
      </c>
      <c r="BT33" s="175">
        <f>IFERROR(VLOOKUP($P33,'CATI_Semana_20.10'!$E$20:$Y$28,18,0),0)</f>
        <v>0</v>
      </c>
      <c r="BU33" s="175">
        <f>IFERROR(VLOOKUP($P33,'CATI_Semana_27.10'!$E$20:$Y$28,18,0),0)</f>
        <v>0</v>
      </c>
      <c r="BV33" s="175">
        <f>IFERROR(VLOOKUP($P33,'CATI_Semana_03.11'!$E$20:$Y$28,18,0),0)</f>
        <v>0</v>
      </c>
      <c r="BW33" s="175">
        <f>IFERROR(VLOOKUP($P33,'CATI_Semana_10.11'!$E$20:$Y$28,18,0),0)</f>
        <v>0</v>
      </c>
      <c r="BX33" s="175">
        <f>IFERROR(VLOOKUP($P33,'CATI_Semana_17.11'!$E$20:$Y$28,18,0),0)</f>
        <v>0</v>
      </c>
      <c r="BY33" s="175">
        <f>IFERROR(VLOOKUP($P33,'CATI_Semana_24.11'!$E$20:$Y$28,18,0),0)</f>
        <v>0</v>
      </c>
      <c r="BZ33" s="175">
        <f>IFERROR(VLOOKUP($P33,'CATI_Semana_01.12'!$E$20:$Y$28,18,0),0)</f>
        <v>0</v>
      </c>
      <c r="CA33" s="175">
        <f>IFERROR(VLOOKUP($P33,'CATI_Semana_08.12'!$E$20:$Y$28,18,0),0)</f>
        <v>0</v>
      </c>
      <c r="CB33" s="175">
        <f>IFERROR(VLOOKUP($P33,'CATI_Semana_15.12'!$E$20:$Y$28,18,0),0)</f>
        <v>0</v>
      </c>
      <c r="CC33" s="175">
        <f>IFERROR(VLOOKUP($P33,'CATI_Semana_22.12'!$E$20:$Y$28,18,0),0)</f>
        <v>0</v>
      </c>
      <c r="CD33" s="175">
        <f>IFERROR(VLOOKUP($P33,'CATI_Semana_29.12'!$E$20:$Y$28,18,0),0)</f>
        <v>0</v>
      </c>
    </row>
    <row r="34" spans="2:82" ht="15" customHeight="1">
      <c r="B34" s="11"/>
      <c r="C34" s="11"/>
      <c r="D34" s="11"/>
      <c r="E34" s="11"/>
      <c r="F34" s="134"/>
      <c r="G34" s="154"/>
      <c r="H34" s="154"/>
      <c r="I34" s="154"/>
      <c r="J34" s="173"/>
      <c r="K34" s="174"/>
      <c r="L34" s="172"/>
      <c r="M34" s="172"/>
      <c r="N34" s="12"/>
      <c r="O34" s="12"/>
      <c r="P34" s="167" t="s">
        <v>128</v>
      </c>
      <c r="Q34" s="175">
        <f ca="1">IFERROR(VLOOKUP($P34,'CATI_Semana_30.09'!$E$42:$Y$56,18,0),0)</f>
        <v>30</v>
      </c>
      <c r="R34" s="175">
        <f ca="1">IFERROR(VLOOKUP($P34,'CATI_Semana_07.10'!$E$36:$Y$50,18,0),0)</f>
        <v>33</v>
      </c>
      <c r="S34" s="175">
        <f ca="1">IFERROR(VLOOKUP($P34,'CATI_Semana_14.10'!$E$42:$Y$56,18,0),0)</f>
        <v>6</v>
      </c>
      <c r="T34" s="175">
        <f>IFERROR(VLOOKUP($P34,'CATI_Semana_21.10'!$E$34:$Y$48,18,0),0)</f>
        <v>0</v>
      </c>
      <c r="U34" s="175">
        <f>IFERROR(VLOOKUP($P34,'CATI_Semana_28.10'!$E$28:$Y$41,18,0),0)</f>
        <v>0</v>
      </c>
      <c r="V34" s="175">
        <f>IFERROR(VLOOKUP($P34,'CATI_Semana_04.11'!$E$34:$Y$48,18,0),0)</f>
        <v>0</v>
      </c>
      <c r="W34" s="175">
        <f>IFERROR(VLOOKUP($P34,'CATI_Semana_11.11'!$E$30:$Y$44,18,0),0)</f>
        <v>0</v>
      </c>
      <c r="X34" s="175">
        <f>IFERROR(VLOOKUP($P34,'CATI_Semana_18.11'!$E$32:$Y$47,18,0),0)</f>
        <v>0</v>
      </c>
      <c r="Y34" s="175">
        <f>IFERROR(VLOOKUP($P34,'CATI_Semana_25.11'!$E$36:$Y$53,18,0),0)</f>
        <v>0</v>
      </c>
      <c r="Z34" s="175">
        <f>IFERROR(VLOOKUP($P34,'CATI_Semana_02.12'!$E$28:$Y$40,18,0),0)</f>
        <v>0</v>
      </c>
      <c r="AA34" s="175">
        <f>IFERROR(VLOOKUP($P34,'CATI_Semana_09.12'!$E$30:$Y$43,18,0),0)</f>
        <v>0</v>
      </c>
      <c r="AB34" s="175">
        <f>IFERROR(VLOOKUP($P34,'CATI_Semana_16.12'!$E$27:$Y$38,18,0),0)</f>
        <v>0</v>
      </c>
      <c r="AC34" s="175">
        <f>IFERROR(VLOOKUP($P34,'CATI_Semana_23.12'!$E$23:$Y$32,18,0),0)</f>
        <v>0</v>
      </c>
      <c r="AD34" s="175">
        <f>IFERROR(VLOOKUP($P34,'CATI_Semana_30.12'!$E$22:$Y$31,18,0),0)</f>
        <v>0</v>
      </c>
      <c r="AE34" s="175">
        <f>IFERROR(VLOOKUP($P34,'CATI_Semana_06.01'!$E$20:$Y$28,18,0),0)</f>
        <v>0</v>
      </c>
      <c r="AF34" s="175">
        <f>IFERROR(VLOOKUP($P34,'CATI_Semana_13.01'!$E$20:$Y$28,18,0),0)</f>
        <v>0</v>
      </c>
      <c r="AG34" s="175">
        <f>IFERROR(VLOOKUP($P34,'CATI_Semana_20.01'!$E$20:$Y$28,18,0),0)</f>
        <v>0</v>
      </c>
      <c r="AH34" s="175">
        <f>IFERROR(VLOOKUP($P34,'CATI_Semana_27.01'!$E$20:$Y$28,18,0),0)</f>
        <v>0</v>
      </c>
      <c r="AI34" s="175">
        <f>IFERROR(VLOOKUP($P34,'CATI_Semana_03.02'!$E$20:$Y$28,18,0),0)</f>
        <v>0</v>
      </c>
      <c r="AJ34" s="175">
        <f>IFERROR(VLOOKUP($P34,'CATI_Semana_10.02'!$E$20:$Y$28,18,0),0)</f>
        <v>0</v>
      </c>
      <c r="AK34" s="175">
        <f>IFERROR(VLOOKUP($P34,'CATI_Semana_17.02'!$E$20:$Y$28,18,0),0)</f>
        <v>0</v>
      </c>
      <c r="AL34" s="175">
        <f>IFERROR(VLOOKUP($P34,'CATI_Semana_24.02'!$E$20:$Y$28,18,0),0)</f>
        <v>0</v>
      </c>
      <c r="AM34" s="175">
        <f>IFERROR(VLOOKUP($P34,'CATI_Semana_03.03'!$E$20:$Y$28,18,0),0)</f>
        <v>0</v>
      </c>
      <c r="AN34" s="175">
        <f>IFERROR(VLOOKUP($P34,'CATI_Semana_10.03'!$E$20:$Y$28,18,0),0)</f>
        <v>0</v>
      </c>
      <c r="AO34" s="175">
        <f>IFERROR(VLOOKUP($P34,'CATI_Semana_17.03'!$E$20:$Y$28,18,0),0)</f>
        <v>0</v>
      </c>
      <c r="AP34" s="175">
        <f>IFERROR(VLOOKUP($P34,'CATI_Semana_24.03'!$E$20:$Y$28,18,0),0)</f>
        <v>0</v>
      </c>
      <c r="AQ34" s="175">
        <f>IFERROR(VLOOKUP($P34,'CATI_Semana_31.03'!$E$20:$Y$28,18,0),0)</f>
        <v>0</v>
      </c>
      <c r="AR34" s="175">
        <f>IFERROR(VLOOKUP($P34,'CATI_Semana_07.04'!$E$20:$Y$28,18,0),0)</f>
        <v>0</v>
      </c>
      <c r="AS34" s="175">
        <f>IFERROR(VLOOKUP($P34,'CATI_Semana_14.04'!$E$20:$Y$28,18,0),0)</f>
        <v>0</v>
      </c>
      <c r="AT34" s="175">
        <f>IFERROR(VLOOKUP($P34,'CATI_Semana_21.04'!$E$20:$Y$28,18,0),0)</f>
        <v>0</v>
      </c>
      <c r="AU34" s="175">
        <f>IFERROR(VLOOKUP($P34,'CATI_Semana_28.04'!$E$20:$Y$28,18,0),0)</f>
        <v>0</v>
      </c>
      <c r="AV34" s="175">
        <f>IFERROR(VLOOKUP($P34,'CATI_Semana_05.05'!$E$20:$Y$28,18,0),0)</f>
        <v>0</v>
      </c>
      <c r="AW34" s="175">
        <f>IFERROR(VLOOKUP($P34,'CATI_Semana_12.05'!$E$20:$Y$28,18,0),0)</f>
        <v>0</v>
      </c>
      <c r="AX34" s="175">
        <f>IFERROR(VLOOKUP($P34,'CATI_Semana_19.05'!$E$20:$Y$28,18,0),0)</f>
        <v>0</v>
      </c>
      <c r="AY34" s="175">
        <f>IFERROR(VLOOKUP($P34,'CATI_Semana_26.05'!$E$20:$Y$28,18,0),0)</f>
        <v>0</v>
      </c>
      <c r="AZ34" s="175">
        <f>IFERROR(VLOOKUP($P34,'CATI_Semana_02.06'!$E$20:$Y$28,18,0),0)</f>
        <v>0</v>
      </c>
      <c r="BA34" s="175">
        <f>IFERROR(VLOOKUP($P34,'CATI_Semana_09.06'!$E$20:$Y$28,18,0),0)</f>
        <v>0</v>
      </c>
      <c r="BB34" s="175">
        <f>IFERROR(VLOOKUP($P34,'CATI_Semana_16.06'!$E$20:$Y$28,18,0),0)</f>
        <v>0</v>
      </c>
      <c r="BC34" s="175">
        <f>IFERROR(VLOOKUP($P34,'CATI_Semana_23.06'!$E$20:$Y$28,18,0),0)</f>
        <v>0</v>
      </c>
      <c r="BD34" s="175">
        <f>IFERROR(VLOOKUP($P34,'CATI_Semana_30.06'!$E$20:$Y$28,18,0),0)</f>
        <v>0</v>
      </c>
      <c r="BE34" s="175">
        <f>IFERROR(VLOOKUP($P34,'CATI_Semana_07.07'!$E$20:$Y$28,18,0),0)</f>
        <v>0</v>
      </c>
      <c r="BF34" s="175">
        <f>IFERROR(VLOOKUP($P34,'CATI_Semana_14.07'!$E$20:$Y$28,18,0),0)</f>
        <v>0</v>
      </c>
      <c r="BG34" s="175">
        <f>IFERROR(VLOOKUP($P34,'CATI_Semana_21.07'!$E$20:$Y$28,18,0),0)</f>
        <v>0</v>
      </c>
      <c r="BH34" s="175">
        <f>IFERROR(VLOOKUP($P34,'CATI_Semana_28.07'!$E$20:$Y$28,18,0),0)</f>
        <v>0</v>
      </c>
      <c r="BI34" s="175">
        <f>IFERROR(VLOOKUP($P34,'CATI_Semana_04.08'!$E$20:$Y$28,18,0),0)</f>
        <v>0</v>
      </c>
      <c r="BJ34" s="175">
        <f>IFERROR(VLOOKUP($P34,'CATI_Semana_11.08'!$E$20:$Y$28,18,0),0)</f>
        <v>0</v>
      </c>
      <c r="BK34" s="175">
        <f>IFERROR(VLOOKUP($P34,'CATI_Semana_18.08'!$E$20:$Y$28,18,0),0)</f>
        <v>0</v>
      </c>
      <c r="BL34" s="175">
        <f>IFERROR(VLOOKUP($P34,'CATI_Semana_25.08'!$E$20:$Y$28,18,0),0)</f>
        <v>0</v>
      </c>
      <c r="BM34" s="175">
        <f>IFERROR(VLOOKUP($P34,'CATI_Semana_01.09'!$E$20:$Y$28,18,0),0)</f>
        <v>0</v>
      </c>
      <c r="BN34" s="175">
        <f>IFERROR(VLOOKUP($P34,'CATI_Semana_08.09'!$E$20:$Y$28,18,0),0)</f>
        <v>0</v>
      </c>
      <c r="BO34" s="175">
        <f>IFERROR(VLOOKUP($P34,'CATI_Semana_15.09'!$E$20:$Y$28,18,0),0)</f>
        <v>0</v>
      </c>
      <c r="BP34" s="175">
        <f>IFERROR(VLOOKUP($P34,'CATI_Semana_22.09'!$E$20:$Y$28,18,0),0)</f>
        <v>0</v>
      </c>
      <c r="BQ34" s="175">
        <f>IFERROR(VLOOKUP($P34,'CATI_Semana_29.09'!$E$20:$Y$28,18,0),0)</f>
        <v>0</v>
      </c>
      <c r="BR34" s="175">
        <f>IFERROR(VLOOKUP($P34,'CATI_Semana_06.10'!$E$20:$Y$28,18,0),0)</f>
        <v>0</v>
      </c>
      <c r="BS34" s="175">
        <f>IFERROR(VLOOKUP($P34,'CATI_Semana_13.10'!$E$20:$Y$28,18,0),0)</f>
        <v>0</v>
      </c>
      <c r="BT34" s="175">
        <f>IFERROR(VLOOKUP($P34,'CATI_Semana_20.10'!$E$20:$Y$28,18,0),0)</f>
        <v>0</v>
      </c>
      <c r="BU34" s="175">
        <f>IFERROR(VLOOKUP($P34,'CATI_Semana_27.10'!$E$20:$Y$28,18,0),0)</f>
        <v>0</v>
      </c>
      <c r="BV34" s="175">
        <f>IFERROR(VLOOKUP($P34,'CATI_Semana_03.11'!$E$20:$Y$28,18,0),0)</f>
        <v>0</v>
      </c>
      <c r="BW34" s="175">
        <f>IFERROR(VLOOKUP($P34,'CATI_Semana_10.11'!$E$20:$Y$28,18,0),0)</f>
        <v>0</v>
      </c>
      <c r="BX34" s="175">
        <f>IFERROR(VLOOKUP($P34,'CATI_Semana_17.11'!$E$20:$Y$28,18,0),0)</f>
        <v>0</v>
      </c>
      <c r="BY34" s="175">
        <f>IFERROR(VLOOKUP($P34,'CATI_Semana_24.11'!$E$20:$Y$28,18,0),0)</f>
        <v>0</v>
      </c>
      <c r="BZ34" s="175">
        <f>IFERROR(VLOOKUP($P34,'CATI_Semana_01.12'!$E$20:$Y$28,18,0),0)</f>
        <v>0</v>
      </c>
      <c r="CA34" s="175">
        <f>IFERROR(VLOOKUP($P34,'CATI_Semana_08.12'!$E$20:$Y$28,18,0),0)</f>
        <v>0</v>
      </c>
      <c r="CB34" s="175">
        <f>IFERROR(VLOOKUP($P34,'CATI_Semana_15.12'!$E$20:$Y$28,18,0),0)</f>
        <v>0</v>
      </c>
      <c r="CC34" s="175">
        <f>IFERROR(VLOOKUP($P34,'CATI_Semana_22.12'!$E$20:$Y$28,18,0),0)</f>
        <v>0</v>
      </c>
      <c r="CD34" s="175">
        <f>IFERROR(VLOOKUP($P34,'CATI_Semana_29.12'!$E$20:$Y$28,18,0),0)</f>
        <v>0</v>
      </c>
    </row>
    <row r="35" spans="2:82" ht="15" customHeight="1">
      <c r="B35" s="11"/>
      <c r="C35" s="11"/>
      <c r="D35" s="11"/>
      <c r="E35" s="11"/>
      <c r="F35" s="134"/>
      <c r="G35" s="154"/>
      <c r="H35" s="154"/>
      <c r="I35" s="154"/>
      <c r="J35" s="173"/>
      <c r="K35" s="174"/>
      <c r="L35" s="172"/>
      <c r="M35" s="172"/>
      <c r="N35" s="12"/>
      <c r="O35" s="12"/>
      <c r="P35" s="167" t="s">
        <v>131</v>
      </c>
      <c r="Q35" s="175">
        <f ca="1">IFERROR(VLOOKUP($P35,'CATI_Semana_30.09'!$E$42:$Y$56,18,0),0)</f>
        <v>30</v>
      </c>
      <c r="R35" s="175">
        <f ca="1">IFERROR(VLOOKUP($P35,'CATI_Semana_07.10'!$E$36:$Y$50,18,0),0)</f>
        <v>34</v>
      </c>
      <c r="S35" s="175">
        <f ca="1">IFERROR(VLOOKUP($P35,'CATI_Semana_14.10'!$E$42:$Y$56,18,0),0)</f>
        <v>13</v>
      </c>
      <c r="T35" s="175">
        <f>IFERROR(VLOOKUP($P35,'CATI_Semana_21.10'!$E$34:$Y$48,18,0),0)</f>
        <v>0</v>
      </c>
      <c r="U35" s="175">
        <f>IFERROR(VLOOKUP($P35,'CATI_Semana_28.10'!$E$28:$Y$41,18,0),0)</f>
        <v>0</v>
      </c>
      <c r="V35" s="175">
        <f>IFERROR(VLOOKUP($P35,'CATI_Semana_04.11'!$E$34:$Y$48,18,0),0)</f>
        <v>0</v>
      </c>
      <c r="W35" s="175">
        <f>IFERROR(VLOOKUP($P35,'CATI_Semana_11.11'!$E$30:$Y$44,18,0),0)</f>
        <v>0</v>
      </c>
      <c r="X35" s="175">
        <f>IFERROR(VLOOKUP($P35,'CATI_Semana_18.11'!$E$32:$Y$47,18,0),0)</f>
        <v>0</v>
      </c>
      <c r="Y35" s="175">
        <f>IFERROR(VLOOKUP($P35,'CATI_Semana_25.11'!$E$36:$Y$53,18,0),0)</f>
        <v>0</v>
      </c>
      <c r="Z35" s="175">
        <f>IFERROR(VLOOKUP($P35,'CATI_Semana_02.12'!$E$28:$Y$40,18,0),0)</f>
        <v>0</v>
      </c>
      <c r="AA35" s="175">
        <f>IFERROR(VLOOKUP($P35,'CATI_Semana_09.12'!$E$30:$Y$43,18,0),0)</f>
        <v>0</v>
      </c>
      <c r="AB35" s="175">
        <f>IFERROR(VLOOKUP($P35,'CATI_Semana_16.12'!$E$27:$Y$38,18,0),0)</f>
        <v>0</v>
      </c>
      <c r="AC35" s="175">
        <f>IFERROR(VLOOKUP($P35,'CATI_Semana_23.12'!$E$23:$Y$32,18,0),0)</f>
        <v>0</v>
      </c>
      <c r="AD35" s="175">
        <f>IFERROR(VLOOKUP($P35,'CATI_Semana_30.12'!$E$22:$Y$31,18,0),0)</f>
        <v>0</v>
      </c>
      <c r="AE35" s="175">
        <f>IFERROR(VLOOKUP($P35,'CATI_Semana_06.01'!$E$20:$Y$28,18,0),0)</f>
        <v>0</v>
      </c>
      <c r="AF35" s="175">
        <f>IFERROR(VLOOKUP($P35,'CATI_Semana_13.01'!$E$20:$Y$28,18,0),0)</f>
        <v>0</v>
      </c>
      <c r="AG35" s="175">
        <f>IFERROR(VLOOKUP($P35,'CATI_Semana_20.01'!$E$20:$Y$28,18,0),0)</f>
        <v>0</v>
      </c>
      <c r="AH35" s="175">
        <f>IFERROR(VLOOKUP($P35,'CATI_Semana_27.01'!$E$20:$Y$28,18,0),0)</f>
        <v>0</v>
      </c>
      <c r="AI35" s="175">
        <f>IFERROR(VLOOKUP($P35,'CATI_Semana_03.02'!$E$20:$Y$28,18,0),0)</f>
        <v>0</v>
      </c>
      <c r="AJ35" s="175">
        <f>IFERROR(VLOOKUP($P35,'CATI_Semana_10.02'!$E$20:$Y$28,18,0),0)</f>
        <v>0</v>
      </c>
      <c r="AK35" s="175">
        <f>IFERROR(VLOOKUP($P35,'CATI_Semana_17.02'!$E$20:$Y$28,18,0),0)</f>
        <v>0</v>
      </c>
      <c r="AL35" s="175">
        <f>IFERROR(VLOOKUP($P35,'CATI_Semana_24.02'!$E$20:$Y$28,18,0),0)</f>
        <v>0</v>
      </c>
      <c r="AM35" s="175">
        <f>IFERROR(VLOOKUP($P35,'CATI_Semana_03.03'!$E$20:$Y$28,18,0),0)</f>
        <v>0</v>
      </c>
      <c r="AN35" s="175">
        <f>IFERROR(VLOOKUP($P35,'CATI_Semana_10.03'!$E$20:$Y$28,18,0),0)</f>
        <v>0</v>
      </c>
      <c r="AO35" s="175">
        <f>IFERROR(VLOOKUP($P35,'CATI_Semana_17.03'!$E$20:$Y$28,18,0),0)</f>
        <v>0</v>
      </c>
      <c r="AP35" s="175">
        <f>IFERROR(VLOOKUP($P35,'CATI_Semana_24.03'!$E$20:$Y$28,18,0),0)</f>
        <v>0</v>
      </c>
      <c r="AQ35" s="175">
        <f>IFERROR(VLOOKUP($P35,'CATI_Semana_31.03'!$E$20:$Y$28,18,0),0)</f>
        <v>0</v>
      </c>
      <c r="AR35" s="175">
        <f>IFERROR(VLOOKUP($P35,'CATI_Semana_07.04'!$E$20:$Y$28,18,0),0)</f>
        <v>0</v>
      </c>
      <c r="AS35" s="175">
        <f>IFERROR(VLOOKUP($P35,'CATI_Semana_14.04'!$E$20:$Y$28,18,0),0)</f>
        <v>0</v>
      </c>
      <c r="AT35" s="175">
        <f>IFERROR(VLOOKUP($P35,'CATI_Semana_21.04'!$E$20:$Y$28,18,0),0)</f>
        <v>0</v>
      </c>
      <c r="AU35" s="175">
        <f>IFERROR(VLOOKUP($P35,'CATI_Semana_28.04'!$E$20:$Y$28,18,0),0)</f>
        <v>0</v>
      </c>
      <c r="AV35" s="175">
        <f>IFERROR(VLOOKUP($P35,'CATI_Semana_05.05'!$E$20:$Y$28,18,0),0)</f>
        <v>0</v>
      </c>
      <c r="AW35" s="175">
        <f>IFERROR(VLOOKUP($P35,'CATI_Semana_12.05'!$E$20:$Y$28,18,0),0)</f>
        <v>0</v>
      </c>
      <c r="AX35" s="175">
        <f>IFERROR(VLOOKUP($P35,'CATI_Semana_19.05'!$E$20:$Y$28,18,0),0)</f>
        <v>0</v>
      </c>
      <c r="AY35" s="175">
        <f>IFERROR(VLOOKUP($P35,'CATI_Semana_26.05'!$E$20:$Y$28,18,0),0)</f>
        <v>0</v>
      </c>
      <c r="AZ35" s="175">
        <f>IFERROR(VLOOKUP($P35,'CATI_Semana_02.06'!$E$20:$Y$28,18,0),0)</f>
        <v>0</v>
      </c>
      <c r="BA35" s="175">
        <f>IFERROR(VLOOKUP($P35,'CATI_Semana_09.06'!$E$20:$Y$28,18,0),0)</f>
        <v>0</v>
      </c>
      <c r="BB35" s="175">
        <f>IFERROR(VLOOKUP($P35,'CATI_Semana_16.06'!$E$20:$Y$28,18,0),0)</f>
        <v>0</v>
      </c>
      <c r="BC35" s="175">
        <f>IFERROR(VLOOKUP($P35,'CATI_Semana_23.06'!$E$20:$Y$28,18,0),0)</f>
        <v>0</v>
      </c>
      <c r="BD35" s="175">
        <f>IFERROR(VLOOKUP($P35,'CATI_Semana_30.06'!$E$20:$Y$28,18,0),0)</f>
        <v>0</v>
      </c>
      <c r="BE35" s="175">
        <f>IFERROR(VLOOKUP($P35,'CATI_Semana_07.07'!$E$20:$Y$28,18,0),0)</f>
        <v>0</v>
      </c>
      <c r="BF35" s="175">
        <f>IFERROR(VLOOKUP($P35,'CATI_Semana_14.07'!$E$20:$Y$28,18,0),0)</f>
        <v>0</v>
      </c>
      <c r="BG35" s="175">
        <f>IFERROR(VLOOKUP($P35,'CATI_Semana_21.07'!$E$20:$Y$28,18,0),0)</f>
        <v>0</v>
      </c>
      <c r="BH35" s="175">
        <f>IFERROR(VLOOKUP($P35,'CATI_Semana_28.07'!$E$20:$Y$28,18,0),0)</f>
        <v>0</v>
      </c>
      <c r="BI35" s="175">
        <f>IFERROR(VLOOKUP($P35,'CATI_Semana_04.08'!$E$20:$Y$28,18,0),0)</f>
        <v>0</v>
      </c>
      <c r="BJ35" s="175">
        <f>IFERROR(VLOOKUP($P35,'CATI_Semana_11.08'!$E$20:$Y$28,18,0),0)</f>
        <v>0</v>
      </c>
      <c r="BK35" s="175">
        <f>IFERROR(VLOOKUP($P35,'CATI_Semana_18.08'!$E$20:$Y$28,18,0),0)</f>
        <v>0</v>
      </c>
      <c r="BL35" s="175">
        <f>IFERROR(VLOOKUP($P35,'CATI_Semana_25.08'!$E$20:$Y$28,18,0),0)</f>
        <v>0</v>
      </c>
      <c r="BM35" s="175">
        <f>IFERROR(VLOOKUP($P35,'CATI_Semana_01.09'!$E$20:$Y$28,18,0),0)</f>
        <v>0</v>
      </c>
      <c r="BN35" s="175">
        <f>IFERROR(VLOOKUP($P35,'CATI_Semana_08.09'!$E$20:$Y$28,18,0),0)</f>
        <v>0</v>
      </c>
      <c r="BO35" s="175">
        <f>IFERROR(VLOOKUP($P35,'CATI_Semana_15.09'!$E$20:$Y$28,18,0),0)</f>
        <v>0</v>
      </c>
      <c r="BP35" s="175">
        <f>IFERROR(VLOOKUP($P35,'CATI_Semana_22.09'!$E$20:$Y$28,18,0),0)</f>
        <v>0</v>
      </c>
      <c r="BQ35" s="175">
        <f>IFERROR(VLOOKUP($P35,'CATI_Semana_29.09'!$E$20:$Y$28,18,0),0)</f>
        <v>0</v>
      </c>
      <c r="BR35" s="175">
        <f>IFERROR(VLOOKUP($P35,'CATI_Semana_06.10'!$E$20:$Y$28,18,0),0)</f>
        <v>0</v>
      </c>
      <c r="BS35" s="175">
        <f>IFERROR(VLOOKUP($P35,'CATI_Semana_13.10'!$E$20:$Y$28,18,0),0)</f>
        <v>0</v>
      </c>
      <c r="BT35" s="175">
        <f>IFERROR(VLOOKUP($P35,'CATI_Semana_20.10'!$E$20:$Y$28,18,0),0)</f>
        <v>0</v>
      </c>
      <c r="BU35" s="175">
        <f>IFERROR(VLOOKUP($P35,'CATI_Semana_27.10'!$E$20:$Y$28,18,0),0)</f>
        <v>0</v>
      </c>
      <c r="BV35" s="175">
        <f>IFERROR(VLOOKUP($P35,'CATI_Semana_03.11'!$E$20:$Y$28,18,0),0)</f>
        <v>0</v>
      </c>
      <c r="BW35" s="175">
        <f>IFERROR(VLOOKUP($P35,'CATI_Semana_10.11'!$E$20:$Y$28,18,0),0)</f>
        <v>0</v>
      </c>
      <c r="BX35" s="175">
        <f>IFERROR(VLOOKUP($P35,'CATI_Semana_17.11'!$E$20:$Y$28,18,0),0)</f>
        <v>0</v>
      </c>
      <c r="BY35" s="175">
        <f>IFERROR(VLOOKUP($P35,'CATI_Semana_24.11'!$E$20:$Y$28,18,0),0)</f>
        <v>0</v>
      </c>
      <c r="BZ35" s="175">
        <f>IFERROR(VLOOKUP($P35,'CATI_Semana_01.12'!$E$20:$Y$28,18,0),0)</f>
        <v>0</v>
      </c>
      <c r="CA35" s="175">
        <f>IFERROR(VLOOKUP($P35,'CATI_Semana_08.12'!$E$20:$Y$28,18,0),0)</f>
        <v>0</v>
      </c>
      <c r="CB35" s="175">
        <f>IFERROR(VLOOKUP($P35,'CATI_Semana_15.12'!$E$20:$Y$28,18,0),0)</f>
        <v>0</v>
      </c>
      <c r="CC35" s="175">
        <f>IFERROR(VLOOKUP($P35,'CATI_Semana_22.12'!$E$20:$Y$28,18,0),0)</f>
        <v>0</v>
      </c>
      <c r="CD35" s="175">
        <f>IFERROR(VLOOKUP($P35,'CATI_Semana_29.12'!$E$20:$Y$28,18,0),0)</f>
        <v>0</v>
      </c>
    </row>
    <row r="36" spans="2:82" ht="15" customHeight="1">
      <c r="B36" s="11"/>
      <c r="C36" s="11"/>
      <c r="D36" s="11"/>
      <c r="E36" s="11"/>
      <c r="F36" s="134"/>
      <c r="G36" s="154"/>
      <c r="H36" s="154"/>
      <c r="I36" s="154"/>
      <c r="J36" s="173"/>
      <c r="K36" s="174"/>
      <c r="L36" s="172"/>
      <c r="M36" s="172"/>
      <c r="N36" s="12"/>
      <c r="O36" s="12"/>
      <c r="P36" s="167" t="s">
        <v>133</v>
      </c>
      <c r="Q36" s="175">
        <f ca="1">IFERROR(VLOOKUP($P36,'CATI_Semana_30.09'!$E$42:$Y$56,18,0),0)</f>
        <v>0</v>
      </c>
      <c r="R36" s="175">
        <f>IFERROR(VLOOKUP($P36,'CATI_Semana_07.10'!$E$36:$Y$50,18,0),0)</f>
        <v>0</v>
      </c>
      <c r="S36" s="175">
        <f>IFERROR(VLOOKUP($P36,'CATI_Semana_14.10'!$E$42:$Y$56,18,0),0)</f>
        <v>0</v>
      </c>
      <c r="T36" s="175">
        <f>IFERROR(VLOOKUP($P36,'CATI_Semana_21.10'!$E$34:$Y$48,18,0),0)</f>
        <v>0</v>
      </c>
      <c r="U36" s="175">
        <f>IFERROR(VLOOKUP($P36,'CATI_Semana_28.10'!$E$28:$Y$41,18,0),0)</f>
        <v>0</v>
      </c>
      <c r="V36" s="175">
        <f>IFERROR(VLOOKUP($P36,'CATI_Semana_04.11'!$E$34:$Y$48,18,0),0)</f>
        <v>0</v>
      </c>
      <c r="W36" s="175">
        <f>IFERROR(VLOOKUP($P36,'CATI_Semana_11.11'!$E$30:$Y$44,18,0),0)</f>
        <v>0</v>
      </c>
      <c r="X36" s="175">
        <f>IFERROR(VLOOKUP($P36,'CATI_Semana_18.11'!$E$32:$Y$47,18,0),0)</f>
        <v>0</v>
      </c>
      <c r="Y36" s="175">
        <f>IFERROR(VLOOKUP($P36,'CATI_Semana_25.11'!$E$36:$Y$53,18,0),0)</f>
        <v>0</v>
      </c>
      <c r="Z36" s="175">
        <f>IFERROR(VLOOKUP($P36,'CATI_Semana_02.12'!$E$28:$Y$40,18,0),0)</f>
        <v>0</v>
      </c>
      <c r="AA36" s="175">
        <f>IFERROR(VLOOKUP($P36,'CATI_Semana_09.12'!$E$30:$Y$43,18,0),0)</f>
        <v>0</v>
      </c>
      <c r="AB36" s="175">
        <f>IFERROR(VLOOKUP($P36,'CATI_Semana_16.12'!$E$27:$Y$38,18,0),0)</f>
        <v>0</v>
      </c>
      <c r="AC36" s="175">
        <f>IFERROR(VLOOKUP($P36,'CATI_Semana_23.12'!$E$23:$Y$32,18,0),0)</f>
        <v>0</v>
      </c>
      <c r="AD36" s="175">
        <f>IFERROR(VLOOKUP($P36,'CATI_Semana_30.12'!$E$22:$Y$31,18,0),0)</f>
        <v>0</v>
      </c>
      <c r="AE36" s="175">
        <f>IFERROR(VLOOKUP($P36,'CATI_Semana_06.01'!$E$20:$Y$28,18,0),0)</f>
        <v>0</v>
      </c>
      <c r="AF36" s="175">
        <f>IFERROR(VLOOKUP($P36,'CATI_Semana_13.01'!$E$20:$Y$28,18,0),0)</f>
        <v>0</v>
      </c>
      <c r="AG36" s="175">
        <f>IFERROR(VLOOKUP($P36,'CATI_Semana_20.01'!$E$20:$Y$28,18,0),0)</f>
        <v>0</v>
      </c>
      <c r="AH36" s="175">
        <f>IFERROR(VLOOKUP($P36,'CATI_Semana_27.01'!$E$20:$Y$28,18,0),0)</f>
        <v>0</v>
      </c>
      <c r="AI36" s="175">
        <f>IFERROR(VLOOKUP($P36,'CATI_Semana_03.02'!$E$20:$Y$28,18,0),0)</f>
        <v>0</v>
      </c>
      <c r="AJ36" s="175">
        <f>IFERROR(VLOOKUP($P36,'CATI_Semana_10.02'!$E$20:$Y$28,18,0),0)</f>
        <v>0</v>
      </c>
      <c r="AK36" s="175">
        <f>IFERROR(VLOOKUP($P36,'CATI_Semana_17.02'!$E$20:$Y$28,18,0),0)</f>
        <v>0</v>
      </c>
      <c r="AL36" s="175">
        <f>IFERROR(VLOOKUP($P36,'CATI_Semana_24.02'!$E$20:$Y$28,18,0),0)</f>
        <v>0</v>
      </c>
      <c r="AM36" s="175">
        <f>IFERROR(VLOOKUP($P36,'CATI_Semana_03.03'!$E$20:$Y$28,18,0),0)</f>
        <v>0</v>
      </c>
      <c r="AN36" s="175">
        <f>IFERROR(VLOOKUP($P36,'CATI_Semana_10.03'!$E$20:$Y$28,18,0),0)</f>
        <v>0</v>
      </c>
      <c r="AO36" s="175">
        <f>IFERROR(VLOOKUP($P36,'CATI_Semana_17.03'!$E$20:$Y$28,18,0),0)</f>
        <v>0</v>
      </c>
      <c r="AP36" s="175">
        <f>IFERROR(VLOOKUP($P36,'CATI_Semana_24.03'!$E$20:$Y$28,18,0),0)</f>
        <v>0</v>
      </c>
      <c r="AQ36" s="175">
        <f>IFERROR(VLOOKUP($P36,'CATI_Semana_31.03'!$E$20:$Y$28,18,0),0)</f>
        <v>0</v>
      </c>
      <c r="AR36" s="175">
        <f>IFERROR(VLOOKUP($P36,'CATI_Semana_07.04'!$E$20:$Y$28,18,0),0)</f>
        <v>0</v>
      </c>
      <c r="AS36" s="175">
        <f>IFERROR(VLOOKUP($P36,'CATI_Semana_14.04'!$E$20:$Y$28,18,0),0)</f>
        <v>0</v>
      </c>
      <c r="AT36" s="175">
        <f>IFERROR(VLOOKUP($P36,'CATI_Semana_21.04'!$E$20:$Y$28,18,0),0)</f>
        <v>0</v>
      </c>
      <c r="AU36" s="175">
        <f>IFERROR(VLOOKUP($P36,'CATI_Semana_28.04'!$E$20:$Y$28,18,0),0)</f>
        <v>0</v>
      </c>
      <c r="AV36" s="175">
        <f>IFERROR(VLOOKUP($P36,'CATI_Semana_05.05'!$E$20:$Y$28,18,0),0)</f>
        <v>0</v>
      </c>
      <c r="AW36" s="175">
        <f>IFERROR(VLOOKUP($P36,'CATI_Semana_12.05'!$E$20:$Y$28,18,0),0)</f>
        <v>0</v>
      </c>
      <c r="AX36" s="175">
        <f>IFERROR(VLOOKUP($P36,'CATI_Semana_19.05'!$E$20:$Y$28,18,0),0)</f>
        <v>0</v>
      </c>
      <c r="AY36" s="175">
        <f>IFERROR(VLOOKUP($P36,'CATI_Semana_26.05'!$E$20:$Y$28,18,0),0)</f>
        <v>0</v>
      </c>
      <c r="AZ36" s="175">
        <f>IFERROR(VLOOKUP($P36,'CATI_Semana_02.06'!$E$20:$Y$28,18,0),0)</f>
        <v>0</v>
      </c>
      <c r="BA36" s="175">
        <f>IFERROR(VLOOKUP($P36,'CATI_Semana_09.06'!$E$20:$Y$28,18,0),0)</f>
        <v>0</v>
      </c>
      <c r="BB36" s="175">
        <f>IFERROR(VLOOKUP($P36,'CATI_Semana_16.06'!$E$20:$Y$28,18,0),0)</f>
        <v>0</v>
      </c>
      <c r="BC36" s="175">
        <f>IFERROR(VLOOKUP($P36,'CATI_Semana_23.06'!$E$20:$Y$28,18,0),0)</f>
        <v>0</v>
      </c>
      <c r="BD36" s="175">
        <f>IFERROR(VLOOKUP($P36,'CATI_Semana_30.06'!$E$20:$Y$28,18,0),0)</f>
        <v>0</v>
      </c>
      <c r="BE36" s="175">
        <f>IFERROR(VLOOKUP($P36,'CATI_Semana_07.07'!$E$20:$Y$28,18,0),0)</f>
        <v>0</v>
      </c>
      <c r="BF36" s="175">
        <f>IFERROR(VLOOKUP($P36,'CATI_Semana_14.07'!$E$20:$Y$28,18,0),0)</f>
        <v>0</v>
      </c>
      <c r="BG36" s="175">
        <f>IFERROR(VLOOKUP($P36,'CATI_Semana_21.07'!$E$20:$Y$28,18,0),0)</f>
        <v>0</v>
      </c>
      <c r="BH36" s="175">
        <f>IFERROR(VLOOKUP($P36,'CATI_Semana_28.07'!$E$20:$Y$28,18,0),0)</f>
        <v>0</v>
      </c>
      <c r="BI36" s="175">
        <f>IFERROR(VLOOKUP($P36,'CATI_Semana_04.08'!$E$20:$Y$28,18,0),0)</f>
        <v>0</v>
      </c>
      <c r="BJ36" s="175">
        <f>IFERROR(VLOOKUP($P36,'CATI_Semana_11.08'!$E$20:$Y$28,18,0),0)</f>
        <v>0</v>
      </c>
      <c r="BK36" s="175">
        <f>IFERROR(VLOOKUP($P36,'CATI_Semana_18.08'!$E$20:$Y$28,18,0),0)</f>
        <v>0</v>
      </c>
      <c r="BL36" s="175">
        <f>IFERROR(VLOOKUP($P36,'CATI_Semana_25.08'!$E$20:$Y$28,18,0),0)</f>
        <v>0</v>
      </c>
      <c r="BM36" s="175">
        <f>IFERROR(VLOOKUP($P36,'CATI_Semana_01.09'!$E$20:$Y$28,18,0),0)</f>
        <v>0</v>
      </c>
      <c r="BN36" s="175">
        <f>IFERROR(VLOOKUP($P36,'CATI_Semana_08.09'!$E$20:$Y$28,18,0),0)</f>
        <v>0</v>
      </c>
      <c r="BO36" s="175">
        <f>IFERROR(VLOOKUP($P36,'CATI_Semana_15.09'!$E$20:$Y$28,18,0),0)</f>
        <v>0</v>
      </c>
      <c r="BP36" s="175">
        <f>IFERROR(VLOOKUP($P36,'CATI_Semana_22.09'!$E$20:$Y$28,18,0),0)</f>
        <v>0</v>
      </c>
      <c r="BQ36" s="175">
        <f>IFERROR(VLOOKUP($P36,'CATI_Semana_29.09'!$E$20:$Y$28,18,0),0)</f>
        <v>0</v>
      </c>
      <c r="BR36" s="175">
        <f>IFERROR(VLOOKUP($P36,'CATI_Semana_06.10'!$E$20:$Y$28,18,0),0)</f>
        <v>0</v>
      </c>
      <c r="BS36" s="175">
        <f>IFERROR(VLOOKUP($P36,'CATI_Semana_13.10'!$E$20:$Y$28,18,0),0)</f>
        <v>0</v>
      </c>
      <c r="BT36" s="175">
        <f>IFERROR(VLOOKUP($P36,'CATI_Semana_20.10'!$E$20:$Y$28,18,0),0)</f>
        <v>0</v>
      </c>
      <c r="BU36" s="175">
        <f>IFERROR(VLOOKUP($P36,'CATI_Semana_27.10'!$E$20:$Y$28,18,0),0)</f>
        <v>0</v>
      </c>
      <c r="BV36" s="175">
        <f>IFERROR(VLOOKUP($P36,'CATI_Semana_03.11'!$E$20:$Y$28,18,0),0)</f>
        <v>0</v>
      </c>
      <c r="BW36" s="175">
        <f>IFERROR(VLOOKUP($P36,'CATI_Semana_10.11'!$E$20:$Y$28,18,0),0)</f>
        <v>0</v>
      </c>
      <c r="BX36" s="175">
        <f>IFERROR(VLOOKUP($P36,'CATI_Semana_17.11'!$E$20:$Y$28,18,0),0)</f>
        <v>0</v>
      </c>
      <c r="BY36" s="175">
        <f>IFERROR(VLOOKUP($P36,'CATI_Semana_24.11'!$E$20:$Y$28,18,0),0)</f>
        <v>0</v>
      </c>
      <c r="BZ36" s="175">
        <f>IFERROR(VLOOKUP($P36,'CATI_Semana_01.12'!$E$20:$Y$28,18,0),0)</f>
        <v>0</v>
      </c>
      <c r="CA36" s="175">
        <f>IFERROR(VLOOKUP($P36,'CATI_Semana_08.12'!$E$20:$Y$28,18,0),0)</f>
        <v>0</v>
      </c>
      <c r="CB36" s="175">
        <f>IFERROR(VLOOKUP($P36,'CATI_Semana_15.12'!$E$20:$Y$28,18,0),0)</f>
        <v>0</v>
      </c>
      <c r="CC36" s="175">
        <f>IFERROR(VLOOKUP($P36,'CATI_Semana_22.12'!$E$20:$Y$28,18,0),0)</f>
        <v>0</v>
      </c>
      <c r="CD36" s="175">
        <f>IFERROR(VLOOKUP($P36,'CATI_Semana_29.12'!$E$20:$Y$28,18,0),0)</f>
        <v>0</v>
      </c>
    </row>
    <row r="37" spans="2:82" ht="15" customHeight="1">
      <c r="B37" s="11"/>
      <c r="C37" s="11"/>
      <c r="D37" s="11"/>
      <c r="E37" s="11"/>
      <c r="F37" s="134"/>
      <c r="G37" s="154"/>
      <c r="H37" s="154"/>
      <c r="I37" s="154"/>
      <c r="J37" s="173"/>
      <c r="K37" s="174"/>
      <c r="L37" s="172"/>
      <c r="M37" s="172"/>
      <c r="N37" s="12"/>
      <c r="O37" s="12"/>
      <c r="P37" s="167" t="s">
        <v>138</v>
      </c>
      <c r="Q37" s="175">
        <f ca="1">IFERROR(VLOOKUP($P37,'CATI_Semana_30.09'!$E$42:$Y$56,18,0),0)</f>
        <v>2</v>
      </c>
      <c r="R37" s="175">
        <f ca="1">IFERROR(VLOOKUP($P37,'CATI_Semana_07.10'!$E$36:$Y$50,18,0),0)</f>
        <v>3</v>
      </c>
      <c r="S37" s="175">
        <f ca="1">IFERROR(VLOOKUP($P37,'CATI_Semana_14.10'!$E$42:$Y$56,18,0),0)</f>
        <v>3</v>
      </c>
      <c r="T37" s="175">
        <f ca="1">IFERROR(VLOOKUP($P37,'CATI_Semana_21.10'!$E$34:$Y$48,18,0),0)</f>
        <v>3</v>
      </c>
      <c r="U37" s="175">
        <f ca="1">IFERROR(VLOOKUP($P37,'CATI_Semana_28.10'!$E$28:$Y$41,18,0),0)</f>
        <v>2</v>
      </c>
      <c r="V37" s="175">
        <f>IFERROR(VLOOKUP($P37,'CATI_Semana_04.11'!$E$34:$Y$48,18,0),0)</f>
        <v>0</v>
      </c>
      <c r="W37" s="175">
        <f>IFERROR(VLOOKUP($P37,'CATI_Semana_11.11'!$E$30:$Y$44,18,0),0)</f>
        <v>0</v>
      </c>
      <c r="X37" s="175">
        <f>IFERROR(VLOOKUP($P37,'CATI_Semana_18.11'!$E$32:$Y$47,18,0),0)</f>
        <v>0</v>
      </c>
      <c r="Y37" s="175">
        <f>IFERROR(VLOOKUP($P37,'CATI_Semana_25.11'!$E$36:$Y$53,18,0),0)</f>
        <v>0</v>
      </c>
      <c r="Z37" s="175">
        <f>IFERROR(VLOOKUP($P37,'CATI_Semana_02.12'!$E$28:$Y$40,18,0),0)</f>
        <v>0</v>
      </c>
      <c r="AA37" s="175">
        <f>IFERROR(VLOOKUP($P37,'CATI_Semana_09.12'!$E$30:$Y$43,18,0),0)</f>
        <v>0</v>
      </c>
      <c r="AB37" s="175">
        <f>IFERROR(VLOOKUP($P37,'CATI_Semana_16.12'!$E$27:$Y$38,18,0),0)</f>
        <v>0</v>
      </c>
      <c r="AC37" s="175">
        <f>IFERROR(VLOOKUP($P37,'CATI_Semana_23.12'!$E$23:$Y$32,18,0),0)</f>
        <v>0</v>
      </c>
      <c r="AD37" s="175">
        <f>IFERROR(VLOOKUP($P37,'CATI_Semana_30.12'!$E$22:$Y$31,18,0),0)</f>
        <v>0</v>
      </c>
      <c r="AE37" s="175">
        <f>IFERROR(VLOOKUP($P37,'CATI_Semana_06.01'!$E$20:$Y$28,18,0),0)</f>
        <v>0</v>
      </c>
      <c r="AF37" s="175">
        <f>IFERROR(VLOOKUP($P37,'CATI_Semana_13.01'!$E$20:$Y$28,18,0),0)</f>
        <v>0</v>
      </c>
      <c r="AG37" s="175">
        <f>IFERROR(VLOOKUP($P37,'CATI_Semana_20.01'!$E$20:$Y$28,18,0),0)</f>
        <v>0</v>
      </c>
      <c r="AH37" s="175">
        <f>IFERROR(VLOOKUP($P37,'CATI_Semana_27.01'!$E$20:$Y$28,18,0),0)</f>
        <v>0</v>
      </c>
      <c r="AI37" s="175">
        <f>IFERROR(VLOOKUP($P37,'CATI_Semana_03.02'!$E$20:$Y$28,18,0),0)</f>
        <v>0</v>
      </c>
      <c r="AJ37" s="175">
        <f>IFERROR(VLOOKUP($P37,'CATI_Semana_10.02'!$E$20:$Y$28,18,0),0)</f>
        <v>0</v>
      </c>
      <c r="AK37" s="175">
        <f>IFERROR(VLOOKUP($P37,'CATI_Semana_17.02'!$E$20:$Y$28,18,0),0)</f>
        <v>0</v>
      </c>
      <c r="AL37" s="175">
        <f>IFERROR(VLOOKUP($P37,'CATI_Semana_24.02'!$E$20:$Y$28,18,0),0)</f>
        <v>0</v>
      </c>
      <c r="AM37" s="175">
        <f>IFERROR(VLOOKUP($P37,'CATI_Semana_03.03'!$E$20:$Y$28,18,0),0)</f>
        <v>0</v>
      </c>
      <c r="AN37" s="175">
        <f>IFERROR(VLOOKUP($P37,'CATI_Semana_10.03'!$E$20:$Y$28,18,0),0)</f>
        <v>0</v>
      </c>
      <c r="AO37" s="175">
        <f>IFERROR(VLOOKUP($P37,'CATI_Semana_17.03'!$E$20:$Y$28,18,0),0)</f>
        <v>0</v>
      </c>
      <c r="AP37" s="175">
        <f>IFERROR(VLOOKUP($P37,'CATI_Semana_24.03'!$E$20:$Y$28,18,0),0)</f>
        <v>0</v>
      </c>
      <c r="AQ37" s="175">
        <f>IFERROR(VLOOKUP($P37,'CATI_Semana_31.03'!$E$20:$Y$28,18,0),0)</f>
        <v>0</v>
      </c>
      <c r="AR37" s="175">
        <f>IFERROR(VLOOKUP($P37,'CATI_Semana_07.04'!$E$20:$Y$28,18,0),0)</f>
        <v>0</v>
      </c>
      <c r="AS37" s="175">
        <f>IFERROR(VLOOKUP($P37,'CATI_Semana_14.04'!$E$20:$Y$28,18,0),0)</f>
        <v>0</v>
      </c>
      <c r="AT37" s="175">
        <f>IFERROR(VLOOKUP($P37,'CATI_Semana_21.04'!$E$20:$Y$28,18,0),0)</f>
        <v>0</v>
      </c>
      <c r="AU37" s="175">
        <f>IFERROR(VLOOKUP($P37,'CATI_Semana_28.04'!$E$20:$Y$28,18,0),0)</f>
        <v>0</v>
      </c>
      <c r="AV37" s="175">
        <f>IFERROR(VLOOKUP($P37,'CATI_Semana_05.05'!$E$20:$Y$28,18,0),0)</f>
        <v>0</v>
      </c>
      <c r="AW37" s="175">
        <f>IFERROR(VLOOKUP($P37,'CATI_Semana_12.05'!$E$20:$Y$28,18,0),0)</f>
        <v>0</v>
      </c>
      <c r="AX37" s="175">
        <f>IFERROR(VLOOKUP($P37,'CATI_Semana_19.05'!$E$20:$Y$28,18,0),0)</f>
        <v>0</v>
      </c>
      <c r="AY37" s="175">
        <f>IFERROR(VLOOKUP($P37,'CATI_Semana_26.05'!$E$20:$Y$28,18,0),0)</f>
        <v>0</v>
      </c>
      <c r="AZ37" s="175">
        <f>IFERROR(VLOOKUP($P37,'CATI_Semana_02.06'!$E$20:$Y$28,18,0),0)</f>
        <v>0</v>
      </c>
      <c r="BA37" s="175">
        <f>IFERROR(VLOOKUP($P37,'CATI_Semana_09.06'!$E$20:$Y$28,18,0),0)</f>
        <v>0</v>
      </c>
      <c r="BB37" s="175">
        <f>IFERROR(VLOOKUP($P37,'CATI_Semana_16.06'!$E$20:$Y$28,18,0),0)</f>
        <v>0</v>
      </c>
      <c r="BC37" s="175">
        <f>IFERROR(VLOOKUP($P37,'CATI_Semana_23.06'!$E$20:$Y$28,18,0),0)</f>
        <v>0</v>
      </c>
      <c r="BD37" s="175">
        <f>IFERROR(VLOOKUP($P37,'CATI_Semana_30.06'!$E$20:$Y$28,18,0),0)</f>
        <v>0</v>
      </c>
      <c r="BE37" s="175">
        <f>IFERROR(VLOOKUP($P37,'CATI_Semana_07.07'!$E$20:$Y$28,18,0),0)</f>
        <v>0</v>
      </c>
      <c r="BF37" s="175">
        <f>IFERROR(VLOOKUP($P37,'CATI_Semana_14.07'!$E$20:$Y$28,18,0),0)</f>
        <v>0</v>
      </c>
      <c r="BG37" s="175">
        <f>IFERROR(VLOOKUP($P37,'CATI_Semana_21.07'!$E$20:$Y$28,18,0),0)</f>
        <v>0</v>
      </c>
      <c r="BH37" s="175">
        <f>IFERROR(VLOOKUP($P37,'CATI_Semana_28.07'!$E$20:$Y$28,18,0),0)</f>
        <v>0</v>
      </c>
      <c r="BI37" s="175">
        <f>IFERROR(VLOOKUP($P37,'CATI_Semana_04.08'!$E$20:$Y$28,18,0),0)</f>
        <v>0</v>
      </c>
      <c r="BJ37" s="175">
        <f>IFERROR(VLOOKUP($P37,'CATI_Semana_11.08'!$E$20:$Y$28,18,0),0)</f>
        <v>0</v>
      </c>
      <c r="BK37" s="175">
        <f>IFERROR(VLOOKUP($P37,'CATI_Semana_18.08'!$E$20:$Y$28,18,0),0)</f>
        <v>0</v>
      </c>
      <c r="BL37" s="175">
        <f>IFERROR(VLOOKUP($P37,'CATI_Semana_25.08'!$E$20:$Y$28,18,0),0)</f>
        <v>0</v>
      </c>
      <c r="BM37" s="175">
        <f>IFERROR(VLOOKUP($P37,'CATI_Semana_01.09'!$E$20:$Y$28,18,0),0)</f>
        <v>0</v>
      </c>
      <c r="BN37" s="175">
        <f>IFERROR(VLOOKUP($P37,'CATI_Semana_08.09'!$E$20:$Y$28,18,0),0)</f>
        <v>0</v>
      </c>
      <c r="BO37" s="175">
        <f>IFERROR(VLOOKUP($P37,'CATI_Semana_15.09'!$E$20:$Y$28,18,0),0)</f>
        <v>0</v>
      </c>
      <c r="BP37" s="175">
        <f>IFERROR(VLOOKUP($P37,'CATI_Semana_22.09'!$E$20:$Y$28,18,0),0)</f>
        <v>0</v>
      </c>
      <c r="BQ37" s="175">
        <f>IFERROR(VLOOKUP($P37,'CATI_Semana_29.09'!$E$20:$Y$28,18,0),0)</f>
        <v>0</v>
      </c>
      <c r="BR37" s="175">
        <f>IFERROR(VLOOKUP($P37,'CATI_Semana_06.10'!$E$20:$Y$28,18,0),0)</f>
        <v>0</v>
      </c>
      <c r="BS37" s="175">
        <f>IFERROR(VLOOKUP($P37,'CATI_Semana_13.10'!$E$20:$Y$28,18,0),0)</f>
        <v>0</v>
      </c>
      <c r="BT37" s="175">
        <f>IFERROR(VLOOKUP($P37,'CATI_Semana_20.10'!$E$20:$Y$28,18,0),0)</f>
        <v>0</v>
      </c>
      <c r="BU37" s="175">
        <f>IFERROR(VLOOKUP($P37,'CATI_Semana_27.10'!$E$20:$Y$28,18,0),0)</f>
        <v>0</v>
      </c>
      <c r="BV37" s="175">
        <f>IFERROR(VLOOKUP($P37,'CATI_Semana_03.11'!$E$20:$Y$28,18,0),0)</f>
        <v>0</v>
      </c>
      <c r="BW37" s="175">
        <f>IFERROR(VLOOKUP($P37,'CATI_Semana_10.11'!$E$20:$Y$28,18,0),0)</f>
        <v>0</v>
      </c>
      <c r="BX37" s="175">
        <f>IFERROR(VLOOKUP($P37,'CATI_Semana_17.11'!$E$20:$Y$28,18,0),0)</f>
        <v>0</v>
      </c>
      <c r="BY37" s="175">
        <f>IFERROR(VLOOKUP($P37,'CATI_Semana_24.11'!$E$20:$Y$28,18,0),0)</f>
        <v>0</v>
      </c>
      <c r="BZ37" s="175">
        <f>IFERROR(VLOOKUP($P37,'CATI_Semana_01.12'!$E$20:$Y$28,18,0),0)</f>
        <v>0</v>
      </c>
      <c r="CA37" s="175">
        <f>IFERROR(VLOOKUP($P37,'CATI_Semana_08.12'!$E$20:$Y$28,18,0),0)</f>
        <v>0</v>
      </c>
      <c r="CB37" s="175">
        <f>IFERROR(VLOOKUP($P37,'CATI_Semana_15.12'!$E$20:$Y$28,18,0),0)</f>
        <v>0</v>
      </c>
      <c r="CC37" s="175">
        <f>IFERROR(VLOOKUP($P37,'CATI_Semana_22.12'!$E$20:$Y$28,18,0),0)</f>
        <v>0</v>
      </c>
      <c r="CD37" s="175">
        <f>IFERROR(VLOOKUP($P37,'CATI_Semana_29.12'!$E$20:$Y$28,18,0),0)</f>
        <v>0</v>
      </c>
    </row>
    <row r="38" spans="2:82" ht="15" customHeight="1">
      <c r="B38" s="11"/>
      <c r="C38" s="11"/>
      <c r="D38" s="11"/>
      <c r="E38" s="11"/>
      <c r="F38" s="134"/>
      <c r="G38" s="154"/>
      <c r="H38" s="154"/>
      <c r="I38" s="154"/>
      <c r="J38" s="173"/>
      <c r="K38" s="174"/>
      <c r="L38" s="172"/>
      <c r="M38" s="172"/>
      <c r="N38" s="12"/>
      <c r="O38" s="12"/>
      <c r="P38" s="167" t="s">
        <v>135</v>
      </c>
      <c r="Q38" s="175">
        <f>IFERROR(VLOOKUP($P38,'CATI_Semana_30.09'!$E$42:$Y$56,18,0),0)</f>
        <v>0</v>
      </c>
      <c r="R38" s="175">
        <f ca="1">IFERROR(VLOOKUP($P38,'CATI_Semana_07.10'!$E$36:$Y$50,18,0),0)</f>
        <v>0</v>
      </c>
      <c r="S38" s="175">
        <f ca="1">IFERROR(VLOOKUP($P38,'CATI_Semana_14.10'!$E$42:$Y$56,18,0),0)</f>
        <v>41</v>
      </c>
      <c r="T38" s="175">
        <f>IFERROR(VLOOKUP($P38,'CATI_Semana_21.10'!$E$34:$Y$48,18,0),0)</f>
        <v>0</v>
      </c>
      <c r="U38" s="175">
        <f>IFERROR(VLOOKUP($P38,'CATI_Semana_28.10'!$E$28:$Y$41,18,0),0)</f>
        <v>0</v>
      </c>
      <c r="V38" s="175">
        <f>IFERROR(VLOOKUP($P38,'CATI_Semana_04.11'!$E$34:$Y$48,18,0),0)</f>
        <v>0</v>
      </c>
      <c r="W38" s="175">
        <f>IFERROR(VLOOKUP($P38,'CATI_Semana_11.11'!$E$30:$Y$44,18,0),0)</f>
        <v>0</v>
      </c>
      <c r="X38" s="175">
        <f>IFERROR(VLOOKUP($P38,'CATI_Semana_18.11'!$E$32:$Y$47,18,0),0)</f>
        <v>0</v>
      </c>
      <c r="Y38" s="175">
        <f>IFERROR(VLOOKUP($P38,'CATI_Semana_25.11'!$E$36:$Y$53,18,0),0)</f>
        <v>0</v>
      </c>
      <c r="Z38" s="175">
        <f>IFERROR(VLOOKUP($P38,'CATI_Semana_02.12'!$E$28:$Y$40,18,0),0)</f>
        <v>0</v>
      </c>
      <c r="AA38" s="175">
        <f>IFERROR(VLOOKUP($P38,'CATI_Semana_09.12'!$E$30:$Y$43,18,0),0)</f>
        <v>0</v>
      </c>
      <c r="AB38" s="175">
        <f>IFERROR(VLOOKUP($P38,'CATI_Semana_16.12'!$E$27:$Y$38,18,0),0)</f>
        <v>0</v>
      </c>
      <c r="AC38" s="175">
        <f>IFERROR(VLOOKUP($P38,'CATI_Semana_23.12'!$E$23:$Y$32,18,0),0)</f>
        <v>0</v>
      </c>
      <c r="AD38" s="175">
        <f>IFERROR(VLOOKUP($P38,'CATI_Semana_30.12'!$E$22:$Y$31,18,0),0)</f>
        <v>0</v>
      </c>
      <c r="AE38" s="175">
        <f>IFERROR(VLOOKUP($P38,'CATI_Semana_06.01'!$E$20:$Y$28,18,0),0)</f>
        <v>0</v>
      </c>
      <c r="AF38" s="175">
        <f>IFERROR(VLOOKUP($P38,'CATI_Semana_13.01'!$E$20:$Y$28,18,0),0)</f>
        <v>0</v>
      </c>
      <c r="AG38" s="175">
        <f>IFERROR(VLOOKUP($P38,'CATI_Semana_20.01'!$E$20:$Y$28,18,0),0)</f>
        <v>0</v>
      </c>
      <c r="AH38" s="175">
        <f>IFERROR(VLOOKUP($P38,'CATI_Semana_27.01'!$E$20:$Y$28,18,0),0)</f>
        <v>0</v>
      </c>
      <c r="AI38" s="175">
        <f>IFERROR(VLOOKUP($P38,'CATI_Semana_03.02'!$E$20:$Y$28,18,0),0)</f>
        <v>0</v>
      </c>
      <c r="AJ38" s="175">
        <f>IFERROR(VLOOKUP($P38,'CATI_Semana_10.02'!$E$20:$Y$28,18,0),0)</f>
        <v>0</v>
      </c>
      <c r="AK38" s="175">
        <f>IFERROR(VLOOKUP($P38,'CATI_Semana_17.02'!$E$20:$Y$28,18,0),0)</f>
        <v>0</v>
      </c>
      <c r="AL38" s="175">
        <f>IFERROR(VLOOKUP($P38,'CATI_Semana_24.02'!$E$20:$Y$28,18,0),0)</f>
        <v>0</v>
      </c>
      <c r="AM38" s="175">
        <f>IFERROR(VLOOKUP($P38,'CATI_Semana_03.03'!$E$20:$Y$28,18,0),0)</f>
        <v>0</v>
      </c>
      <c r="AN38" s="175">
        <f>IFERROR(VLOOKUP($P38,'CATI_Semana_10.03'!$E$20:$Y$28,18,0),0)</f>
        <v>0</v>
      </c>
      <c r="AO38" s="175">
        <f>IFERROR(VLOOKUP($P38,'CATI_Semana_17.03'!$E$20:$Y$28,18,0),0)</f>
        <v>0</v>
      </c>
      <c r="AP38" s="175">
        <f>IFERROR(VLOOKUP($P38,'CATI_Semana_24.03'!$E$20:$Y$28,18,0),0)</f>
        <v>0</v>
      </c>
      <c r="AQ38" s="175">
        <f>IFERROR(VLOOKUP($P38,'CATI_Semana_31.03'!$E$20:$Y$28,18,0),0)</f>
        <v>0</v>
      </c>
      <c r="AR38" s="175">
        <f>IFERROR(VLOOKUP($P38,'CATI_Semana_07.04'!$E$20:$Y$28,18,0),0)</f>
        <v>0</v>
      </c>
      <c r="AS38" s="175">
        <f>IFERROR(VLOOKUP($P38,'CATI_Semana_14.04'!$E$20:$Y$28,18,0),0)</f>
        <v>0</v>
      </c>
      <c r="AT38" s="175">
        <f>IFERROR(VLOOKUP($P38,'CATI_Semana_21.04'!$E$20:$Y$28,18,0),0)</f>
        <v>0</v>
      </c>
      <c r="AU38" s="175">
        <f>IFERROR(VLOOKUP($P38,'CATI_Semana_28.04'!$E$20:$Y$28,18,0),0)</f>
        <v>0</v>
      </c>
      <c r="AV38" s="175">
        <f>IFERROR(VLOOKUP($P38,'CATI_Semana_05.05'!$E$20:$Y$28,18,0),0)</f>
        <v>0</v>
      </c>
      <c r="AW38" s="175">
        <f>IFERROR(VLOOKUP($P38,'CATI_Semana_12.05'!$E$20:$Y$28,18,0),0)</f>
        <v>0</v>
      </c>
      <c r="AX38" s="175">
        <f>IFERROR(VLOOKUP($P38,'CATI_Semana_19.05'!$E$20:$Y$28,18,0),0)</f>
        <v>0</v>
      </c>
      <c r="AY38" s="175">
        <f>IFERROR(VLOOKUP($P38,'CATI_Semana_26.05'!$E$20:$Y$28,18,0),0)</f>
        <v>0</v>
      </c>
      <c r="AZ38" s="175">
        <f>IFERROR(VLOOKUP($P38,'CATI_Semana_02.06'!$E$20:$Y$28,18,0),0)</f>
        <v>0</v>
      </c>
      <c r="BA38" s="175">
        <f>IFERROR(VLOOKUP($P38,'CATI_Semana_09.06'!$E$20:$Y$28,18,0),0)</f>
        <v>0</v>
      </c>
      <c r="BB38" s="175">
        <f>IFERROR(VLOOKUP($P38,'CATI_Semana_16.06'!$E$20:$Y$28,18,0),0)</f>
        <v>0</v>
      </c>
      <c r="BC38" s="175">
        <f>IFERROR(VLOOKUP($P38,'CATI_Semana_23.06'!$E$20:$Y$28,18,0),0)</f>
        <v>0</v>
      </c>
      <c r="BD38" s="175">
        <f>IFERROR(VLOOKUP($P38,'CATI_Semana_30.06'!$E$20:$Y$28,18,0),0)</f>
        <v>0</v>
      </c>
      <c r="BE38" s="175">
        <f>IFERROR(VLOOKUP($P38,'CATI_Semana_07.07'!$E$20:$Y$28,18,0),0)</f>
        <v>0</v>
      </c>
      <c r="BF38" s="175">
        <f>IFERROR(VLOOKUP($P38,'CATI_Semana_14.07'!$E$20:$Y$28,18,0),0)</f>
        <v>0</v>
      </c>
      <c r="BG38" s="175">
        <f>IFERROR(VLOOKUP($P38,'CATI_Semana_21.07'!$E$20:$Y$28,18,0),0)</f>
        <v>0</v>
      </c>
      <c r="BH38" s="175">
        <f>IFERROR(VLOOKUP($P38,'CATI_Semana_28.07'!$E$20:$Y$28,18,0),0)</f>
        <v>0</v>
      </c>
      <c r="BI38" s="175">
        <f>IFERROR(VLOOKUP($P38,'CATI_Semana_04.08'!$E$20:$Y$28,18,0),0)</f>
        <v>0</v>
      </c>
      <c r="BJ38" s="175">
        <f>IFERROR(VLOOKUP($P38,'CATI_Semana_11.08'!$E$20:$Y$28,18,0),0)</f>
        <v>0</v>
      </c>
      <c r="BK38" s="175">
        <f>IFERROR(VLOOKUP($P38,'CATI_Semana_18.08'!$E$20:$Y$28,18,0),0)</f>
        <v>0</v>
      </c>
      <c r="BL38" s="175">
        <f>IFERROR(VLOOKUP($P38,'CATI_Semana_25.08'!$E$20:$Y$28,18,0),0)</f>
        <v>0</v>
      </c>
      <c r="BM38" s="175">
        <f>IFERROR(VLOOKUP($P38,'CATI_Semana_01.09'!$E$20:$Y$28,18,0),0)</f>
        <v>0</v>
      </c>
      <c r="BN38" s="175">
        <f>IFERROR(VLOOKUP($P38,'CATI_Semana_08.09'!$E$20:$Y$28,18,0),0)</f>
        <v>0</v>
      </c>
      <c r="BO38" s="175">
        <f>IFERROR(VLOOKUP($P38,'CATI_Semana_15.09'!$E$20:$Y$28,18,0),0)</f>
        <v>0</v>
      </c>
      <c r="BP38" s="175">
        <f>IFERROR(VLOOKUP($P38,'CATI_Semana_22.09'!$E$20:$Y$28,18,0),0)</f>
        <v>0</v>
      </c>
      <c r="BQ38" s="175">
        <f>IFERROR(VLOOKUP($P38,'CATI_Semana_29.09'!$E$20:$Y$28,18,0),0)</f>
        <v>0</v>
      </c>
      <c r="BR38" s="175">
        <f>IFERROR(VLOOKUP($P38,'CATI_Semana_06.10'!$E$20:$Y$28,18,0),0)</f>
        <v>0</v>
      </c>
      <c r="BS38" s="175">
        <f>IFERROR(VLOOKUP($P38,'CATI_Semana_13.10'!$E$20:$Y$28,18,0),0)</f>
        <v>0</v>
      </c>
      <c r="BT38" s="175">
        <f>IFERROR(VLOOKUP($P38,'CATI_Semana_20.10'!$E$20:$Y$28,18,0),0)</f>
        <v>0</v>
      </c>
      <c r="BU38" s="175">
        <f>IFERROR(VLOOKUP($P38,'CATI_Semana_27.10'!$E$20:$Y$28,18,0),0)</f>
        <v>0</v>
      </c>
      <c r="BV38" s="175">
        <f>IFERROR(VLOOKUP($P38,'CATI_Semana_03.11'!$E$20:$Y$28,18,0),0)</f>
        <v>0</v>
      </c>
      <c r="BW38" s="175">
        <f>IFERROR(VLOOKUP($P38,'CATI_Semana_10.11'!$E$20:$Y$28,18,0),0)</f>
        <v>0</v>
      </c>
      <c r="BX38" s="175">
        <f>IFERROR(VLOOKUP($P38,'CATI_Semana_17.11'!$E$20:$Y$28,18,0),0)</f>
        <v>0</v>
      </c>
      <c r="BY38" s="175">
        <f>IFERROR(VLOOKUP($P38,'CATI_Semana_24.11'!$E$20:$Y$28,18,0),0)</f>
        <v>0</v>
      </c>
      <c r="BZ38" s="175">
        <f>IFERROR(VLOOKUP($P38,'CATI_Semana_01.12'!$E$20:$Y$28,18,0),0)</f>
        <v>0</v>
      </c>
      <c r="CA38" s="175">
        <f>IFERROR(VLOOKUP($P38,'CATI_Semana_08.12'!$E$20:$Y$28,18,0),0)</f>
        <v>0</v>
      </c>
      <c r="CB38" s="175">
        <f>IFERROR(VLOOKUP($P38,'CATI_Semana_15.12'!$E$20:$Y$28,18,0),0)</f>
        <v>0</v>
      </c>
      <c r="CC38" s="175">
        <f>IFERROR(VLOOKUP($P38,'CATI_Semana_22.12'!$E$20:$Y$28,18,0),0)</f>
        <v>0</v>
      </c>
      <c r="CD38" s="175">
        <f>IFERROR(VLOOKUP($P38,'CATI_Semana_29.12'!$E$20:$Y$28,18,0),0)</f>
        <v>0</v>
      </c>
    </row>
    <row r="39" spans="2:82" ht="15" customHeight="1">
      <c r="B39" s="11"/>
      <c r="C39" s="11"/>
      <c r="D39" s="11"/>
      <c r="E39" s="11"/>
      <c r="F39" s="134"/>
      <c r="G39" s="154"/>
      <c r="H39" s="154"/>
      <c r="I39" s="154"/>
      <c r="J39" s="173"/>
      <c r="K39" s="174"/>
      <c r="L39" s="172"/>
      <c r="M39" s="172"/>
      <c r="N39" s="12"/>
      <c r="O39" s="12"/>
      <c r="P39" s="167" t="s">
        <v>345</v>
      </c>
      <c r="Q39" s="175">
        <f>IFERROR(VLOOKUP($P39,'CATI_Semana_30.09'!$E$42:$Y$56,18,0),0)</f>
        <v>0</v>
      </c>
      <c r="R39" s="175">
        <f>IFERROR(VLOOKUP($P39,'CATI_Semana_07.10'!$E$36:$Y$50,18,0),0)</f>
        <v>0</v>
      </c>
      <c r="S39" s="175">
        <f>IFERROR(VLOOKUP($P39,'CATI_Semana_14.10'!$E$42:$Y$56,18,0),0)</f>
        <v>0</v>
      </c>
      <c r="T39" s="175">
        <f ca="1">IFERROR(VLOOKUP($P39,'CATI_Semana_21.10'!$E$34:$Y$48,18,0),0)</f>
        <v>68</v>
      </c>
      <c r="U39" s="175">
        <f ca="1">IFERROR(VLOOKUP($P39,'CATI_Semana_28.10'!$E$28:$Y$41,18,0),0)</f>
        <v>68</v>
      </c>
      <c r="V39" s="175">
        <f ca="1">IFERROR(VLOOKUP($P39,'CATI_Semana_04.11'!$E$34:$Y$48,18,0),0)</f>
        <v>67</v>
      </c>
      <c r="W39" s="175">
        <f ca="1">IFERROR(VLOOKUP($P39,'CATI_Semana_11.11'!$E$30:$Y$44,18,0),0)</f>
        <v>67</v>
      </c>
      <c r="X39" s="175">
        <f ca="1">IFERROR(VLOOKUP($P39,'CATI_Semana_18.11'!$E$32:$Y$47,18,0),0)</f>
        <v>59</v>
      </c>
      <c r="Y39" s="175">
        <f ca="1">IFERROR(VLOOKUP($P39,'CATI_Semana_25.11'!$E$36:$Y$53,18,0),0)</f>
        <v>88</v>
      </c>
      <c r="Z39" s="175">
        <f>IFERROR(VLOOKUP($P39,'CATI_Semana_02.12'!$E$28:$Y$40,18,0),0)</f>
        <v>0</v>
      </c>
      <c r="AA39" s="175">
        <f>IFERROR(VLOOKUP($P39,'CATI_Semana_09.12'!$E$30:$Y$43,18,0),0)</f>
        <v>0</v>
      </c>
      <c r="AB39" s="175">
        <f>IFERROR(VLOOKUP($P39,'CATI_Semana_16.12'!$E$27:$Y$38,18,0),0)</f>
        <v>0</v>
      </c>
      <c r="AC39" s="175">
        <f>IFERROR(VLOOKUP($P39,'CATI_Semana_23.12'!$E$23:$Y$32,18,0),0)</f>
        <v>0</v>
      </c>
      <c r="AD39" s="175">
        <f>IFERROR(VLOOKUP($P39,'CATI_Semana_30.12'!$E$22:$Y$31,18,0),0)</f>
        <v>0</v>
      </c>
      <c r="AE39" s="175">
        <f>IFERROR(VLOOKUP($P39,'CATI_Semana_06.01'!$E$20:$Y$28,18,0),0)</f>
        <v>0</v>
      </c>
      <c r="AF39" s="175">
        <f>IFERROR(VLOOKUP($P39,'CATI_Semana_13.01'!$E$20:$Y$28,18,0),0)</f>
        <v>0</v>
      </c>
      <c r="AG39" s="175">
        <f>IFERROR(VLOOKUP($P39,'CATI_Semana_20.01'!$E$20:$Y$28,18,0),0)</f>
        <v>0</v>
      </c>
      <c r="AH39" s="175">
        <f>IFERROR(VLOOKUP($P39,'CATI_Semana_27.01'!$E$20:$Y$28,18,0),0)</f>
        <v>0</v>
      </c>
      <c r="AI39" s="175">
        <f>IFERROR(VLOOKUP($P39,'CATI_Semana_03.02'!$E$20:$Y$28,18,0),0)</f>
        <v>0</v>
      </c>
      <c r="AJ39" s="175">
        <f>IFERROR(VLOOKUP($P39,'CATI_Semana_10.02'!$E$20:$Y$28,18,0),0)</f>
        <v>0</v>
      </c>
      <c r="AK39" s="175">
        <f>IFERROR(VLOOKUP($P39,'CATI_Semana_17.02'!$E$20:$Y$28,18,0),0)</f>
        <v>0</v>
      </c>
      <c r="AL39" s="175">
        <f>IFERROR(VLOOKUP($P39,'CATI_Semana_24.02'!$E$20:$Y$28,18,0),0)</f>
        <v>0</v>
      </c>
      <c r="AM39" s="175">
        <f>IFERROR(VLOOKUP($P39,'CATI_Semana_03.03'!$E$20:$Y$28,18,0),0)</f>
        <v>0</v>
      </c>
      <c r="AN39" s="175">
        <f>IFERROR(VLOOKUP($P39,'CATI_Semana_10.03'!$E$20:$Y$28,18,0),0)</f>
        <v>0</v>
      </c>
      <c r="AO39" s="175">
        <f>IFERROR(VLOOKUP($P39,'CATI_Semana_17.03'!$E$20:$Y$28,18,0),0)</f>
        <v>0</v>
      </c>
      <c r="AP39" s="175">
        <f>IFERROR(VLOOKUP($P39,'CATI_Semana_24.03'!$E$20:$Y$28,18,0),0)</f>
        <v>0</v>
      </c>
      <c r="AQ39" s="175">
        <f>IFERROR(VLOOKUP($P39,'CATI_Semana_31.03'!$E$20:$Y$28,18,0),0)</f>
        <v>0</v>
      </c>
      <c r="AR39" s="175">
        <f>IFERROR(VLOOKUP($P39,'CATI_Semana_07.04'!$E$20:$Y$28,18,0),0)</f>
        <v>0</v>
      </c>
      <c r="AS39" s="175">
        <f>IFERROR(VLOOKUP($P39,'CATI_Semana_14.04'!$E$20:$Y$28,18,0),0)</f>
        <v>0</v>
      </c>
      <c r="AT39" s="175">
        <f>IFERROR(VLOOKUP($P39,'CATI_Semana_21.04'!$E$20:$Y$28,18,0),0)</f>
        <v>0</v>
      </c>
      <c r="AU39" s="175">
        <f>IFERROR(VLOOKUP($P39,'CATI_Semana_28.04'!$E$20:$Y$28,18,0),0)</f>
        <v>0</v>
      </c>
      <c r="AV39" s="175">
        <f>IFERROR(VLOOKUP($P39,'CATI_Semana_05.05'!$E$20:$Y$28,18,0),0)</f>
        <v>0</v>
      </c>
      <c r="AW39" s="175">
        <f>IFERROR(VLOOKUP($P39,'CATI_Semana_12.05'!$E$20:$Y$28,18,0),0)</f>
        <v>0</v>
      </c>
      <c r="AX39" s="175">
        <f>IFERROR(VLOOKUP($P39,'CATI_Semana_19.05'!$E$20:$Y$28,18,0),0)</f>
        <v>0</v>
      </c>
      <c r="AY39" s="175">
        <f>IFERROR(VLOOKUP($P39,'CATI_Semana_26.05'!$E$20:$Y$28,18,0),0)</f>
        <v>0</v>
      </c>
      <c r="AZ39" s="175">
        <f>IFERROR(VLOOKUP($P39,'CATI_Semana_02.06'!$E$20:$Y$28,18,0),0)</f>
        <v>0</v>
      </c>
      <c r="BA39" s="175">
        <f>IFERROR(VLOOKUP($P39,'CATI_Semana_09.06'!$E$20:$Y$28,18,0),0)</f>
        <v>0</v>
      </c>
      <c r="BB39" s="175">
        <f>IFERROR(VLOOKUP($P39,'CATI_Semana_16.06'!$E$20:$Y$28,18,0),0)</f>
        <v>0</v>
      </c>
      <c r="BC39" s="175">
        <f>IFERROR(VLOOKUP($P39,'CATI_Semana_23.06'!$E$20:$Y$28,18,0),0)</f>
        <v>0</v>
      </c>
      <c r="BD39" s="175">
        <f>IFERROR(VLOOKUP($P39,'CATI_Semana_30.06'!$E$20:$Y$28,18,0),0)</f>
        <v>0</v>
      </c>
      <c r="BE39" s="175">
        <f>IFERROR(VLOOKUP($P39,'CATI_Semana_07.07'!$E$20:$Y$28,18,0),0)</f>
        <v>0</v>
      </c>
      <c r="BF39" s="175">
        <f>IFERROR(VLOOKUP($P39,'CATI_Semana_14.07'!$E$20:$Y$28,18,0),0)</f>
        <v>0</v>
      </c>
      <c r="BG39" s="175">
        <f>IFERROR(VLOOKUP($P39,'CATI_Semana_21.07'!$E$20:$Y$28,18,0),0)</f>
        <v>0</v>
      </c>
      <c r="BH39" s="175">
        <f>IFERROR(VLOOKUP($P39,'CATI_Semana_28.07'!$E$20:$Y$28,18,0),0)</f>
        <v>0</v>
      </c>
      <c r="BI39" s="175">
        <f>IFERROR(VLOOKUP($P39,'CATI_Semana_04.08'!$E$20:$Y$28,18,0),0)</f>
        <v>0</v>
      </c>
      <c r="BJ39" s="175">
        <f>IFERROR(VLOOKUP($P39,'CATI_Semana_11.08'!$E$20:$Y$28,18,0),0)</f>
        <v>0</v>
      </c>
      <c r="BK39" s="175">
        <f>IFERROR(VLOOKUP($P39,'CATI_Semana_18.08'!$E$20:$Y$28,18,0),0)</f>
        <v>0</v>
      </c>
      <c r="BL39" s="175">
        <f>IFERROR(VLOOKUP($P39,'CATI_Semana_25.08'!$E$20:$Y$28,18,0),0)</f>
        <v>0</v>
      </c>
      <c r="BM39" s="175">
        <f>IFERROR(VLOOKUP($P39,'CATI_Semana_01.09'!$E$20:$Y$28,18,0),0)</f>
        <v>0</v>
      </c>
      <c r="BN39" s="175">
        <f>IFERROR(VLOOKUP($P39,'CATI_Semana_08.09'!$E$20:$Y$28,18,0),0)</f>
        <v>0</v>
      </c>
      <c r="BO39" s="175">
        <f>IFERROR(VLOOKUP($P39,'CATI_Semana_15.09'!$E$20:$Y$28,18,0),0)</f>
        <v>0</v>
      </c>
      <c r="BP39" s="175">
        <f>IFERROR(VLOOKUP($P39,'CATI_Semana_22.09'!$E$20:$Y$28,18,0),0)</f>
        <v>0</v>
      </c>
      <c r="BQ39" s="175">
        <f>IFERROR(VLOOKUP($P39,'CATI_Semana_29.09'!$E$20:$Y$28,18,0),0)</f>
        <v>0</v>
      </c>
      <c r="BR39" s="175">
        <f>IFERROR(VLOOKUP($P39,'CATI_Semana_06.10'!$E$20:$Y$28,18,0),0)</f>
        <v>0</v>
      </c>
      <c r="BS39" s="175">
        <f>IFERROR(VLOOKUP($P39,'CATI_Semana_13.10'!$E$20:$Y$28,18,0),0)</f>
        <v>0</v>
      </c>
      <c r="BT39" s="175">
        <f>IFERROR(VLOOKUP($P39,'CATI_Semana_20.10'!$E$20:$Y$28,18,0),0)</f>
        <v>0</v>
      </c>
      <c r="BU39" s="175">
        <f>IFERROR(VLOOKUP($P39,'CATI_Semana_27.10'!$E$20:$Y$28,18,0),0)</f>
        <v>0</v>
      </c>
      <c r="BV39" s="175">
        <f>IFERROR(VLOOKUP($P39,'CATI_Semana_03.11'!$E$20:$Y$28,18,0),0)</f>
        <v>0</v>
      </c>
      <c r="BW39" s="175">
        <f>IFERROR(VLOOKUP($P39,'CATI_Semana_10.11'!$E$20:$Y$28,18,0),0)</f>
        <v>0</v>
      </c>
      <c r="BX39" s="175">
        <f>IFERROR(VLOOKUP($P39,'CATI_Semana_17.11'!$E$20:$Y$28,18,0),0)</f>
        <v>0</v>
      </c>
      <c r="BY39" s="175">
        <f>IFERROR(VLOOKUP($P39,'CATI_Semana_24.11'!$E$20:$Y$28,18,0),0)</f>
        <v>0</v>
      </c>
      <c r="BZ39" s="175">
        <f>IFERROR(VLOOKUP($P39,'CATI_Semana_01.12'!$E$20:$Y$28,18,0),0)</f>
        <v>0</v>
      </c>
      <c r="CA39" s="175">
        <f>IFERROR(VLOOKUP($P39,'CATI_Semana_08.12'!$E$20:$Y$28,18,0),0)</f>
        <v>0</v>
      </c>
      <c r="CB39" s="175">
        <f>IFERROR(VLOOKUP($P39,'CATI_Semana_15.12'!$E$20:$Y$28,18,0),0)</f>
        <v>0</v>
      </c>
      <c r="CC39" s="175">
        <f>IFERROR(VLOOKUP($P39,'CATI_Semana_22.12'!$E$20:$Y$28,18,0),0)</f>
        <v>0</v>
      </c>
      <c r="CD39" s="175">
        <f>IFERROR(VLOOKUP($P39,'CATI_Semana_29.12'!$E$20:$Y$28,18,0),0)</f>
        <v>0</v>
      </c>
    </row>
    <row r="40" spans="2:82" ht="15" customHeight="1">
      <c r="B40" s="11"/>
      <c r="C40" s="11"/>
      <c r="D40" s="11"/>
      <c r="E40" s="11"/>
      <c r="F40" s="134"/>
      <c r="G40" s="154"/>
      <c r="H40" s="154"/>
      <c r="I40" s="154"/>
      <c r="J40" s="173"/>
      <c r="K40" s="174"/>
      <c r="L40" s="172"/>
      <c r="M40" s="172"/>
      <c r="N40" s="12"/>
      <c r="O40" s="12"/>
      <c r="P40" s="167" t="s">
        <v>339</v>
      </c>
      <c r="Q40" s="175">
        <f>IFERROR(VLOOKUP($P40,'CATI_Semana_30.09'!$E$42:$Y$56,18,0),0)</f>
        <v>0</v>
      </c>
      <c r="R40" s="175">
        <f>IFERROR(VLOOKUP($P40,'CATI_Semana_07.10'!$E$36:$Y$50,18,0),0)</f>
        <v>0</v>
      </c>
      <c r="S40" s="175">
        <f>IFERROR(VLOOKUP($P40,'CATI_Semana_14.10'!$E$42:$Y$56,18,0),0)</f>
        <v>0</v>
      </c>
      <c r="T40" s="175">
        <f ca="1">IFERROR(VLOOKUP($P40,'CATI_Semana_21.10'!$E$34:$Y$48,18,0),0)</f>
        <v>49</v>
      </c>
      <c r="U40" s="175">
        <f ca="1">IFERROR(VLOOKUP($P40,'CATI_Semana_28.10'!$E$28:$Y$41,18,0),0)</f>
        <v>61</v>
      </c>
      <c r="V40" s="175">
        <f ca="1">IFERROR(VLOOKUP($P40,'CATI_Semana_04.11'!$E$34:$Y$48,18,0),0)</f>
        <v>27</v>
      </c>
      <c r="W40" s="175">
        <f ca="1">IFERROR(VLOOKUP($P40,'CATI_Semana_11.11'!$E$30:$Y$44,18,0),0)</f>
        <v>27</v>
      </c>
      <c r="X40" s="175">
        <f ca="1">IFERROR(VLOOKUP($P40,'CATI_Semana_18.11'!$E$32:$Y$47,18,0),0)</f>
        <v>27</v>
      </c>
      <c r="Y40" s="175">
        <f ca="1">IFERROR(VLOOKUP($P40,'CATI_Semana_25.11'!$E$36:$Y$53,18,0),0)</f>
        <v>11</v>
      </c>
      <c r="Z40" s="175">
        <f>IFERROR(VLOOKUP($P40,'CATI_Semana_02.12'!$E$28:$Y$40,18,0),0)</f>
        <v>0</v>
      </c>
      <c r="AA40" s="175">
        <f>IFERROR(VLOOKUP($P40,'CATI_Semana_09.12'!$E$30:$Y$43,18,0),0)</f>
        <v>0</v>
      </c>
      <c r="AB40" s="175">
        <f>IFERROR(VLOOKUP($P40,'CATI_Semana_16.12'!$E$27:$Y$38,18,0),0)</f>
        <v>0</v>
      </c>
      <c r="AC40" s="175">
        <f>IFERROR(VLOOKUP($P40,'CATI_Semana_23.12'!$E$23:$Y$32,18,0),0)</f>
        <v>0</v>
      </c>
      <c r="AD40" s="175">
        <f>IFERROR(VLOOKUP($P40,'CATI_Semana_30.12'!$E$22:$Y$31,18,0),0)</f>
        <v>0</v>
      </c>
      <c r="AE40" s="175">
        <f>IFERROR(VLOOKUP($P40,'CATI_Semana_06.01'!$E$20:$Y$28,18,0),0)</f>
        <v>0</v>
      </c>
      <c r="AF40" s="175">
        <f>IFERROR(VLOOKUP($P40,'CATI_Semana_13.01'!$E$20:$Y$28,18,0),0)</f>
        <v>0</v>
      </c>
      <c r="AG40" s="175">
        <f>IFERROR(VLOOKUP($P40,'CATI_Semana_20.01'!$E$20:$Y$28,18,0),0)</f>
        <v>0</v>
      </c>
      <c r="AH40" s="175">
        <f>IFERROR(VLOOKUP($P40,'CATI_Semana_27.01'!$E$20:$Y$28,18,0),0)</f>
        <v>0</v>
      </c>
      <c r="AI40" s="175">
        <f>IFERROR(VLOOKUP($P40,'CATI_Semana_03.02'!$E$20:$Y$28,18,0),0)</f>
        <v>0</v>
      </c>
      <c r="AJ40" s="175">
        <f>IFERROR(VLOOKUP($P40,'CATI_Semana_10.02'!$E$20:$Y$28,18,0),0)</f>
        <v>0</v>
      </c>
      <c r="AK40" s="175">
        <f>IFERROR(VLOOKUP($P40,'CATI_Semana_17.02'!$E$20:$Y$28,18,0),0)</f>
        <v>0</v>
      </c>
      <c r="AL40" s="175">
        <f>IFERROR(VLOOKUP($P40,'CATI_Semana_24.02'!$E$20:$Y$28,18,0),0)</f>
        <v>0</v>
      </c>
      <c r="AM40" s="175">
        <f>IFERROR(VLOOKUP($P40,'CATI_Semana_03.03'!$E$20:$Y$28,18,0),0)</f>
        <v>0</v>
      </c>
      <c r="AN40" s="175">
        <f>IFERROR(VLOOKUP($P40,'CATI_Semana_10.03'!$E$20:$Y$28,18,0),0)</f>
        <v>0</v>
      </c>
      <c r="AO40" s="175">
        <f>IFERROR(VLOOKUP($P40,'CATI_Semana_17.03'!$E$20:$Y$28,18,0),0)</f>
        <v>0</v>
      </c>
      <c r="AP40" s="175">
        <f>IFERROR(VLOOKUP($P40,'CATI_Semana_24.03'!$E$20:$Y$28,18,0),0)</f>
        <v>0</v>
      </c>
      <c r="AQ40" s="175">
        <f>IFERROR(VLOOKUP($P40,'CATI_Semana_31.03'!$E$20:$Y$28,18,0),0)</f>
        <v>0</v>
      </c>
      <c r="AR40" s="175">
        <f>IFERROR(VLOOKUP($P40,'CATI_Semana_07.04'!$E$20:$Y$28,18,0),0)</f>
        <v>0</v>
      </c>
      <c r="AS40" s="175">
        <f>IFERROR(VLOOKUP($P40,'CATI_Semana_14.04'!$E$20:$Y$28,18,0),0)</f>
        <v>0</v>
      </c>
      <c r="AT40" s="175">
        <f>IFERROR(VLOOKUP($P40,'CATI_Semana_21.04'!$E$20:$Y$28,18,0),0)</f>
        <v>0</v>
      </c>
      <c r="AU40" s="175">
        <f>IFERROR(VLOOKUP($P40,'CATI_Semana_28.04'!$E$20:$Y$28,18,0),0)</f>
        <v>0</v>
      </c>
      <c r="AV40" s="175">
        <f>IFERROR(VLOOKUP($P40,'CATI_Semana_05.05'!$E$20:$Y$28,18,0),0)</f>
        <v>0</v>
      </c>
      <c r="AW40" s="175">
        <f>IFERROR(VLOOKUP($P40,'CATI_Semana_12.05'!$E$20:$Y$28,18,0),0)</f>
        <v>0</v>
      </c>
      <c r="AX40" s="175">
        <f>IFERROR(VLOOKUP($P40,'CATI_Semana_19.05'!$E$20:$Y$28,18,0),0)</f>
        <v>0</v>
      </c>
      <c r="AY40" s="175">
        <f>IFERROR(VLOOKUP($P40,'CATI_Semana_26.05'!$E$20:$Y$28,18,0),0)</f>
        <v>0</v>
      </c>
      <c r="AZ40" s="175">
        <f>IFERROR(VLOOKUP($P40,'CATI_Semana_02.06'!$E$20:$Y$28,18,0),0)</f>
        <v>0</v>
      </c>
      <c r="BA40" s="175">
        <f>IFERROR(VLOOKUP($P40,'CATI_Semana_09.06'!$E$20:$Y$28,18,0),0)</f>
        <v>0</v>
      </c>
      <c r="BB40" s="175">
        <f>IFERROR(VLOOKUP($P40,'CATI_Semana_16.06'!$E$20:$Y$28,18,0),0)</f>
        <v>0</v>
      </c>
      <c r="BC40" s="175">
        <f>IFERROR(VLOOKUP($P40,'CATI_Semana_23.06'!$E$20:$Y$28,18,0),0)</f>
        <v>0</v>
      </c>
      <c r="BD40" s="175">
        <f>IFERROR(VLOOKUP($P40,'CATI_Semana_30.06'!$E$20:$Y$28,18,0),0)</f>
        <v>0</v>
      </c>
      <c r="BE40" s="175">
        <f>IFERROR(VLOOKUP($P40,'CATI_Semana_07.07'!$E$20:$Y$28,18,0),0)</f>
        <v>0</v>
      </c>
      <c r="BF40" s="175">
        <f>IFERROR(VLOOKUP($P40,'CATI_Semana_14.07'!$E$20:$Y$28,18,0),0)</f>
        <v>0</v>
      </c>
      <c r="BG40" s="175">
        <f>IFERROR(VLOOKUP($P40,'CATI_Semana_21.07'!$E$20:$Y$28,18,0),0)</f>
        <v>0</v>
      </c>
      <c r="BH40" s="175">
        <f>IFERROR(VLOOKUP($P40,'CATI_Semana_28.07'!$E$20:$Y$28,18,0),0)</f>
        <v>0</v>
      </c>
      <c r="BI40" s="175">
        <f>IFERROR(VLOOKUP($P40,'CATI_Semana_04.08'!$E$20:$Y$28,18,0),0)</f>
        <v>0</v>
      </c>
      <c r="BJ40" s="175">
        <f>IFERROR(VLOOKUP($P40,'CATI_Semana_11.08'!$E$20:$Y$28,18,0),0)</f>
        <v>0</v>
      </c>
      <c r="BK40" s="175">
        <f>IFERROR(VLOOKUP($P40,'CATI_Semana_18.08'!$E$20:$Y$28,18,0),0)</f>
        <v>0</v>
      </c>
      <c r="BL40" s="175">
        <f>IFERROR(VLOOKUP($P40,'CATI_Semana_25.08'!$E$20:$Y$28,18,0),0)</f>
        <v>0</v>
      </c>
      <c r="BM40" s="175">
        <f>IFERROR(VLOOKUP($P40,'CATI_Semana_01.09'!$E$20:$Y$28,18,0),0)</f>
        <v>0</v>
      </c>
      <c r="BN40" s="175">
        <f>IFERROR(VLOOKUP($P40,'CATI_Semana_08.09'!$E$20:$Y$28,18,0),0)</f>
        <v>0</v>
      </c>
      <c r="BO40" s="175">
        <f>IFERROR(VLOOKUP($P40,'CATI_Semana_15.09'!$E$20:$Y$28,18,0),0)</f>
        <v>0</v>
      </c>
      <c r="BP40" s="175">
        <f>IFERROR(VLOOKUP($P40,'CATI_Semana_22.09'!$E$20:$Y$28,18,0),0)</f>
        <v>0</v>
      </c>
      <c r="BQ40" s="175">
        <f>IFERROR(VLOOKUP($P40,'CATI_Semana_29.09'!$E$20:$Y$28,18,0),0)</f>
        <v>0</v>
      </c>
      <c r="BR40" s="175">
        <f>IFERROR(VLOOKUP($P40,'CATI_Semana_06.10'!$E$20:$Y$28,18,0),0)</f>
        <v>0</v>
      </c>
      <c r="BS40" s="175">
        <f>IFERROR(VLOOKUP($P40,'CATI_Semana_13.10'!$E$20:$Y$28,18,0),0)</f>
        <v>0</v>
      </c>
      <c r="BT40" s="175">
        <f>IFERROR(VLOOKUP($P40,'CATI_Semana_20.10'!$E$20:$Y$28,18,0),0)</f>
        <v>0</v>
      </c>
      <c r="BU40" s="175">
        <f>IFERROR(VLOOKUP($P40,'CATI_Semana_27.10'!$E$20:$Y$28,18,0),0)</f>
        <v>0</v>
      </c>
      <c r="BV40" s="175">
        <f>IFERROR(VLOOKUP($P40,'CATI_Semana_03.11'!$E$20:$Y$28,18,0),0)</f>
        <v>0</v>
      </c>
      <c r="BW40" s="175">
        <f>IFERROR(VLOOKUP($P40,'CATI_Semana_10.11'!$E$20:$Y$28,18,0),0)</f>
        <v>0</v>
      </c>
      <c r="BX40" s="175">
        <f>IFERROR(VLOOKUP($P40,'CATI_Semana_17.11'!$E$20:$Y$28,18,0),0)</f>
        <v>0</v>
      </c>
      <c r="BY40" s="175">
        <f>IFERROR(VLOOKUP($P40,'CATI_Semana_24.11'!$E$20:$Y$28,18,0),0)</f>
        <v>0</v>
      </c>
      <c r="BZ40" s="175">
        <f>IFERROR(VLOOKUP($P40,'CATI_Semana_01.12'!$E$20:$Y$28,18,0),0)</f>
        <v>0</v>
      </c>
      <c r="CA40" s="175">
        <f>IFERROR(VLOOKUP($P40,'CATI_Semana_08.12'!$E$20:$Y$28,18,0),0)</f>
        <v>0</v>
      </c>
      <c r="CB40" s="175">
        <f>IFERROR(VLOOKUP($P40,'CATI_Semana_15.12'!$E$20:$Y$28,18,0),0)</f>
        <v>0</v>
      </c>
      <c r="CC40" s="175">
        <f>IFERROR(VLOOKUP($P40,'CATI_Semana_22.12'!$E$20:$Y$28,18,0),0)</f>
        <v>0</v>
      </c>
      <c r="CD40" s="175">
        <f>IFERROR(VLOOKUP($P40,'CATI_Semana_29.12'!$E$20:$Y$28,18,0),0)</f>
        <v>0</v>
      </c>
    </row>
    <row r="41" spans="2:82" ht="15" customHeight="1">
      <c r="B41" s="11"/>
      <c r="C41" s="11"/>
      <c r="D41" s="11"/>
      <c r="E41" s="11"/>
      <c r="F41" s="134"/>
      <c r="G41" s="154"/>
      <c r="H41" s="154"/>
      <c r="I41" s="154"/>
      <c r="J41" s="173"/>
      <c r="K41" s="174"/>
      <c r="L41" s="172"/>
      <c r="M41" s="172"/>
      <c r="N41" s="12"/>
      <c r="O41" s="12"/>
      <c r="P41" s="167" t="s">
        <v>147</v>
      </c>
      <c r="Q41" s="175">
        <f>IFERROR(VLOOKUP($P41,'CATI_Semana_30.09'!$E$42:$Y$56,18,0),0)</f>
        <v>0</v>
      </c>
      <c r="R41" s="175">
        <f>IFERROR(VLOOKUP($P41,'CATI_Semana_07.10'!$E$36:$Y$50,18,0),0)</f>
        <v>0</v>
      </c>
      <c r="S41" s="175">
        <f>IFERROR(VLOOKUP($P41,'CATI_Semana_14.10'!$E$42:$Y$56,18,0),0)</f>
        <v>0</v>
      </c>
      <c r="T41" s="175">
        <f ca="1">IFERROR(VLOOKUP($P41,'CATI_Semana_21.10'!$E$34:$Y$48,18,0),0)</f>
        <v>15</v>
      </c>
      <c r="U41" s="175">
        <f ca="1">IFERROR(VLOOKUP($P41,'CATI_Semana_28.10'!$E$28:$Y$41,18,0),0)</f>
        <v>9</v>
      </c>
      <c r="V41" s="175">
        <f>IFERROR(VLOOKUP($P41,'CATI_Semana_04.11'!$E$34:$Y$48,18,0),0)</f>
        <v>0</v>
      </c>
      <c r="W41" s="175">
        <f>IFERROR(VLOOKUP($P41,'CATI_Semana_11.11'!$E$30:$Y$44,18,0),0)</f>
        <v>0</v>
      </c>
      <c r="X41" s="175">
        <f>IFERROR(VLOOKUP($P41,'CATI_Semana_18.11'!$E$32:$Y$47,18,0),0)</f>
        <v>0</v>
      </c>
      <c r="Y41" s="175">
        <f>IFERROR(VLOOKUP($P41,'CATI_Semana_25.11'!$E$36:$Y$53,18,0),0)</f>
        <v>0</v>
      </c>
      <c r="Z41" s="175">
        <f>IFERROR(VLOOKUP($P41,'CATI_Semana_02.12'!$E$28:$Y$40,18,0),0)</f>
        <v>0</v>
      </c>
      <c r="AA41" s="175">
        <f>IFERROR(VLOOKUP($P41,'CATI_Semana_09.12'!$E$30:$Y$43,18,0),0)</f>
        <v>0</v>
      </c>
      <c r="AB41" s="175">
        <f>IFERROR(VLOOKUP($P41,'CATI_Semana_16.12'!$E$27:$Y$38,18,0),0)</f>
        <v>0</v>
      </c>
      <c r="AC41" s="175">
        <f>IFERROR(VLOOKUP($P41,'CATI_Semana_23.12'!$E$23:$Y$32,18,0),0)</f>
        <v>0</v>
      </c>
      <c r="AD41" s="175">
        <f>IFERROR(VLOOKUP($P41,'CATI_Semana_30.12'!$E$22:$Y$31,18,0),0)</f>
        <v>0</v>
      </c>
      <c r="AE41" s="175">
        <f>IFERROR(VLOOKUP($P41,'CATI_Semana_06.01'!$E$20:$Y$28,18,0),0)</f>
        <v>0</v>
      </c>
      <c r="AF41" s="175">
        <f>IFERROR(VLOOKUP($P41,'CATI_Semana_13.01'!$E$20:$Y$28,18,0),0)</f>
        <v>0</v>
      </c>
      <c r="AG41" s="175">
        <f>IFERROR(VLOOKUP($P41,'CATI_Semana_20.01'!$E$20:$Y$28,18,0),0)</f>
        <v>0</v>
      </c>
      <c r="AH41" s="175">
        <f>IFERROR(VLOOKUP($P41,'CATI_Semana_27.01'!$E$20:$Y$28,18,0),0)</f>
        <v>0</v>
      </c>
      <c r="AI41" s="175">
        <f>IFERROR(VLOOKUP($P41,'CATI_Semana_03.02'!$E$20:$Y$28,18,0),0)</f>
        <v>0</v>
      </c>
      <c r="AJ41" s="175">
        <f>IFERROR(VLOOKUP($P41,'CATI_Semana_10.02'!$E$20:$Y$28,18,0),0)</f>
        <v>0</v>
      </c>
      <c r="AK41" s="175">
        <f>IFERROR(VLOOKUP($P41,'CATI_Semana_17.02'!$E$20:$Y$28,18,0),0)</f>
        <v>0</v>
      </c>
      <c r="AL41" s="175">
        <f>IFERROR(VLOOKUP($P41,'CATI_Semana_24.02'!$E$20:$Y$28,18,0),0)</f>
        <v>0</v>
      </c>
      <c r="AM41" s="175">
        <f>IFERROR(VLOOKUP($P41,'CATI_Semana_03.03'!$E$20:$Y$28,18,0),0)</f>
        <v>0</v>
      </c>
      <c r="AN41" s="175">
        <f>IFERROR(VLOOKUP($P41,'CATI_Semana_10.03'!$E$20:$Y$28,18,0),0)</f>
        <v>0</v>
      </c>
      <c r="AO41" s="175">
        <f>IFERROR(VLOOKUP($P41,'CATI_Semana_17.03'!$E$20:$Y$28,18,0),0)</f>
        <v>0</v>
      </c>
      <c r="AP41" s="175">
        <f>IFERROR(VLOOKUP($P41,'CATI_Semana_24.03'!$E$20:$Y$28,18,0),0)</f>
        <v>0</v>
      </c>
      <c r="AQ41" s="175">
        <f>IFERROR(VLOOKUP($P41,'CATI_Semana_31.03'!$E$20:$Y$28,18,0),0)</f>
        <v>0</v>
      </c>
      <c r="AR41" s="175">
        <f>IFERROR(VLOOKUP($P41,'CATI_Semana_07.04'!$E$20:$Y$28,18,0),0)</f>
        <v>0</v>
      </c>
      <c r="AS41" s="175">
        <f>IFERROR(VLOOKUP($P41,'CATI_Semana_14.04'!$E$20:$Y$28,18,0),0)</f>
        <v>0</v>
      </c>
      <c r="AT41" s="175">
        <f>IFERROR(VLOOKUP($P41,'CATI_Semana_21.04'!$E$20:$Y$28,18,0),0)</f>
        <v>0</v>
      </c>
      <c r="AU41" s="175">
        <f>IFERROR(VLOOKUP($P41,'CATI_Semana_28.04'!$E$20:$Y$28,18,0),0)</f>
        <v>0</v>
      </c>
      <c r="AV41" s="175">
        <f>IFERROR(VLOOKUP($P41,'CATI_Semana_05.05'!$E$20:$Y$28,18,0),0)</f>
        <v>0</v>
      </c>
      <c r="AW41" s="175">
        <f>IFERROR(VLOOKUP($P41,'CATI_Semana_12.05'!$E$20:$Y$28,18,0),0)</f>
        <v>0</v>
      </c>
      <c r="AX41" s="175">
        <f>IFERROR(VLOOKUP($P41,'CATI_Semana_19.05'!$E$20:$Y$28,18,0),0)</f>
        <v>0</v>
      </c>
      <c r="AY41" s="175">
        <f>IFERROR(VLOOKUP($P41,'CATI_Semana_26.05'!$E$20:$Y$28,18,0),0)</f>
        <v>0</v>
      </c>
      <c r="AZ41" s="175">
        <f>IFERROR(VLOOKUP($P41,'CATI_Semana_02.06'!$E$20:$Y$28,18,0),0)</f>
        <v>0</v>
      </c>
      <c r="BA41" s="175">
        <f>IFERROR(VLOOKUP($P41,'CATI_Semana_09.06'!$E$20:$Y$28,18,0),0)</f>
        <v>0</v>
      </c>
      <c r="BB41" s="175">
        <f>IFERROR(VLOOKUP($P41,'CATI_Semana_16.06'!$E$20:$Y$28,18,0),0)</f>
        <v>0</v>
      </c>
      <c r="BC41" s="175">
        <f>IFERROR(VLOOKUP($P41,'CATI_Semana_23.06'!$E$20:$Y$28,18,0),0)</f>
        <v>0</v>
      </c>
      <c r="BD41" s="175">
        <f>IFERROR(VLOOKUP($P41,'CATI_Semana_30.06'!$E$20:$Y$28,18,0),0)</f>
        <v>0</v>
      </c>
      <c r="BE41" s="175">
        <f>IFERROR(VLOOKUP($P41,'CATI_Semana_07.07'!$E$20:$Y$28,18,0),0)</f>
        <v>0</v>
      </c>
      <c r="BF41" s="175">
        <f>IFERROR(VLOOKUP($P41,'CATI_Semana_14.07'!$E$20:$Y$28,18,0),0)</f>
        <v>0</v>
      </c>
      <c r="BG41" s="175">
        <f>IFERROR(VLOOKUP($P41,'CATI_Semana_21.07'!$E$20:$Y$28,18,0),0)</f>
        <v>0</v>
      </c>
      <c r="BH41" s="175">
        <f>IFERROR(VLOOKUP($P41,'CATI_Semana_28.07'!$E$20:$Y$28,18,0),0)</f>
        <v>0</v>
      </c>
      <c r="BI41" s="175">
        <f>IFERROR(VLOOKUP($P41,'CATI_Semana_04.08'!$E$20:$Y$28,18,0),0)</f>
        <v>0</v>
      </c>
      <c r="BJ41" s="175">
        <f>IFERROR(VLOOKUP($P41,'CATI_Semana_11.08'!$E$20:$Y$28,18,0),0)</f>
        <v>0</v>
      </c>
      <c r="BK41" s="175">
        <f>IFERROR(VLOOKUP($P41,'CATI_Semana_18.08'!$E$20:$Y$28,18,0),0)</f>
        <v>0</v>
      </c>
      <c r="BL41" s="175">
        <f>IFERROR(VLOOKUP($P41,'CATI_Semana_25.08'!$E$20:$Y$28,18,0),0)</f>
        <v>0</v>
      </c>
      <c r="BM41" s="175">
        <f>IFERROR(VLOOKUP($P41,'CATI_Semana_01.09'!$E$20:$Y$28,18,0),0)</f>
        <v>0</v>
      </c>
      <c r="BN41" s="175">
        <f>IFERROR(VLOOKUP($P41,'CATI_Semana_08.09'!$E$20:$Y$28,18,0),0)</f>
        <v>0</v>
      </c>
      <c r="BO41" s="175">
        <f>IFERROR(VLOOKUP($P41,'CATI_Semana_15.09'!$E$20:$Y$28,18,0),0)</f>
        <v>0</v>
      </c>
      <c r="BP41" s="175">
        <f>IFERROR(VLOOKUP($P41,'CATI_Semana_22.09'!$E$20:$Y$28,18,0),0)</f>
        <v>0</v>
      </c>
      <c r="BQ41" s="175">
        <f>IFERROR(VLOOKUP($P41,'CATI_Semana_29.09'!$E$20:$Y$28,18,0),0)</f>
        <v>0</v>
      </c>
      <c r="BR41" s="175">
        <f>IFERROR(VLOOKUP($P41,'CATI_Semana_06.10'!$E$20:$Y$28,18,0),0)</f>
        <v>0</v>
      </c>
      <c r="BS41" s="175">
        <f>IFERROR(VLOOKUP($P41,'CATI_Semana_13.10'!$E$20:$Y$28,18,0),0)</f>
        <v>0</v>
      </c>
      <c r="BT41" s="175">
        <f>IFERROR(VLOOKUP($P41,'CATI_Semana_20.10'!$E$20:$Y$28,18,0),0)</f>
        <v>0</v>
      </c>
      <c r="BU41" s="175">
        <f>IFERROR(VLOOKUP($P41,'CATI_Semana_27.10'!$E$20:$Y$28,18,0),0)</f>
        <v>0</v>
      </c>
      <c r="BV41" s="175">
        <f>IFERROR(VLOOKUP($P41,'CATI_Semana_03.11'!$E$20:$Y$28,18,0),0)</f>
        <v>0</v>
      </c>
      <c r="BW41" s="175">
        <f>IFERROR(VLOOKUP($P41,'CATI_Semana_10.11'!$E$20:$Y$28,18,0),0)</f>
        <v>0</v>
      </c>
      <c r="BX41" s="175">
        <f>IFERROR(VLOOKUP($P41,'CATI_Semana_17.11'!$E$20:$Y$28,18,0),0)</f>
        <v>0</v>
      </c>
      <c r="BY41" s="175">
        <f>IFERROR(VLOOKUP($P41,'CATI_Semana_24.11'!$E$20:$Y$28,18,0),0)</f>
        <v>0</v>
      </c>
      <c r="BZ41" s="175">
        <f>IFERROR(VLOOKUP($P41,'CATI_Semana_01.12'!$E$20:$Y$28,18,0),0)</f>
        <v>0</v>
      </c>
      <c r="CA41" s="175">
        <f>IFERROR(VLOOKUP($P41,'CATI_Semana_08.12'!$E$20:$Y$28,18,0),0)</f>
        <v>0</v>
      </c>
      <c r="CB41" s="175">
        <f>IFERROR(VLOOKUP($P41,'CATI_Semana_15.12'!$E$20:$Y$28,18,0),0)</f>
        <v>0</v>
      </c>
      <c r="CC41" s="175">
        <f>IFERROR(VLOOKUP($P41,'CATI_Semana_22.12'!$E$20:$Y$28,18,0),0)</f>
        <v>0</v>
      </c>
      <c r="CD41" s="175">
        <f>IFERROR(VLOOKUP($P41,'CATI_Semana_29.12'!$E$20:$Y$28,18,0),0)</f>
        <v>0</v>
      </c>
    </row>
    <row r="42" spans="2:82" ht="15" customHeight="1">
      <c r="B42" s="11"/>
      <c r="C42" s="11"/>
      <c r="D42" s="11"/>
      <c r="E42" s="11"/>
      <c r="F42" s="134"/>
      <c r="G42" s="154"/>
      <c r="H42" s="154"/>
      <c r="I42" s="154"/>
      <c r="J42" s="173"/>
      <c r="K42" s="174"/>
      <c r="L42" s="172"/>
      <c r="M42" s="172"/>
      <c r="N42" s="12"/>
      <c r="O42" s="12"/>
      <c r="P42" s="167" t="s">
        <v>139</v>
      </c>
      <c r="Q42" s="175">
        <f>IFERROR(VLOOKUP($P42,'CATI_Semana_30.09'!$E$42:$Y$56,18,0),0)</f>
        <v>0</v>
      </c>
      <c r="R42" s="175">
        <f>IFERROR(VLOOKUP($P42,'CATI_Semana_07.10'!$E$36:$Y$50,18,0),0)</f>
        <v>0</v>
      </c>
      <c r="S42" s="175">
        <f>IFERROR(VLOOKUP($P42,'CATI_Semana_14.10'!$E$42:$Y$56,18,0),0)</f>
        <v>0</v>
      </c>
      <c r="T42" s="175">
        <f>IFERROR(VLOOKUP($P42,'CATI_Semana_21.10'!$E$34:$Y$48,18,0),0)</f>
        <v>0</v>
      </c>
      <c r="U42" s="175">
        <f ca="1">IFERROR(VLOOKUP($P42,'CATI_Semana_28.10'!$E$28:$Y$41,18,0),0)</f>
        <v>5</v>
      </c>
      <c r="V42" s="175">
        <f ca="1">IFERROR(VLOOKUP($P42,'CATI_Semana_04.11'!$E$34:$Y$48,18,0),0)</f>
        <v>23</v>
      </c>
      <c r="W42" s="175">
        <f ca="1">IFERROR(VLOOKUP($P42,'CATI_Semana_11.11'!$E$30:$Y$44,18,0),0)</f>
        <v>23</v>
      </c>
      <c r="X42" s="175">
        <f ca="1">IFERROR(VLOOKUP($P42,'CATI_Semana_18.11'!$E$32:$Y$47,18,0),0)</f>
        <v>23</v>
      </c>
      <c r="Y42" s="175">
        <f ca="1">IFERROR(VLOOKUP($P42,'CATI_Semana_25.11'!$E$36:$Y$53,18,0),0)</f>
        <v>23</v>
      </c>
      <c r="Z42" s="175">
        <f>IFERROR(VLOOKUP($P42,'CATI_Semana_02.12'!$E$28:$Y$40,18,0),0)</f>
        <v>0</v>
      </c>
      <c r="AA42" s="175">
        <f>IFERROR(VLOOKUP($P42,'CATI_Semana_09.12'!$E$30:$Y$43,18,0),0)</f>
        <v>0</v>
      </c>
      <c r="AB42" s="175">
        <f>IFERROR(VLOOKUP($P42,'CATI_Semana_16.12'!$E$27:$Y$38,18,0),0)</f>
        <v>0</v>
      </c>
      <c r="AC42" s="175">
        <f>IFERROR(VLOOKUP($P42,'CATI_Semana_23.12'!$E$23:$Y$32,18,0),0)</f>
        <v>0</v>
      </c>
      <c r="AD42" s="175">
        <f>IFERROR(VLOOKUP($P42,'CATI_Semana_30.12'!$E$22:$Y$31,18,0),0)</f>
        <v>0</v>
      </c>
      <c r="AE42" s="175">
        <f>IFERROR(VLOOKUP($P42,'CATI_Semana_06.01'!$E$20:$Y$28,18,0),0)</f>
        <v>0</v>
      </c>
      <c r="AF42" s="175">
        <f>IFERROR(VLOOKUP($P42,'CATI_Semana_13.01'!$E$20:$Y$28,18,0),0)</f>
        <v>0</v>
      </c>
      <c r="AG42" s="175">
        <f>IFERROR(VLOOKUP($P42,'CATI_Semana_20.01'!$E$20:$Y$28,18,0),0)</f>
        <v>0</v>
      </c>
      <c r="AH42" s="175">
        <f>IFERROR(VLOOKUP($P42,'CATI_Semana_27.01'!$E$20:$Y$28,18,0),0)</f>
        <v>0</v>
      </c>
      <c r="AI42" s="175">
        <f>IFERROR(VLOOKUP($P42,'CATI_Semana_03.02'!$E$20:$Y$28,18,0),0)</f>
        <v>0</v>
      </c>
      <c r="AJ42" s="175">
        <f>IFERROR(VLOOKUP($P42,'CATI_Semana_10.02'!$E$20:$Y$28,18,0),0)</f>
        <v>0</v>
      </c>
      <c r="AK42" s="175">
        <f>IFERROR(VLOOKUP($P42,'CATI_Semana_17.02'!$E$20:$Y$28,18,0),0)</f>
        <v>0</v>
      </c>
      <c r="AL42" s="175">
        <f>IFERROR(VLOOKUP($P42,'CATI_Semana_24.02'!$E$20:$Y$28,18,0),0)</f>
        <v>0</v>
      </c>
      <c r="AM42" s="175">
        <f>IFERROR(VLOOKUP($P42,'CATI_Semana_03.03'!$E$20:$Y$28,18,0),0)</f>
        <v>0</v>
      </c>
      <c r="AN42" s="175">
        <f>IFERROR(VLOOKUP($P42,'CATI_Semana_10.03'!$E$20:$Y$28,18,0),0)</f>
        <v>0</v>
      </c>
      <c r="AO42" s="175">
        <f>IFERROR(VLOOKUP($P42,'CATI_Semana_17.03'!$E$20:$Y$28,18,0),0)</f>
        <v>0</v>
      </c>
      <c r="AP42" s="175">
        <f>IFERROR(VLOOKUP($P42,'CATI_Semana_24.03'!$E$20:$Y$28,18,0),0)</f>
        <v>0</v>
      </c>
      <c r="AQ42" s="175">
        <f>IFERROR(VLOOKUP($P42,'CATI_Semana_31.03'!$E$20:$Y$28,18,0),0)</f>
        <v>0</v>
      </c>
      <c r="AR42" s="175">
        <f>IFERROR(VLOOKUP($P42,'CATI_Semana_07.04'!$E$20:$Y$28,18,0),0)</f>
        <v>0</v>
      </c>
      <c r="AS42" s="175">
        <f>IFERROR(VLOOKUP($P42,'CATI_Semana_14.04'!$E$20:$Y$28,18,0),0)</f>
        <v>0</v>
      </c>
      <c r="AT42" s="175">
        <f>IFERROR(VLOOKUP($P42,'CATI_Semana_21.04'!$E$20:$Y$28,18,0),0)</f>
        <v>0</v>
      </c>
      <c r="AU42" s="175">
        <f>IFERROR(VLOOKUP($P42,'CATI_Semana_28.04'!$E$20:$Y$28,18,0),0)</f>
        <v>0</v>
      </c>
      <c r="AV42" s="175">
        <f>IFERROR(VLOOKUP($P42,'CATI_Semana_05.05'!$E$20:$Y$28,18,0),0)</f>
        <v>0</v>
      </c>
      <c r="AW42" s="175">
        <f>IFERROR(VLOOKUP($P42,'CATI_Semana_12.05'!$E$20:$Y$28,18,0),0)</f>
        <v>0</v>
      </c>
      <c r="AX42" s="175">
        <f>IFERROR(VLOOKUP($P42,'CATI_Semana_19.05'!$E$20:$Y$28,18,0),0)</f>
        <v>0</v>
      </c>
      <c r="AY42" s="175">
        <f>IFERROR(VLOOKUP($P42,'CATI_Semana_26.05'!$E$20:$Y$28,18,0),0)</f>
        <v>0</v>
      </c>
      <c r="AZ42" s="175">
        <f>IFERROR(VLOOKUP($P42,'CATI_Semana_02.06'!$E$20:$Y$28,18,0),0)</f>
        <v>0</v>
      </c>
      <c r="BA42" s="175">
        <f>IFERROR(VLOOKUP($P42,'CATI_Semana_09.06'!$E$20:$Y$28,18,0),0)</f>
        <v>0</v>
      </c>
      <c r="BB42" s="175">
        <f>IFERROR(VLOOKUP($P42,'CATI_Semana_16.06'!$E$20:$Y$28,18,0),0)</f>
        <v>0</v>
      </c>
      <c r="BC42" s="175">
        <f>IFERROR(VLOOKUP($P42,'CATI_Semana_23.06'!$E$20:$Y$28,18,0),0)</f>
        <v>0</v>
      </c>
      <c r="BD42" s="175">
        <f>IFERROR(VLOOKUP($P42,'CATI_Semana_30.06'!$E$20:$Y$28,18,0),0)</f>
        <v>0</v>
      </c>
      <c r="BE42" s="175">
        <f>IFERROR(VLOOKUP($P42,'CATI_Semana_07.07'!$E$20:$Y$28,18,0),0)</f>
        <v>0</v>
      </c>
      <c r="BF42" s="175">
        <f>IFERROR(VLOOKUP($P42,'CATI_Semana_14.07'!$E$20:$Y$28,18,0),0)</f>
        <v>0</v>
      </c>
      <c r="BG42" s="175">
        <f>IFERROR(VLOOKUP($P42,'CATI_Semana_21.07'!$E$20:$Y$28,18,0),0)</f>
        <v>0</v>
      </c>
      <c r="BH42" s="175">
        <f>IFERROR(VLOOKUP($P42,'CATI_Semana_28.07'!$E$20:$Y$28,18,0),0)</f>
        <v>0</v>
      </c>
      <c r="BI42" s="175">
        <f>IFERROR(VLOOKUP($P42,'CATI_Semana_04.08'!$E$20:$Y$28,18,0),0)</f>
        <v>0</v>
      </c>
      <c r="BJ42" s="175">
        <f>IFERROR(VLOOKUP($P42,'CATI_Semana_11.08'!$E$20:$Y$28,18,0),0)</f>
        <v>0</v>
      </c>
      <c r="BK42" s="175">
        <f>IFERROR(VLOOKUP($P42,'CATI_Semana_18.08'!$E$20:$Y$28,18,0),0)</f>
        <v>0</v>
      </c>
      <c r="BL42" s="175">
        <f>IFERROR(VLOOKUP($P42,'CATI_Semana_25.08'!$E$20:$Y$28,18,0),0)</f>
        <v>0</v>
      </c>
      <c r="BM42" s="175">
        <f>IFERROR(VLOOKUP($P42,'CATI_Semana_01.09'!$E$20:$Y$28,18,0),0)</f>
        <v>0</v>
      </c>
      <c r="BN42" s="175">
        <f>IFERROR(VLOOKUP($P42,'CATI_Semana_08.09'!$E$20:$Y$28,18,0),0)</f>
        <v>0</v>
      </c>
      <c r="BO42" s="175">
        <f>IFERROR(VLOOKUP($P42,'CATI_Semana_15.09'!$E$20:$Y$28,18,0),0)</f>
        <v>0</v>
      </c>
      <c r="BP42" s="175">
        <f>IFERROR(VLOOKUP($P42,'CATI_Semana_22.09'!$E$20:$Y$28,18,0),0)</f>
        <v>0</v>
      </c>
      <c r="BQ42" s="175">
        <f>IFERROR(VLOOKUP($P42,'CATI_Semana_29.09'!$E$20:$Y$28,18,0),0)</f>
        <v>0</v>
      </c>
      <c r="BR42" s="175">
        <f>IFERROR(VLOOKUP($P42,'CATI_Semana_06.10'!$E$20:$Y$28,18,0),0)</f>
        <v>0</v>
      </c>
      <c r="BS42" s="175">
        <f>IFERROR(VLOOKUP($P42,'CATI_Semana_13.10'!$E$20:$Y$28,18,0),0)</f>
        <v>0</v>
      </c>
      <c r="BT42" s="175">
        <f>IFERROR(VLOOKUP($P42,'CATI_Semana_20.10'!$E$20:$Y$28,18,0),0)</f>
        <v>0</v>
      </c>
      <c r="BU42" s="175">
        <f>IFERROR(VLOOKUP($P42,'CATI_Semana_27.10'!$E$20:$Y$28,18,0),0)</f>
        <v>0</v>
      </c>
      <c r="BV42" s="175">
        <f>IFERROR(VLOOKUP($P42,'CATI_Semana_03.11'!$E$20:$Y$28,18,0),0)</f>
        <v>0</v>
      </c>
      <c r="BW42" s="175">
        <f>IFERROR(VLOOKUP($P42,'CATI_Semana_10.11'!$E$20:$Y$28,18,0),0)</f>
        <v>0</v>
      </c>
      <c r="BX42" s="175">
        <f>IFERROR(VLOOKUP($P42,'CATI_Semana_17.11'!$E$20:$Y$28,18,0),0)</f>
        <v>0</v>
      </c>
      <c r="BY42" s="175">
        <f>IFERROR(VLOOKUP($P42,'CATI_Semana_24.11'!$E$20:$Y$28,18,0),0)</f>
        <v>0</v>
      </c>
      <c r="BZ42" s="175">
        <f>IFERROR(VLOOKUP($P42,'CATI_Semana_01.12'!$E$20:$Y$28,18,0),0)</f>
        <v>0</v>
      </c>
      <c r="CA42" s="175">
        <f>IFERROR(VLOOKUP($P42,'CATI_Semana_08.12'!$E$20:$Y$28,18,0),0)</f>
        <v>0</v>
      </c>
      <c r="CB42" s="175">
        <f>IFERROR(VLOOKUP($P42,'CATI_Semana_15.12'!$E$20:$Y$28,18,0),0)</f>
        <v>0</v>
      </c>
      <c r="CC42" s="175">
        <f>IFERROR(VLOOKUP($P42,'CATI_Semana_22.12'!$E$20:$Y$28,18,0),0)</f>
        <v>0</v>
      </c>
      <c r="CD42" s="175">
        <f>IFERROR(VLOOKUP($P42,'CATI_Semana_29.12'!$E$20:$Y$28,18,0),0)</f>
        <v>0</v>
      </c>
    </row>
    <row r="43" spans="2:82" ht="15" customHeight="1">
      <c r="B43" s="11"/>
      <c r="C43" s="11"/>
      <c r="D43" s="11"/>
      <c r="E43" s="11"/>
      <c r="F43" s="134"/>
      <c r="G43" s="154"/>
      <c r="H43" s="154"/>
      <c r="I43" s="154"/>
      <c r="J43" s="173"/>
      <c r="K43" s="174"/>
      <c r="L43" s="172"/>
      <c r="M43" s="172"/>
      <c r="N43" s="12"/>
      <c r="O43" s="12"/>
      <c r="P43" s="167" t="s">
        <v>342</v>
      </c>
      <c r="Q43" s="175">
        <f>IFERROR(VLOOKUP($P43,'CATI_Semana_30.09'!$E$42:$Y$56,18,0),0)</f>
        <v>0</v>
      </c>
      <c r="R43" s="175">
        <f>IFERROR(VLOOKUP($P43,'CATI_Semana_07.10'!$E$36:$Y$50,18,0),0)</f>
        <v>0</v>
      </c>
      <c r="S43" s="175">
        <f>IFERROR(VLOOKUP($P43,'CATI_Semana_14.10'!$E$42:$Y$56,18,0),0)</f>
        <v>0</v>
      </c>
      <c r="T43" s="175">
        <f>IFERROR(VLOOKUP($P43,'CATI_Semana_21.10'!$E$34:$Y$48,18,0),0)</f>
        <v>0</v>
      </c>
      <c r="U43" s="175">
        <f>IFERROR(VLOOKUP($P43,'CATI_Semana_28.10'!$E$28:$Y$41,18,0),0)</f>
        <v>0</v>
      </c>
      <c r="V43" s="175">
        <f ca="1">IFERROR(VLOOKUP($P43,'CATI_Semana_04.11'!$E$34:$Y$48,18,0),0)</f>
        <v>20</v>
      </c>
      <c r="W43" s="175">
        <f ca="1">IFERROR(VLOOKUP($P43,'CATI_Semana_11.11'!$E$30:$Y$44,18,0),0)</f>
        <v>20</v>
      </c>
      <c r="X43" s="175">
        <f ca="1">IFERROR(VLOOKUP($P43,'CATI_Semana_18.11'!$E$32:$Y$47,18,0),0)</f>
        <v>20</v>
      </c>
      <c r="Y43" s="175">
        <f ca="1">IFERROR(VLOOKUP($P43,'CATI_Semana_25.11'!$E$36:$Y$53,18,0),0)</f>
        <v>8</v>
      </c>
      <c r="Z43" s="175">
        <f>IFERROR(VLOOKUP($P43,'CATI_Semana_02.12'!$E$28:$Y$40,18,0),0)</f>
        <v>0</v>
      </c>
      <c r="AA43" s="175">
        <f>IFERROR(VLOOKUP($P43,'CATI_Semana_09.12'!$E$30:$Y$43,18,0),0)</f>
        <v>0</v>
      </c>
      <c r="AB43" s="175">
        <f>IFERROR(VLOOKUP($P43,'CATI_Semana_16.12'!$E$27:$Y$38,18,0),0)</f>
        <v>0</v>
      </c>
      <c r="AC43" s="175">
        <f>IFERROR(VLOOKUP($P43,'CATI_Semana_23.12'!$E$23:$Y$32,18,0),0)</f>
        <v>0</v>
      </c>
      <c r="AD43" s="175">
        <f>IFERROR(VLOOKUP($P43,'CATI_Semana_30.12'!$E$22:$Y$31,18,0),0)</f>
        <v>0</v>
      </c>
      <c r="AE43" s="175">
        <f>IFERROR(VLOOKUP($P43,'CATI_Semana_06.01'!$E$20:$Y$28,18,0),0)</f>
        <v>0</v>
      </c>
      <c r="AF43" s="175">
        <f>IFERROR(VLOOKUP($P43,'CATI_Semana_13.01'!$E$20:$Y$28,18,0),0)</f>
        <v>0</v>
      </c>
      <c r="AG43" s="175">
        <f>IFERROR(VLOOKUP($P43,'CATI_Semana_20.01'!$E$20:$Y$28,18,0),0)</f>
        <v>0</v>
      </c>
      <c r="AH43" s="175">
        <f>IFERROR(VLOOKUP($P43,'CATI_Semana_27.01'!$E$20:$Y$28,18,0),0)</f>
        <v>0</v>
      </c>
      <c r="AI43" s="175">
        <f>IFERROR(VLOOKUP($P43,'CATI_Semana_03.02'!$E$20:$Y$28,18,0),0)</f>
        <v>0</v>
      </c>
      <c r="AJ43" s="175">
        <f>IFERROR(VLOOKUP($P43,'CATI_Semana_10.02'!$E$20:$Y$28,18,0),0)</f>
        <v>0</v>
      </c>
      <c r="AK43" s="175">
        <f>IFERROR(VLOOKUP($P43,'CATI_Semana_17.02'!$E$20:$Y$28,18,0),0)</f>
        <v>0</v>
      </c>
      <c r="AL43" s="175">
        <f>IFERROR(VLOOKUP($P43,'CATI_Semana_24.02'!$E$20:$Y$28,18,0),0)</f>
        <v>0</v>
      </c>
      <c r="AM43" s="175">
        <f>IFERROR(VLOOKUP($P43,'CATI_Semana_03.03'!$E$20:$Y$28,18,0),0)</f>
        <v>0</v>
      </c>
      <c r="AN43" s="175">
        <f>IFERROR(VLOOKUP($P43,'CATI_Semana_10.03'!$E$20:$Y$28,18,0),0)</f>
        <v>0</v>
      </c>
      <c r="AO43" s="175">
        <f>IFERROR(VLOOKUP($P43,'CATI_Semana_17.03'!$E$20:$Y$28,18,0),0)</f>
        <v>0</v>
      </c>
      <c r="AP43" s="175">
        <f>IFERROR(VLOOKUP($P43,'CATI_Semana_24.03'!$E$20:$Y$28,18,0),0)</f>
        <v>0</v>
      </c>
      <c r="AQ43" s="175">
        <f>IFERROR(VLOOKUP($P43,'CATI_Semana_31.03'!$E$20:$Y$28,18,0),0)</f>
        <v>0</v>
      </c>
      <c r="AR43" s="175">
        <f>IFERROR(VLOOKUP($P43,'CATI_Semana_07.04'!$E$20:$Y$28,18,0),0)</f>
        <v>0</v>
      </c>
      <c r="AS43" s="175">
        <f>IFERROR(VLOOKUP($P43,'CATI_Semana_14.04'!$E$20:$Y$28,18,0),0)</f>
        <v>0</v>
      </c>
      <c r="AT43" s="175">
        <f>IFERROR(VLOOKUP($P43,'CATI_Semana_21.04'!$E$20:$Y$28,18,0),0)</f>
        <v>0</v>
      </c>
      <c r="AU43" s="175">
        <f>IFERROR(VLOOKUP($P43,'CATI_Semana_28.04'!$E$20:$Y$28,18,0),0)</f>
        <v>0</v>
      </c>
      <c r="AV43" s="175">
        <f>IFERROR(VLOOKUP($P43,'CATI_Semana_05.05'!$E$20:$Y$28,18,0),0)</f>
        <v>0</v>
      </c>
      <c r="AW43" s="175">
        <f>IFERROR(VLOOKUP($P43,'CATI_Semana_12.05'!$E$20:$Y$28,18,0),0)</f>
        <v>0</v>
      </c>
      <c r="AX43" s="175">
        <f>IFERROR(VLOOKUP($P43,'CATI_Semana_19.05'!$E$20:$Y$28,18,0),0)</f>
        <v>0</v>
      </c>
      <c r="AY43" s="175">
        <f>IFERROR(VLOOKUP($P43,'CATI_Semana_26.05'!$E$20:$Y$28,18,0),0)</f>
        <v>0</v>
      </c>
      <c r="AZ43" s="175">
        <f>IFERROR(VLOOKUP($P43,'CATI_Semana_02.06'!$E$20:$Y$28,18,0),0)</f>
        <v>0</v>
      </c>
      <c r="BA43" s="175">
        <f>IFERROR(VLOOKUP($P43,'CATI_Semana_09.06'!$E$20:$Y$28,18,0),0)</f>
        <v>0</v>
      </c>
      <c r="BB43" s="175">
        <f>IFERROR(VLOOKUP($P43,'CATI_Semana_16.06'!$E$20:$Y$28,18,0),0)</f>
        <v>0</v>
      </c>
      <c r="BC43" s="175">
        <f>IFERROR(VLOOKUP($P43,'CATI_Semana_23.06'!$E$20:$Y$28,18,0),0)</f>
        <v>0</v>
      </c>
      <c r="BD43" s="175">
        <f>IFERROR(VLOOKUP($P43,'CATI_Semana_30.06'!$E$20:$Y$28,18,0),0)</f>
        <v>0</v>
      </c>
      <c r="BE43" s="175">
        <f>IFERROR(VLOOKUP($P43,'CATI_Semana_07.07'!$E$20:$Y$28,18,0),0)</f>
        <v>0</v>
      </c>
      <c r="BF43" s="175">
        <f>IFERROR(VLOOKUP($P43,'CATI_Semana_14.07'!$E$20:$Y$28,18,0),0)</f>
        <v>0</v>
      </c>
      <c r="BG43" s="175">
        <f>IFERROR(VLOOKUP($P43,'CATI_Semana_21.07'!$E$20:$Y$28,18,0),0)</f>
        <v>0</v>
      </c>
      <c r="BH43" s="175">
        <f>IFERROR(VLOOKUP($P43,'CATI_Semana_28.07'!$E$20:$Y$28,18,0),0)</f>
        <v>0</v>
      </c>
      <c r="BI43" s="175">
        <f>IFERROR(VLOOKUP($P43,'CATI_Semana_04.08'!$E$20:$Y$28,18,0),0)</f>
        <v>0</v>
      </c>
      <c r="BJ43" s="175">
        <f>IFERROR(VLOOKUP($P43,'CATI_Semana_11.08'!$E$20:$Y$28,18,0),0)</f>
        <v>0</v>
      </c>
      <c r="BK43" s="175">
        <f>IFERROR(VLOOKUP($P43,'CATI_Semana_18.08'!$E$20:$Y$28,18,0),0)</f>
        <v>0</v>
      </c>
      <c r="BL43" s="175">
        <f>IFERROR(VLOOKUP($P43,'CATI_Semana_25.08'!$E$20:$Y$28,18,0),0)</f>
        <v>0</v>
      </c>
      <c r="BM43" s="175">
        <f>IFERROR(VLOOKUP($P43,'CATI_Semana_01.09'!$E$20:$Y$28,18,0),0)</f>
        <v>0</v>
      </c>
      <c r="BN43" s="175">
        <f>IFERROR(VLOOKUP($P43,'CATI_Semana_08.09'!$E$20:$Y$28,18,0),0)</f>
        <v>0</v>
      </c>
      <c r="BO43" s="175">
        <f>IFERROR(VLOOKUP($P43,'CATI_Semana_15.09'!$E$20:$Y$28,18,0),0)</f>
        <v>0</v>
      </c>
      <c r="BP43" s="175">
        <f>IFERROR(VLOOKUP($P43,'CATI_Semana_22.09'!$E$20:$Y$28,18,0),0)</f>
        <v>0</v>
      </c>
      <c r="BQ43" s="175">
        <f>IFERROR(VLOOKUP($P43,'CATI_Semana_29.09'!$E$20:$Y$28,18,0),0)</f>
        <v>0</v>
      </c>
      <c r="BR43" s="175">
        <f>IFERROR(VLOOKUP($P43,'CATI_Semana_06.10'!$E$20:$Y$28,18,0),0)</f>
        <v>0</v>
      </c>
      <c r="BS43" s="175">
        <f>IFERROR(VLOOKUP($P43,'CATI_Semana_13.10'!$E$20:$Y$28,18,0),0)</f>
        <v>0</v>
      </c>
      <c r="BT43" s="175">
        <f>IFERROR(VLOOKUP($P43,'CATI_Semana_20.10'!$E$20:$Y$28,18,0),0)</f>
        <v>0</v>
      </c>
      <c r="BU43" s="175">
        <f>IFERROR(VLOOKUP($P43,'CATI_Semana_27.10'!$E$20:$Y$28,18,0),0)</f>
        <v>0</v>
      </c>
      <c r="BV43" s="175">
        <f>IFERROR(VLOOKUP($P43,'CATI_Semana_03.11'!$E$20:$Y$28,18,0),0)</f>
        <v>0</v>
      </c>
      <c r="BW43" s="175">
        <f>IFERROR(VLOOKUP($P43,'CATI_Semana_10.11'!$E$20:$Y$28,18,0),0)</f>
        <v>0</v>
      </c>
      <c r="BX43" s="175">
        <f>IFERROR(VLOOKUP($P43,'CATI_Semana_17.11'!$E$20:$Y$28,18,0),0)</f>
        <v>0</v>
      </c>
      <c r="BY43" s="175">
        <f>IFERROR(VLOOKUP($P43,'CATI_Semana_24.11'!$E$20:$Y$28,18,0),0)</f>
        <v>0</v>
      </c>
      <c r="BZ43" s="175">
        <f>IFERROR(VLOOKUP($P43,'CATI_Semana_01.12'!$E$20:$Y$28,18,0),0)</f>
        <v>0</v>
      </c>
      <c r="CA43" s="175">
        <f>IFERROR(VLOOKUP($P43,'CATI_Semana_08.12'!$E$20:$Y$28,18,0),0)</f>
        <v>0</v>
      </c>
      <c r="CB43" s="175">
        <f>IFERROR(VLOOKUP($P43,'CATI_Semana_15.12'!$E$20:$Y$28,18,0),0)</f>
        <v>0</v>
      </c>
      <c r="CC43" s="175">
        <f>IFERROR(VLOOKUP($P43,'CATI_Semana_22.12'!$E$20:$Y$28,18,0),0)</f>
        <v>0</v>
      </c>
      <c r="CD43" s="175">
        <f>IFERROR(VLOOKUP($P43,'CATI_Semana_29.12'!$E$20:$Y$28,18,0),0)</f>
        <v>0</v>
      </c>
    </row>
    <row r="44" spans="2:82" ht="15" customHeight="1">
      <c r="B44" s="11"/>
      <c r="C44" s="11"/>
      <c r="D44" s="11"/>
      <c r="E44" s="11"/>
      <c r="F44" s="134"/>
      <c r="G44" s="154"/>
      <c r="H44" s="154"/>
      <c r="I44" s="154"/>
      <c r="J44" s="173"/>
      <c r="K44" s="174"/>
      <c r="L44" s="172"/>
      <c r="M44" s="172"/>
      <c r="N44" s="12"/>
      <c r="O44" s="12"/>
      <c r="P44" s="167" t="s">
        <v>341</v>
      </c>
      <c r="Q44" s="175">
        <f>IFERROR(VLOOKUP($P44,'CATI_Semana_30.09'!$E$42:$Y$56,18,0),0)</f>
        <v>0</v>
      </c>
      <c r="R44" s="175">
        <f>IFERROR(VLOOKUP($P44,'CATI_Semana_07.10'!$E$36:$Y$50,18,0),0)</f>
        <v>0</v>
      </c>
      <c r="S44" s="175">
        <f>IFERROR(VLOOKUP($P44,'CATI_Semana_14.10'!$E$42:$Y$56,18,0),0)</f>
        <v>0</v>
      </c>
      <c r="T44" s="175">
        <f>IFERROR(VLOOKUP($P44,'CATI_Semana_21.10'!$E$34:$Y$48,18,0),0)</f>
        <v>0</v>
      </c>
      <c r="U44" s="175">
        <f>IFERROR(VLOOKUP($P44,'CATI_Semana_28.10'!$E$28:$Y$41,18,0),0)</f>
        <v>0</v>
      </c>
      <c r="V44" s="175">
        <f ca="1">IFERROR(VLOOKUP($P44,'CATI_Semana_04.11'!$E$34:$Y$48,18,0),0)</f>
        <v>5</v>
      </c>
      <c r="W44" s="175">
        <f ca="1">IFERROR(VLOOKUP($P44,'CATI_Semana_11.11'!$E$30:$Y$44,18,0),0)</f>
        <v>5</v>
      </c>
      <c r="X44" s="175">
        <f ca="1">IFERROR(VLOOKUP($P44,'CATI_Semana_18.11'!$E$32:$Y$47,18,0),0)</f>
        <v>5</v>
      </c>
      <c r="Y44" s="175">
        <f ca="1">IFERROR(VLOOKUP($P44,'CATI_Semana_25.11'!$E$36:$Y$53,18,0),0)</f>
        <v>2</v>
      </c>
      <c r="Z44" s="175">
        <f>IFERROR(VLOOKUP($P44,'CATI_Semana_02.12'!$E$28:$Y$40,18,0),0)</f>
        <v>0</v>
      </c>
      <c r="AA44" s="175">
        <f>IFERROR(VLOOKUP($P44,'CATI_Semana_09.12'!$E$30:$Y$43,18,0),0)</f>
        <v>0</v>
      </c>
      <c r="AB44" s="175">
        <f>IFERROR(VLOOKUP($P44,'CATI_Semana_16.12'!$E$27:$Y$38,18,0),0)</f>
        <v>0</v>
      </c>
      <c r="AC44" s="175">
        <f>IFERROR(VLOOKUP($P44,'CATI_Semana_23.12'!$E$23:$Y$32,18,0),0)</f>
        <v>0</v>
      </c>
      <c r="AD44" s="175">
        <f>IFERROR(VLOOKUP($P44,'CATI_Semana_30.12'!$E$22:$Y$31,18,0),0)</f>
        <v>0</v>
      </c>
      <c r="AE44" s="175">
        <f>IFERROR(VLOOKUP($P44,'CATI_Semana_06.01'!$E$20:$Y$28,18,0),0)</f>
        <v>0</v>
      </c>
      <c r="AF44" s="175">
        <f>IFERROR(VLOOKUP($P44,'CATI_Semana_13.01'!$E$20:$Y$28,18,0),0)</f>
        <v>0</v>
      </c>
      <c r="AG44" s="175">
        <f>IFERROR(VLOOKUP($P44,'CATI_Semana_20.01'!$E$20:$Y$28,18,0),0)</f>
        <v>0</v>
      </c>
      <c r="AH44" s="175">
        <f>IFERROR(VLOOKUP($P44,'CATI_Semana_27.01'!$E$20:$Y$28,18,0),0)</f>
        <v>0</v>
      </c>
      <c r="AI44" s="175">
        <f>IFERROR(VLOOKUP($P44,'CATI_Semana_03.02'!$E$20:$Y$28,18,0),0)</f>
        <v>0</v>
      </c>
      <c r="AJ44" s="175">
        <f>IFERROR(VLOOKUP($P44,'CATI_Semana_10.02'!$E$20:$Y$28,18,0),0)</f>
        <v>0</v>
      </c>
      <c r="AK44" s="175">
        <f>IFERROR(VLOOKUP($P44,'CATI_Semana_17.02'!$E$20:$Y$28,18,0),0)</f>
        <v>0</v>
      </c>
      <c r="AL44" s="175">
        <f>IFERROR(VLOOKUP($P44,'CATI_Semana_24.02'!$E$20:$Y$28,18,0),0)</f>
        <v>0</v>
      </c>
      <c r="AM44" s="175">
        <f>IFERROR(VLOOKUP($P44,'CATI_Semana_03.03'!$E$20:$Y$28,18,0),0)</f>
        <v>0</v>
      </c>
      <c r="AN44" s="175">
        <f>IFERROR(VLOOKUP($P44,'CATI_Semana_10.03'!$E$20:$Y$28,18,0),0)</f>
        <v>0</v>
      </c>
      <c r="AO44" s="175">
        <f>IFERROR(VLOOKUP($P44,'CATI_Semana_17.03'!$E$20:$Y$28,18,0),0)</f>
        <v>0</v>
      </c>
      <c r="AP44" s="175">
        <f>IFERROR(VLOOKUP($P44,'CATI_Semana_24.03'!$E$20:$Y$28,18,0),0)</f>
        <v>0</v>
      </c>
      <c r="AQ44" s="175">
        <f>IFERROR(VLOOKUP($P44,'CATI_Semana_31.03'!$E$20:$Y$28,18,0),0)</f>
        <v>0</v>
      </c>
      <c r="AR44" s="175">
        <f>IFERROR(VLOOKUP($P44,'CATI_Semana_07.04'!$E$20:$Y$28,18,0),0)</f>
        <v>0</v>
      </c>
      <c r="AS44" s="175">
        <f>IFERROR(VLOOKUP($P44,'CATI_Semana_14.04'!$E$20:$Y$28,18,0),0)</f>
        <v>0</v>
      </c>
      <c r="AT44" s="175">
        <f>IFERROR(VLOOKUP($P44,'CATI_Semana_21.04'!$E$20:$Y$28,18,0),0)</f>
        <v>0</v>
      </c>
      <c r="AU44" s="175">
        <f>IFERROR(VLOOKUP($P44,'CATI_Semana_28.04'!$E$20:$Y$28,18,0),0)</f>
        <v>0</v>
      </c>
      <c r="AV44" s="175">
        <f>IFERROR(VLOOKUP($P44,'CATI_Semana_05.05'!$E$20:$Y$28,18,0),0)</f>
        <v>0</v>
      </c>
      <c r="AW44" s="175">
        <f>IFERROR(VLOOKUP($P44,'CATI_Semana_12.05'!$E$20:$Y$28,18,0),0)</f>
        <v>0</v>
      </c>
      <c r="AX44" s="175">
        <f>IFERROR(VLOOKUP($P44,'CATI_Semana_19.05'!$E$20:$Y$28,18,0),0)</f>
        <v>0</v>
      </c>
      <c r="AY44" s="175">
        <f>IFERROR(VLOOKUP($P44,'CATI_Semana_26.05'!$E$20:$Y$28,18,0),0)</f>
        <v>0</v>
      </c>
      <c r="AZ44" s="175">
        <f>IFERROR(VLOOKUP($P44,'CATI_Semana_02.06'!$E$20:$Y$28,18,0),0)</f>
        <v>0</v>
      </c>
      <c r="BA44" s="175">
        <f>IFERROR(VLOOKUP($P44,'CATI_Semana_09.06'!$E$20:$Y$28,18,0),0)</f>
        <v>0</v>
      </c>
      <c r="BB44" s="175">
        <f>IFERROR(VLOOKUP($P44,'CATI_Semana_16.06'!$E$20:$Y$28,18,0),0)</f>
        <v>0</v>
      </c>
      <c r="BC44" s="175">
        <f>IFERROR(VLOOKUP($P44,'CATI_Semana_23.06'!$E$20:$Y$28,18,0),0)</f>
        <v>0</v>
      </c>
      <c r="BD44" s="175">
        <f>IFERROR(VLOOKUP($P44,'CATI_Semana_30.06'!$E$20:$Y$28,18,0),0)</f>
        <v>0</v>
      </c>
      <c r="BE44" s="175">
        <f>IFERROR(VLOOKUP($P44,'CATI_Semana_07.07'!$E$20:$Y$28,18,0),0)</f>
        <v>0</v>
      </c>
      <c r="BF44" s="175">
        <f>IFERROR(VLOOKUP($P44,'CATI_Semana_14.07'!$E$20:$Y$28,18,0),0)</f>
        <v>0</v>
      </c>
      <c r="BG44" s="175">
        <f>IFERROR(VLOOKUP($P44,'CATI_Semana_21.07'!$E$20:$Y$28,18,0),0)</f>
        <v>0</v>
      </c>
      <c r="BH44" s="175">
        <f>IFERROR(VLOOKUP($P44,'CATI_Semana_28.07'!$E$20:$Y$28,18,0),0)</f>
        <v>0</v>
      </c>
      <c r="BI44" s="175">
        <f>IFERROR(VLOOKUP($P44,'CATI_Semana_04.08'!$E$20:$Y$28,18,0),0)</f>
        <v>0</v>
      </c>
      <c r="BJ44" s="175">
        <f>IFERROR(VLOOKUP($P44,'CATI_Semana_11.08'!$E$20:$Y$28,18,0),0)</f>
        <v>0</v>
      </c>
      <c r="BK44" s="175">
        <f>IFERROR(VLOOKUP($P44,'CATI_Semana_18.08'!$E$20:$Y$28,18,0),0)</f>
        <v>0</v>
      </c>
      <c r="BL44" s="175">
        <f>IFERROR(VLOOKUP($P44,'CATI_Semana_25.08'!$E$20:$Y$28,18,0),0)</f>
        <v>0</v>
      </c>
      <c r="BM44" s="175">
        <f>IFERROR(VLOOKUP($P44,'CATI_Semana_01.09'!$E$20:$Y$28,18,0),0)</f>
        <v>0</v>
      </c>
      <c r="BN44" s="175">
        <f>IFERROR(VLOOKUP($P44,'CATI_Semana_08.09'!$E$20:$Y$28,18,0),0)</f>
        <v>0</v>
      </c>
      <c r="BO44" s="175">
        <f>IFERROR(VLOOKUP($P44,'CATI_Semana_15.09'!$E$20:$Y$28,18,0),0)</f>
        <v>0</v>
      </c>
      <c r="BP44" s="175">
        <f>IFERROR(VLOOKUP($P44,'CATI_Semana_22.09'!$E$20:$Y$28,18,0),0)</f>
        <v>0</v>
      </c>
      <c r="BQ44" s="175">
        <f>IFERROR(VLOOKUP($P44,'CATI_Semana_29.09'!$E$20:$Y$28,18,0),0)</f>
        <v>0</v>
      </c>
      <c r="BR44" s="175">
        <f>IFERROR(VLOOKUP($P44,'CATI_Semana_06.10'!$E$20:$Y$28,18,0),0)</f>
        <v>0</v>
      </c>
      <c r="BS44" s="175">
        <f>IFERROR(VLOOKUP($P44,'CATI_Semana_13.10'!$E$20:$Y$28,18,0),0)</f>
        <v>0</v>
      </c>
      <c r="BT44" s="175">
        <f>IFERROR(VLOOKUP($P44,'CATI_Semana_20.10'!$E$20:$Y$28,18,0),0)</f>
        <v>0</v>
      </c>
      <c r="BU44" s="175">
        <f>IFERROR(VLOOKUP($P44,'CATI_Semana_27.10'!$E$20:$Y$28,18,0),0)</f>
        <v>0</v>
      </c>
      <c r="BV44" s="175">
        <f>IFERROR(VLOOKUP($P44,'CATI_Semana_03.11'!$E$20:$Y$28,18,0),0)</f>
        <v>0</v>
      </c>
      <c r="BW44" s="175">
        <f>IFERROR(VLOOKUP($P44,'CATI_Semana_10.11'!$E$20:$Y$28,18,0),0)</f>
        <v>0</v>
      </c>
      <c r="BX44" s="175">
        <f>IFERROR(VLOOKUP($P44,'CATI_Semana_17.11'!$E$20:$Y$28,18,0),0)</f>
        <v>0</v>
      </c>
      <c r="BY44" s="175">
        <f>IFERROR(VLOOKUP($P44,'CATI_Semana_24.11'!$E$20:$Y$28,18,0),0)</f>
        <v>0</v>
      </c>
      <c r="BZ44" s="175">
        <f>IFERROR(VLOOKUP($P44,'CATI_Semana_01.12'!$E$20:$Y$28,18,0),0)</f>
        <v>0</v>
      </c>
      <c r="CA44" s="175">
        <f>IFERROR(VLOOKUP($P44,'CATI_Semana_08.12'!$E$20:$Y$28,18,0),0)</f>
        <v>0</v>
      </c>
      <c r="CB44" s="175">
        <f>IFERROR(VLOOKUP($P44,'CATI_Semana_15.12'!$E$20:$Y$28,18,0),0)</f>
        <v>0</v>
      </c>
      <c r="CC44" s="175">
        <f>IFERROR(VLOOKUP($P44,'CATI_Semana_22.12'!$E$20:$Y$28,18,0),0)</f>
        <v>0</v>
      </c>
      <c r="CD44" s="175">
        <f>IFERROR(VLOOKUP($P44,'CATI_Semana_29.12'!$E$20:$Y$28,18,0),0)</f>
        <v>0</v>
      </c>
    </row>
    <row r="45" spans="2:82" ht="15" customHeight="1">
      <c r="B45" s="11"/>
      <c r="C45" s="11"/>
      <c r="D45" s="11"/>
      <c r="E45" s="11"/>
      <c r="F45" s="134"/>
      <c r="G45" s="154"/>
      <c r="H45" s="154"/>
      <c r="I45" s="154"/>
      <c r="J45" s="173"/>
      <c r="K45" s="174"/>
      <c r="L45" s="172"/>
      <c r="M45" s="172"/>
      <c r="N45" s="12"/>
      <c r="O45" s="12"/>
      <c r="P45" s="167" t="s">
        <v>340</v>
      </c>
      <c r="Q45" s="175">
        <f>IFERROR(VLOOKUP($P45,'CATI_Semana_30.09'!$E$42:$Y$56,18,0),0)</f>
        <v>0</v>
      </c>
      <c r="R45" s="175">
        <f>IFERROR(VLOOKUP($P45,'CATI_Semana_07.10'!$E$36:$Y$50,18,0),0)</f>
        <v>0</v>
      </c>
      <c r="S45" s="175">
        <f>IFERROR(VLOOKUP($P45,'CATI_Semana_14.10'!$E$42:$Y$56,18,0),0)</f>
        <v>0</v>
      </c>
      <c r="T45" s="175">
        <f>IFERROR(VLOOKUP($P45,'CATI_Semana_21.10'!$E$34:$Y$48,18,0),0)</f>
        <v>0</v>
      </c>
      <c r="U45" s="175">
        <f>IFERROR(VLOOKUP($P45,'CATI_Semana_28.10'!$E$28:$Y$41,18,0),0)</f>
        <v>0</v>
      </c>
      <c r="V45" s="175">
        <f ca="1">IFERROR(VLOOKUP($P45,'CATI_Semana_04.11'!$E$34:$Y$48,18,0),0)</f>
        <v>8</v>
      </c>
      <c r="W45" s="175">
        <f ca="1">IFERROR(VLOOKUP($P45,'CATI_Semana_11.11'!$E$30:$Y$44,18,0),0)</f>
        <v>8</v>
      </c>
      <c r="X45" s="175">
        <f ca="1">IFERROR(VLOOKUP($P45,'CATI_Semana_18.11'!$E$32:$Y$47,18,0),0)</f>
        <v>8</v>
      </c>
      <c r="Y45" s="175">
        <f ca="1">IFERROR(VLOOKUP($P45,'CATI_Semana_25.11'!$E$36:$Y$53,18,0),0)</f>
        <v>3</v>
      </c>
      <c r="Z45" s="175">
        <f>IFERROR(VLOOKUP($P45,'CATI_Semana_02.12'!$E$28:$Y$40,18,0),0)</f>
        <v>0</v>
      </c>
      <c r="AA45" s="175">
        <f>IFERROR(VLOOKUP($P45,'CATI_Semana_09.12'!$E$30:$Y$43,18,0),0)</f>
        <v>0</v>
      </c>
      <c r="AB45" s="175">
        <f>IFERROR(VLOOKUP($P45,'CATI_Semana_16.12'!$E$27:$Y$38,18,0),0)</f>
        <v>0</v>
      </c>
      <c r="AC45" s="175">
        <f>IFERROR(VLOOKUP($P45,'CATI_Semana_23.12'!$E$23:$Y$32,18,0),0)</f>
        <v>0</v>
      </c>
      <c r="AD45" s="175">
        <f>IFERROR(VLOOKUP($P45,'CATI_Semana_30.12'!$E$22:$Y$31,18,0),0)</f>
        <v>0</v>
      </c>
      <c r="AE45" s="175">
        <f>IFERROR(VLOOKUP($P45,'CATI_Semana_06.01'!$E$20:$Y$28,18,0),0)</f>
        <v>0</v>
      </c>
      <c r="AF45" s="175">
        <f>IFERROR(VLOOKUP($P45,'CATI_Semana_13.01'!$E$20:$Y$28,18,0),0)</f>
        <v>0</v>
      </c>
      <c r="AG45" s="175">
        <f>IFERROR(VLOOKUP($P45,'CATI_Semana_20.01'!$E$20:$Y$28,18,0),0)</f>
        <v>0</v>
      </c>
      <c r="AH45" s="175">
        <f>IFERROR(VLOOKUP($P45,'CATI_Semana_27.01'!$E$20:$Y$28,18,0),0)</f>
        <v>0</v>
      </c>
      <c r="AI45" s="175">
        <f>IFERROR(VLOOKUP($P45,'CATI_Semana_03.02'!$E$20:$Y$28,18,0),0)</f>
        <v>0</v>
      </c>
      <c r="AJ45" s="175">
        <f>IFERROR(VLOOKUP($P45,'CATI_Semana_10.02'!$E$20:$Y$28,18,0),0)</f>
        <v>0</v>
      </c>
      <c r="AK45" s="175">
        <f>IFERROR(VLOOKUP($P45,'CATI_Semana_17.02'!$E$20:$Y$28,18,0),0)</f>
        <v>0</v>
      </c>
      <c r="AL45" s="175">
        <f>IFERROR(VLOOKUP($P45,'CATI_Semana_24.02'!$E$20:$Y$28,18,0),0)</f>
        <v>0</v>
      </c>
      <c r="AM45" s="175">
        <f>IFERROR(VLOOKUP($P45,'CATI_Semana_03.03'!$E$20:$Y$28,18,0),0)</f>
        <v>0</v>
      </c>
      <c r="AN45" s="175">
        <f>IFERROR(VLOOKUP($P45,'CATI_Semana_10.03'!$E$20:$Y$28,18,0),0)</f>
        <v>0</v>
      </c>
      <c r="AO45" s="175">
        <f>IFERROR(VLOOKUP($P45,'CATI_Semana_17.03'!$E$20:$Y$28,18,0),0)</f>
        <v>0</v>
      </c>
      <c r="AP45" s="175">
        <f>IFERROR(VLOOKUP($P45,'CATI_Semana_24.03'!$E$20:$Y$28,18,0),0)</f>
        <v>0</v>
      </c>
      <c r="AQ45" s="175">
        <f>IFERROR(VLOOKUP($P45,'CATI_Semana_31.03'!$E$20:$Y$28,18,0),0)</f>
        <v>0</v>
      </c>
      <c r="AR45" s="175">
        <f>IFERROR(VLOOKUP($P45,'CATI_Semana_07.04'!$E$20:$Y$28,18,0),0)</f>
        <v>0</v>
      </c>
      <c r="AS45" s="175">
        <f>IFERROR(VLOOKUP($P45,'CATI_Semana_14.04'!$E$20:$Y$28,18,0),0)</f>
        <v>0</v>
      </c>
      <c r="AT45" s="175">
        <f>IFERROR(VLOOKUP($P45,'CATI_Semana_21.04'!$E$20:$Y$28,18,0),0)</f>
        <v>0</v>
      </c>
      <c r="AU45" s="175">
        <f>IFERROR(VLOOKUP($P45,'CATI_Semana_28.04'!$E$20:$Y$28,18,0),0)</f>
        <v>0</v>
      </c>
      <c r="AV45" s="175">
        <f>IFERROR(VLOOKUP($P45,'CATI_Semana_05.05'!$E$20:$Y$28,18,0),0)</f>
        <v>0</v>
      </c>
      <c r="AW45" s="175">
        <f>IFERROR(VLOOKUP($P45,'CATI_Semana_12.05'!$E$20:$Y$28,18,0),0)</f>
        <v>0</v>
      </c>
      <c r="AX45" s="175">
        <f>IFERROR(VLOOKUP($P45,'CATI_Semana_19.05'!$E$20:$Y$28,18,0),0)</f>
        <v>0</v>
      </c>
      <c r="AY45" s="175">
        <f>IFERROR(VLOOKUP($P45,'CATI_Semana_26.05'!$E$20:$Y$28,18,0),0)</f>
        <v>0</v>
      </c>
      <c r="AZ45" s="175">
        <f>IFERROR(VLOOKUP($P45,'CATI_Semana_02.06'!$E$20:$Y$28,18,0),0)</f>
        <v>0</v>
      </c>
      <c r="BA45" s="175">
        <f>IFERROR(VLOOKUP($P45,'CATI_Semana_09.06'!$E$20:$Y$28,18,0),0)</f>
        <v>0</v>
      </c>
      <c r="BB45" s="175">
        <f>IFERROR(VLOOKUP($P45,'CATI_Semana_16.06'!$E$20:$Y$28,18,0),0)</f>
        <v>0</v>
      </c>
      <c r="BC45" s="175">
        <f>IFERROR(VLOOKUP($P45,'CATI_Semana_23.06'!$E$20:$Y$28,18,0),0)</f>
        <v>0</v>
      </c>
      <c r="BD45" s="175">
        <f>IFERROR(VLOOKUP($P45,'CATI_Semana_30.06'!$E$20:$Y$28,18,0),0)</f>
        <v>0</v>
      </c>
      <c r="BE45" s="175">
        <f>IFERROR(VLOOKUP($P45,'CATI_Semana_07.07'!$E$20:$Y$28,18,0),0)</f>
        <v>0</v>
      </c>
      <c r="BF45" s="175">
        <f>IFERROR(VLOOKUP($P45,'CATI_Semana_14.07'!$E$20:$Y$28,18,0),0)</f>
        <v>0</v>
      </c>
      <c r="BG45" s="175">
        <f>IFERROR(VLOOKUP($P45,'CATI_Semana_21.07'!$E$20:$Y$28,18,0),0)</f>
        <v>0</v>
      </c>
      <c r="BH45" s="175">
        <f>IFERROR(VLOOKUP($P45,'CATI_Semana_28.07'!$E$20:$Y$28,18,0),0)</f>
        <v>0</v>
      </c>
      <c r="BI45" s="175">
        <f>IFERROR(VLOOKUP($P45,'CATI_Semana_04.08'!$E$20:$Y$28,18,0),0)</f>
        <v>0</v>
      </c>
      <c r="BJ45" s="175">
        <f>IFERROR(VLOOKUP($P45,'CATI_Semana_11.08'!$E$20:$Y$28,18,0),0)</f>
        <v>0</v>
      </c>
      <c r="BK45" s="175">
        <f>IFERROR(VLOOKUP($P45,'CATI_Semana_18.08'!$E$20:$Y$28,18,0),0)</f>
        <v>0</v>
      </c>
      <c r="BL45" s="175">
        <f>IFERROR(VLOOKUP($P45,'CATI_Semana_25.08'!$E$20:$Y$28,18,0),0)</f>
        <v>0</v>
      </c>
      <c r="BM45" s="175">
        <f>IFERROR(VLOOKUP($P45,'CATI_Semana_01.09'!$E$20:$Y$28,18,0),0)</f>
        <v>0</v>
      </c>
      <c r="BN45" s="175">
        <f>IFERROR(VLOOKUP($P45,'CATI_Semana_08.09'!$E$20:$Y$28,18,0),0)</f>
        <v>0</v>
      </c>
      <c r="BO45" s="175">
        <f>IFERROR(VLOOKUP($P45,'CATI_Semana_15.09'!$E$20:$Y$28,18,0),0)</f>
        <v>0</v>
      </c>
      <c r="BP45" s="175">
        <f>IFERROR(VLOOKUP($P45,'CATI_Semana_22.09'!$E$20:$Y$28,18,0),0)</f>
        <v>0</v>
      </c>
      <c r="BQ45" s="175">
        <f>IFERROR(VLOOKUP($P45,'CATI_Semana_29.09'!$E$20:$Y$28,18,0),0)</f>
        <v>0</v>
      </c>
      <c r="BR45" s="175">
        <f>IFERROR(VLOOKUP($P45,'CATI_Semana_06.10'!$E$20:$Y$28,18,0),0)</f>
        <v>0</v>
      </c>
      <c r="BS45" s="175">
        <f>IFERROR(VLOOKUP($P45,'CATI_Semana_13.10'!$E$20:$Y$28,18,0),0)</f>
        <v>0</v>
      </c>
      <c r="BT45" s="175">
        <f>IFERROR(VLOOKUP($P45,'CATI_Semana_20.10'!$E$20:$Y$28,18,0),0)</f>
        <v>0</v>
      </c>
      <c r="BU45" s="175">
        <f>IFERROR(VLOOKUP($P45,'CATI_Semana_27.10'!$E$20:$Y$28,18,0),0)</f>
        <v>0</v>
      </c>
      <c r="BV45" s="175">
        <f>IFERROR(VLOOKUP($P45,'CATI_Semana_03.11'!$E$20:$Y$28,18,0),0)</f>
        <v>0</v>
      </c>
      <c r="BW45" s="175">
        <f>IFERROR(VLOOKUP($P45,'CATI_Semana_10.11'!$E$20:$Y$28,18,0),0)</f>
        <v>0</v>
      </c>
      <c r="BX45" s="175">
        <f>IFERROR(VLOOKUP($P45,'CATI_Semana_17.11'!$E$20:$Y$28,18,0),0)</f>
        <v>0</v>
      </c>
      <c r="BY45" s="175">
        <f>IFERROR(VLOOKUP($P45,'CATI_Semana_24.11'!$E$20:$Y$28,18,0),0)</f>
        <v>0</v>
      </c>
      <c r="BZ45" s="175">
        <f>IFERROR(VLOOKUP($P45,'CATI_Semana_01.12'!$E$20:$Y$28,18,0),0)</f>
        <v>0</v>
      </c>
      <c r="CA45" s="175">
        <f>IFERROR(VLOOKUP($P45,'CATI_Semana_08.12'!$E$20:$Y$28,18,0),0)</f>
        <v>0</v>
      </c>
      <c r="CB45" s="175">
        <f>IFERROR(VLOOKUP($P45,'CATI_Semana_15.12'!$E$20:$Y$28,18,0),0)</f>
        <v>0</v>
      </c>
      <c r="CC45" s="175">
        <f>IFERROR(VLOOKUP($P45,'CATI_Semana_22.12'!$E$20:$Y$28,18,0),0)</f>
        <v>0</v>
      </c>
      <c r="CD45" s="175">
        <f>IFERROR(VLOOKUP($P45,'CATI_Semana_29.12'!$E$20:$Y$28,18,0),0)</f>
        <v>0</v>
      </c>
    </row>
    <row r="46" spans="2:82" ht="15" customHeight="1" collapsed="1">
      <c r="B46" s="11"/>
      <c r="C46" s="11"/>
      <c r="D46" s="11"/>
      <c r="E46" s="11"/>
      <c r="F46" s="134"/>
      <c r="G46" s="154"/>
      <c r="H46" s="154"/>
      <c r="I46" s="154"/>
      <c r="J46" s="173"/>
      <c r="K46" s="174"/>
      <c r="L46" s="172"/>
      <c r="M46" s="172"/>
      <c r="N46" s="12"/>
      <c r="O46" s="12"/>
      <c r="P46" s="167" t="s">
        <v>143</v>
      </c>
      <c r="Q46" s="175">
        <f>IFERROR(VLOOKUP($P46,'CATI_Semana_30.09'!$E$42:$Y$56,18,0),0)</f>
        <v>0</v>
      </c>
      <c r="R46" s="175">
        <f>IFERROR(VLOOKUP($P46,'CATI_Semana_07.10'!$E$36:$Y$50,18,0),0)</f>
        <v>0</v>
      </c>
      <c r="S46" s="175">
        <f>IFERROR(VLOOKUP($P46,'CATI_Semana_14.10'!$E$42:$Y$56,18,0),0)</f>
        <v>0</v>
      </c>
      <c r="T46" s="175">
        <f>IFERROR(VLOOKUP($P46,'CATI_Semana_21.10'!$E$34:$Y$48,18,0),0)</f>
        <v>0</v>
      </c>
      <c r="U46" s="175">
        <f>IFERROR(VLOOKUP($P46,'CATI_Semana_28.10'!$E$28:$Y$41,18,0),0)</f>
        <v>0</v>
      </c>
      <c r="V46" s="175">
        <f>IFERROR(VLOOKUP($P46,'CATI_Semana_04.11'!$E$34:$Y$48,18,0),0)</f>
        <v>0</v>
      </c>
      <c r="W46" s="175">
        <f>IFERROR(VLOOKUP($P46,'CATI_Semana_11.11'!$E$30:$Y$44,18,0),0)</f>
        <v>0</v>
      </c>
      <c r="X46" s="175">
        <f ca="1">IFERROR(VLOOKUP($P46,'CATI_Semana_18.11'!$E$32:$Y$47,18,0),0)</f>
        <v>1</v>
      </c>
      <c r="Y46" s="175">
        <f ca="1">IFERROR(VLOOKUP($P46,'CATI_Semana_25.11'!$E$36:$Y$53,18,0),0)</f>
        <v>1</v>
      </c>
      <c r="Z46" s="175">
        <f ca="1">IFERROR(VLOOKUP($P46,'CATI_Semana_02.12'!$E$28:$Y$40,18,0),0)</f>
        <v>1</v>
      </c>
      <c r="AA46" s="175">
        <f ca="1">IFERROR(VLOOKUP($P46,'CATI_Semana_09.12'!$E$30:$Y$43,18,0),0)</f>
        <v>1</v>
      </c>
      <c r="AB46" s="175">
        <f>IFERROR(VLOOKUP($P46,'CATI_Semana_16.12'!$E$27:$Y$38,18,0),0)</f>
        <v>0</v>
      </c>
      <c r="AC46" s="175">
        <f>IFERROR(VLOOKUP($P46,'CATI_Semana_23.12'!$E$23:$Y$32,18,0),0)</f>
        <v>0</v>
      </c>
      <c r="AD46" s="175">
        <f>IFERROR(VLOOKUP($P46,'CATI_Semana_30.12'!$E$22:$Y$31,18,0),0)</f>
        <v>0</v>
      </c>
      <c r="AE46" s="175">
        <f>IFERROR(VLOOKUP($P46,'CATI_Semana_06.01'!$E$20:$Y$28,18,0),0)</f>
        <v>0</v>
      </c>
      <c r="AF46" s="175">
        <f>IFERROR(VLOOKUP($P46,'CATI_Semana_13.01'!$E$20:$Y$28,18,0),0)</f>
        <v>0</v>
      </c>
      <c r="AG46" s="175">
        <f>IFERROR(VLOOKUP($P46,'CATI_Semana_20.01'!$E$20:$Y$28,18,0),0)</f>
        <v>0</v>
      </c>
      <c r="AH46" s="175">
        <f>IFERROR(VLOOKUP($P46,'CATI_Semana_27.01'!$E$20:$Y$28,18,0),0)</f>
        <v>0</v>
      </c>
      <c r="AI46" s="175">
        <f>IFERROR(VLOOKUP($P46,'CATI_Semana_03.02'!$E$20:$Y$28,18,0),0)</f>
        <v>0</v>
      </c>
      <c r="AJ46" s="175">
        <f>IFERROR(VLOOKUP($P46,'CATI_Semana_10.02'!$E$20:$Y$28,18,0),0)</f>
        <v>0</v>
      </c>
      <c r="AK46" s="175">
        <f>IFERROR(VLOOKUP($P46,'CATI_Semana_17.02'!$E$20:$Y$28,18,0),0)</f>
        <v>0</v>
      </c>
      <c r="AL46" s="175">
        <f>IFERROR(VLOOKUP($P46,'CATI_Semana_24.02'!$E$20:$Y$28,18,0),0)</f>
        <v>0</v>
      </c>
      <c r="AM46" s="175">
        <f>IFERROR(VLOOKUP($P46,'CATI_Semana_03.03'!$E$20:$Y$28,18,0),0)</f>
        <v>0</v>
      </c>
      <c r="AN46" s="175">
        <f>IFERROR(VLOOKUP($P46,'CATI_Semana_10.03'!$E$20:$Y$28,18,0),0)</f>
        <v>0</v>
      </c>
      <c r="AO46" s="175">
        <f>IFERROR(VLOOKUP($P46,'CATI_Semana_17.03'!$E$20:$Y$28,18,0),0)</f>
        <v>0</v>
      </c>
      <c r="AP46" s="175">
        <f>IFERROR(VLOOKUP($P46,'CATI_Semana_24.03'!$E$20:$Y$28,18,0),0)</f>
        <v>0</v>
      </c>
      <c r="AQ46" s="175">
        <f>IFERROR(VLOOKUP($P46,'CATI_Semana_31.03'!$E$20:$Y$28,18,0),0)</f>
        <v>0</v>
      </c>
      <c r="AR46" s="175">
        <f>IFERROR(VLOOKUP($P46,'CATI_Semana_07.04'!$E$20:$Y$28,18,0),0)</f>
        <v>0</v>
      </c>
      <c r="AS46" s="175">
        <f>IFERROR(VLOOKUP($P46,'CATI_Semana_14.04'!$E$20:$Y$28,18,0),0)</f>
        <v>0</v>
      </c>
      <c r="AT46" s="175">
        <f>IFERROR(VLOOKUP($P46,'CATI_Semana_21.04'!$E$20:$Y$28,18,0),0)</f>
        <v>0</v>
      </c>
      <c r="AU46" s="175">
        <f>IFERROR(VLOOKUP($P46,'CATI_Semana_28.04'!$E$20:$Y$28,18,0),0)</f>
        <v>0</v>
      </c>
      <c r="AV46" s="175">
        <f>IFERROR(VLOOKUP($P46,'CATI_Semana_05.05'!$E$20:$Y$28,18,0),0)</f>
        <v>0</v>
      </c>
      <c r="AW46" s="175">
        <f>IFERROR(VLOOKUP($P46,'CATI_Semana_12.05'!$E$20:$Y$28,18,0),0)</f>
        <v>0</v>
      </c>
      <c r="AX46" s="175">
        <f>IFERROR(VLOOKUP($P46,'CATI_Semana_19.05'!$E$20:$Y$28,18,0),0)</f>
        <v>0</v>
      </c>
      <c r="AY46" s="175">
        <f>IFERROR(VLOOKUP($P46,'CATI_Semana_26.05'!$E$20:$Y$28,18,0),0)</f>
        <v>0</v>
      </c>
      <c r="AZ46" s="175">
        <f>IFERROR(VLOOKUP($P46,'CATI_Semana_02.06'!$E$20:$Y$28,18,0),0)</f>
        <v>0</v>
      </c>
      <c r="BA46" s="175">
        <f>IFERROR(VLOOKUP($P46,'CATI_Semana_09.06'!$E$20:$Y$28,18,0),0)</f>
        <v>0</v>
      </c>
      <c r="BB46" s="175">
        <f>IFERROR(VLOOKUP($P46,'CATI_Semana_16.06'!$E$20:$Y$28,18,0),0)</f>
        <v>0</v>
      </c>
      <c r="BC46" s="175">
        <f>IFERROR(VLOOKUP($P46,'CATI_Semana_23.06'!$E$20:$Y$28,18,0),0)</f>
        <v>0</v>
      </c>
      <c r="BD46" s="175">
        <f>IFERROR(VLOOKUP($P46,'CATI_Semana_30.06'!$E$20:$Y$28,18,0),0)</f>
        <v>0</v>
      </c>
      <c r="BE46" s="175">
        <f>IFERROR(VLOOKUP($P46,'CATI_Semana_07.07'!$E$20:$Y$28,18,0),0)</f>
        <v>0</v>
      </c>
      <c r="BF46" s="175">
        <f>IFERROR(VLOOKUP($P46,'CATI_Semana_14.07'!$E$20:$Y$28,18,0),0)</f>
        <v>0</v>
      </c>
      <c r="BG46" s="175">
        <f>IFERROR(VLOOKUP($P46,'CATI_Semana_21.07'!$E$20:$Y$28,18,0),0)</f>
        <v>0</v>
      </c>
      <c r="BH46" s="175">
        <f>IFERROR(VLOOKUP($P46,'CATI_Semana_28.07'!$E$20:$Y$28,18,0),0)</f>
        <v>0</v>
      </c>
      <c r="BI46" s="175">
        <f>IFERROR(VLOOKUP($P46,'CATI_Semana_04.08'!$E$20:$Y$28,18,0),0)</f>
        <v>0</v>
      </c>
      <c r="BJ46" s="175">
        <f>IFERROR(VLOOKUP($P46,'CATI_Semana_11.08'!$E$20:$Y$28,18,0),0)</f>
        <v>0</v>
      </c>
      <c r="BK46" s="175">
        <f>IFERROR(VLOOKUP($P46,'CATI_Semana_18.08'!$E$20:$Y$28,18,0),0)</f>
        <v>0</v>
      </c>
      <c r="BL46" s="175">
        <f>IFERROR(VLOOKUP($P46,'CATI_Semana_25.08'!$E$20:$Y$28,18,0),0)</f>
        <v>0</v>
      </c>
      <c r="BM46" s="175">
        <f>IFERROR(VLOOKUP($P46,'CATI_Semana_01.09'!$E$20:$Y$28,18,0),0)</f>
        <v>0</v>
      </c>
      <c r="BN46" s="175">
        <f>IFERROR(VLOOKUP($P46,'CATI_Semana_08.09'!$E$20:$Y$28,18,0),0)</f>
        <v>0</v>
      </c>
      <c r="BO46" s="175">
        <f>IFERROR(VLOOKUP($P46,'CATI_Semana_15.09'!$E$20:$Y$28,18,0),0)</f>
        <v>0</v>
      </c>
      <c r="BP46" s="175">
        <f>IFERROR(VLOOKUP($P46,'CATI_Semana_22.09'!$E$20:$Y$28,18,0),0)</f>
        <v>0</v>
      </c>
      <c r="BQ46" s="175">
        <f>IFERROR(VLOOKUP($P46,'CATI_Semana_29.09'!$E$20:$Y$28,18,0),0)</f>
        <v>0</v>
      </c>
      <c r="BR46" s="175">
        <f>IFERROR(VLOOKUP($P46,'CATI_Semana_06.10'!$E$20:$Y$28,18,0),0)</f>
        <v>0</v>
      </c>
      <c r="BS46" s="175">
        <f>IFERROR(VLOOKUP($P46,'CATI_Semana_13.10'!$E$20:$Y$28,18,0),0)</f>
        <v>0</v>
      </c>
      <c r="BT46" s="175">
        <f>IFERROR(VLOOKUP($P46,'CATI_Semana_20.10'!$E$20:$Y$28,18,0),0)</f>
        <v>0</v>
      </c>
      <c r="BU46" s="175">
        <f>IFERROR(VLOOKUP($P46,'CATI_Semana_27.10'!$E$20:$Y$28,18,0),0)</f>
        <v>0</v>
      </c>
      <c r="BV46" s="175">
        <f>IFERROR(VLOOKUP($P46,'CATI_Semana_03.11'!$E$20:$Y$28,18,0),0)</f>
        <v>0</v>
      </c>
      <c r="BW46" s="175">
        <f>IFERROR(VLOOKUP($P46,'CATI_Semana_10.11'!$E$20:$Y$28,18,0),0)</f>
        <v>0</v>
      </c>
      <c r="BX46" s="175">
        <f>IFERROR(VLOOKUP($P46,'CATI_Semana_17.11'!$E$20:$Y$28,18,0),0)</f>
        <v>0</v>
      </c>
      <c r="BY46" s="175">
        <f>IFERROR(VLOOKUP($P46,'CATI_Semana_24.11'!$E$20:$Y$28,18,0),0)</f>
        <v>0</v>
      </c>
      <c r="BZ46" s="175">
        <f>IFERROR(VLOOKUP($P46,'CATI_Semana_01.12'!$E$20:$Y$28,18,0),0)</f>
        <v>0</v>
      </c>
      <c r="CA46" s="175">
        <f>IFERROR(VLOOKUP($P46,'CATI_Semana_08.12'!$E$20:$Y$28,18,0),0)</f>
        <v>0</v>
      </c>
      <c r="CB46" s="175">
        <f>IFERROR(VLOOKUP($P46,'CATI_Semana_15.12'!$E$20:$Y$28,18,0),0)</f>
        <v>0</v>
      </c>
      <c r="CC46" s="175">
        <f>IFERROR(VLOOKUP($P46,'CATI_Semana_22.12'!$E$20:$Y$28,18,0),0)</f>
        <v>0</v>
      </c>
      <c r="CD46" s="175">
        <f>IFERROR(VLOOKUP($P46,'CATI_Semana_29.12'!$E$20:$Y$28,18,0),0)</f>
        <v>0</v>
      </c>
    </row>
    <row r="47" spans="2:82" ht="15" customHeight="1">
      <c r="B47" s="11"/>
      <c r="C47" s="11"/>
      <c r="D47" s="11"/>
      <c r="E47" s="11"/>
      <c r="F47" s="134"/>
      <c r="G47" s="154"/>
      <c r="H47" s="154"/>
      <c r="I47" s="154"/>
      <c r="J47" s="173"/>
      <c r="K47" s="174"/>
      <c r="L47" s="172"/>
      <c r="M47" s="172"/>
      <c r="N47" s="12"/>
      <c r="O47" s="12"/>
      <c r="P47" s="167" t="s">
        <v>344</v>
      </c>
      <c r="Q47" s="175">
        <f>IFERROR(VLOOKUP($P47,'CATI_Semana_30.09'!$E$42:$Y$56,18,0),0)</f>
        <v>0</v>
      </c>
      <c r="R47" s="175">
        <f>IFERROR(VLOOKUP($P47,'CATI_Semana_07.10'!$E$36:$Y$50,18,0),0)</f>
        <v>0</v>
      </c>
      <c r="S47" s="175">
        <f>IFERROR(VLOOKUP($P47,'CATI_Semana_14.10'!$E$42:$Y$56,18,0),0)</f>
        <v>0</v>
      </c>
      <c r="T47" s="175">
        <f>IFERROR(VLOOKUP($P47,'CATI_Semana_21.10'!$E$34:$Y$48,18,0),0)</f>
        <v>0</v>
      </c>
      <c r="U47" s="175">
        <f>IFERROR(VLOOKUP($P47,'CATI_Semana_28.10'!$E$28:$Y$41,18,0),0)</f>
        <v>0</v>
      </c>
      <c r="V47" s="175">
        <f>IFERROR(VLOOKUP($P47,'CATI_Semana_04.11'!$E$34:$Y$48,18,0),0)</f>
        <v>0</v>
      </c>
      <c r="W47" s="175">
        <f>IFERROR(VLOOKUP($P47,'CATI_Semana_11.11'!$E$30:$Y$44,18,0),0)</f>
        <v>0</v>
      </c>
      <c r="X47" s="175">
        <f>IFERROR(VLOOKUP($P47,'CATI_Semana_18.11'!$E$32:$Y$47,18,0),0)</f>
        <v>0</v>
      </c>
      <c r="Y47" s="175">
        <f ca="1">IFERROR(VLOOKUP($P47,'CATI_Semana_25.11'!$E$36:$Y$53,18,0),0)</f>
        <v>6</v>
      </c>
      <c r="Z47" s="175">
        <f ca="1">IFERROR(VLOOKUP($P47,'CATI_Semana_02.12'!$E$28:$Y$40,18,0),0)</f>
        <v>10</v>
      </c>
      <c r="AA47" s="175">
        <f ca="1">IFERROR(VLOOKUP($P47,'CATI_Semana_09.12'!$E$30:$Y$43,18,0),0)</f>
        <v>10</v>
      </c>
      <c r="AB47" s="175">
        <f ca="1">IFERROR(VLOOKUP($P47,'CATI_Semana_16.12'!$E$27:$Y$38,18,0),0)</f>
        <v>4</v>
      </c>
      <c r="AC47" s="175">
        <f>IFERROR(VLOOKUP($P47,'CATI_Semana_23.12'!$E$23:$Y$32,18,0),0)</f>
        <v>0</v>
      </c>
      <c r="AD47" s="175">
        <f>IFERROR(VLOOKUP($P47,'CATI_Semana_30.12'!$E$22:$Y$31,18,0),0)</f>
        <v>0</v>
      </c>
      <c r="AE47" s="175">
        <f>IFERROR(VLOOKUP($P47,'CATI_Semana_06.01'!$E$20:$Y$28,18,0),0)</f>
        <v>0</v>
      </c>
      <c r="AF47" s="175">
        <f>IFERROR(VLOOKUP($P47,'CATI_Semana_13.01'!$E$20:$Y$28,18,0),0)</f>
        <v>0</v>
      </c>
      <c r="AG47" s="175">
        <f>IFERROR(VLOOKUP($P47,'CATI_Semana_20.01'!$E$20:$Y$28,18,0),0)</f>
        <v>0</v>
      </c>
      <c r="AH47" s="175">
        <f>IFERROR(VLOOKUP($P47,'CATI_Semana_27.01'!$E$20:$Y$28,18,0),0)</f>
        <v>0</v>
      </c>
      <c r="AI47" s="175">
        <f>IFERROR(VLOOKUP($P47,'CATI_Semana_03.02'!$E$20:$Y$28,18,0),0)</f>
        <v>0</v>
      </c>
      <c r="AJ47" s="175">
        <f>IFERROR(VLOOKUP($P47,'CATI_Semana_10.02'!$E$20:$Y$28,18,0),0)</f>
        <v>0</v>
      </c>
      <c r="AK47" s="175">
        <f>IFERROR(VLOOKUP($P47,'CATI_Semana_17.02'!$E$20:$Y$28,18,0),0)</f>
        <v>0</v>
      </c>
      <c r="AL47" s="175">
        <f>IFERROR(VLOOKUP($P47,'CATI_Semana_24.02'!$E$20:$Y$28,18,0),0)</f>
        <v>0</v>
      </c>
      <c r="AM47" s="175">
        <f>IFERROR(VLOOKUP($P47,'CATI_Semana_03.03'!$E$20:$Y$28,18,0),0)</f>
        <v>0</v>
      </c>
      <c r="AN47" s="175">
        <f>IFERROR(VLOOKUP($P47,'CATI_Semana_10.03'!$E$20:$Y$28,18,0),0)</f>
        <v>0</v>
      </c>
      <c r="AO47" s="175">
        <f>IFERROR(VLOOKUP($P47,'CATI_Semana_17.03'!$E$20:$Y$28,18,0),0)</f>
        <v>0</v>
      </c>
      <c r="AP47" s="175">
        <f>IFERROR(VLOOKUP($P47,'CATI_Semana_24.03'!$E$20:$Y$28,18,0),0)</f>
        <v>0</v>
      </c>
      <c r="AQ47" s="175">
        <f>IFERROR(VLOOKUP($P47,'CATI_Semana_31.03'!$E$20:$Y$28,18,0),0)</f>
        <v>0</v>
      </c>
      <c r="AR47" s="175">
        <f>IFERROR(VLOOKUP($P47,'CATI_Semana_07.04'!$E$20:$Y$28,18,0),0)</f>
        <v>0</v>
      </c>
      <c r="AS47" s="175">
        <f>IFERROR(VLOOKUP($P47,'CATI_Semana_14.04'!$E$20:$Y$28,18,0),0)</f>
        <v>0</v>
      </c>
      <c r="AT47" s="175">
        <f>IFERROR(VLOOKUP($P47,'CATI_Semana_21.04'!$E$20:$Y$28,18,0),0)</f>
        <v>0</v>
      </c>
      <c r="AU47" s="175">
        <f>IFERROR(VLOOKUP($P47,'CATI_Semana_28.04'!$E$20:$Y$28,18,0),0)</f>
        <v>0</v>
      </c>
      <c r="AV47" s="175">
        <f>IFERROR(VLOOKUP($P47,'CATI_Semana_05.05'!$E$20:$Y$28,18,0),0)</f>
        <v>0</v>
      </c>
      <c r="AW47" s="175">
        <f>IFERROR(VLOOKUP($P47,'CATI_Semana_12.05'!$E$20:$Y$28,18,0),0)</f>
        <v>0</v>
      </c>
      <c r="AX47" s="175">
        <f>IFERROR(VLOOKUP($P47,'CATI_Semana_19.05'!$E$20:$Y$28,18,0),0)</f>
        <v>0</v>
      </c>
      <c r="AY47" s="175">
        <f>IFERROR(VLOOKUP($P47,'CATI_Semana_26.05'!$E$20:$Y$28,18,0),0)</f>
        <v>0</v>
      </c>
      <c r="AZ47" s="175">
        <f>IFERROR(VLOOKUP($P47,'CATI_Semana_02.06'!$E$20:$Y$28,18,0),0)</f>
        <v>0</v>
      </c>
      <c r="BA47" s="175">
        <f>IFERROR(VLOOKUP($P47,'CATI_Semana_09.06'!$E$20:$Y$28,18,0),0)</f>
        <v>0</v>
      </c>
      <c r="BB47" s="175">
        <f>IFERROR(VLOOKUP($P47,'CATI_Semana_16.06'!$E$20:$Y$28,18,0),0)</f>
        <v>0</v>
      </c>
      <c r="BC47" s="175">
        <f>IFERROR(VLOOKUP($P47,'CATI_Semana_23.06'!$E$20:$Y$28,18,0),0)</f>
        <v>0</v>
      </c>
      <c r="BD47" s="175">
        <f>IFERROR(VLOOKUP($P47,'CATI_Semana_30.06'!$E$20:$Y$28,18,0),0)</f>
        <v>0</v>
      </c>
      <c r="BE47" s="175">
        <f>IFERROR(VLOOKUP($P47,'CATI_Semana_07.07'!$E$20:$Y$28,18,0),0)</f>
        <v>0</v>
      </c>
      <c r="BF47" s="175">
        <f>IFERROR(VLOOKUP($P47,'CATI_Semana_14.07'!$E$20:$Y$28,18,0),0)</f>
        <v>0</v>
      </c>
      <c r="BG47" s="175">
        <f>IFERROR(VLOOKUP($P47,'CATI_Semana_21.07'!$E$20:$Y$28,18,0),0)</f>
        <v>0</v>
      </c>
      <c r="BH47" s="175">
        <f>IFERROR(VLOOKUP($P47,'CATI_Semana_28.07'!$E$20:$Y$28,18,0),0)</f>
        <v>0</v>
      </c>
      <c r="BI47" s="175">
        <f>IFERROR(VLOOKUP($P47,'CATI_Semana_04.08'!$E$20:$Y$28,18,0),0)</f>
        <v>0</v>
      </c>
      <c r="BJ47" s="175">
        <f>IFERROR(VLOOKUP($P47,'CATI_Semana_11.08'!$E$20:$Y$28,18,0),0)</f>
        <v>0</v>
      </c>
      <c r="BK47" s="175">
        <f>IFERROR(VLOOKUP($P47,'CATI_Semana_18.08'!$E$20:$Y$28,18,0),0)</f>
        <v>0</v>
      </c>
      <c r="BL47" s="175">
        <f>IFERROR(VLOOKUP($P47,'CATI_Semana_25.08'!$E$20:$Y$28,18,0),0)</f>
        <v>0</v>
      </c>
      <c r="BM47" s="175">
        <f>IFERROR(VLOOKUP($P47,'CATI_Semana_01.09'!$E$20:$Y$28,18,0),0)</f>
        <v>0</v>
      </c>
      <c r="BN47" s="175">
        <f>IFERROR(VLOOKUP($P47,'CATI_Semana_08.09'!$E$20:$Y$28,18,0),0)</f>
        <v>0</v>
      </c>
      <c r="BO47" s="175">
        <f>IFERROR(VLOOKUP($P47,'CATI_Semana_15.09'!$E$20:$Y$28,18,0),0)</f>
        <v>0</v>
      </c>
      <c r="BP47" s="175">
        <f>IFERROR(VLOOKUP($P47,'CATI_Semana_22.09'!$E$20:$Y$28,18,0),0)</f>
        <v>0</v>
      </c>
      <c r="BQ47" s="175">
        <f>IFERROR(VLOOKUP($P47,'CATI_Semana_29.09'!$E$20:$Y$28,18,0),0)</f>
        <v>0</v>
      </c>
      <c r="BR47" s="175">
        <f>IFERROR(VLOOKUP($P47,'CATI_Semana_06.10'!$E$20:$Y$28,18,0),0)</f>
        <v>0</v>
      </c>
      <c r="BS47" s="175">
        <f>IFERROR(VLOOKUP($P47,'CATI_Semana_13.10'!$E$20:$Y$28,18,0),0)</f>
        <v>0</v>
      </c>
      <c r="BT47" s="175">
        <f>IFERROR(VLOOKUP($P47,'CATI_Semana_20.10'!$E$20:$Y$28,18,0),0)</f>
        <v>0</v>
      </c>
      <c r="BU47" s="175">
        <f>IFERROR(VLOOKUP($P47,'CATI_Semana_27.10'!$E$20:$Y$28,18,0),0)</f>
        <v>0</v>
      </c>
      <c r="BV47" s="175">
        <f>IFERROR(VLOOKUP($P47,'CATI_Semana_03.11'!$E$20:$Y$28,18,0),0)</f>
        <v>0</v>
      </c>
      <c r="BW47" s="175">
        <f>IFERROR(VLOOKUP($P47,'CATI_Semana_10.11'!$E$20:$Y$28,18,0),0)</f>
        <v>0</v>
      </c>
      <c r="BX47" s="175">
        <f>IFERROR(VLOOKUP($P47,'CATI_Semana_17.11'!$E$20:$Y$28,18,0),0)</f>
        <v>0</v>
      </c>
      <c r="BY47" s="175">
        <f>IFERROR(VLOOKUP($P47,'CATI_Semana_24.11'!$E$20:$Y$28,18,0),0)</f>
        <v>0</v>
      </c>
      <c r="BZ47" s="175">
        <f>IFERROR(VLOOKUP($P47,'CATI_Semana_01.12'!$E$20:$Y$28,18,0),0)</f>
        <v>0</v>
      </c>
      <c r="CA47" s="175">
        <f>IFERROR(VLOOKUP($P47,'CATI_Semana_08.12'!$E$20:$Y$28,18,0),0)</f>
        <v>0</v>
      </c>
      <c r="CB47" s="175">
        <f>IFERROR(VLOOKUP($P47,'CATI_Semana_15.12'!$E$20:$Y$28,18,0),0)</f>
        <v>0</v>
      </c>
      <c r="CC47" s="175">
        <f>IFERROR(VLOOKUP($P47,'CATI_Semana_22.12'!$E$20:$Y$28,18,0),0)</f>
        <v>0</v>
      </c>
      <c r="CD47" s="175">
        <f>IFERROR(VLOOKUP($P47,'CATI_Semana_29.12'!$E$20:$Y$28,18,0),0)</f>
        <v>0</v>
      </c>
    </row>
    <row r="48" spans="2:82" ht="15" customHeight="1" collapsed="1">
      <c r="B48" s="11"/>
      <c r="C48" s="11"/>
      <c r="D48" s="11"/>
      <c r="E48" s="11"/>
      <c r="F48" s="134"/>
      <c r="G48" s="154"/>
      <c r="H48" s="154"/>
      <c r="I48" s="154"/>
      <c r="J48" s="173"/>
      <c r="K48" s="174"/>
      <c r="L48" s="172"/>
      <c r="M48" s="172"/>
      <c r="N48" s="12"/>
      <c r="O48" s="12"/>
      <c r="P48" s="167" t="s">
        <v>343</v>
      </c>
      <c r="Q48" s="175">
        <f>IFERROR(VLOOKUP($P48,'CATI_Semana_30.09'!$E$42:$Y$56,18,0),0)</f>
        <v>0</v>
      </c>
      <c r="R48" s="175">
        <f>IFERROR(VLOOKUP($P48,'CATI_Semana_07.10'!$E$36:$Y$50,18,0),0)</f>
        <v>0</v>
      </c>
      <c r="S48" s="175">
        <f>IFERROR(VLOOKUP($P48,'CATI_Semana_14.10'!$E$42:$Y$56,18,0),0)</f>
        <v>0</v>
      </c>
      <c r="T48" s="175">
        <f>IFERROR(VLOOKUP($P48,'CATI_Semana_21.10'!$E$34:$Y$48,18,0),0)</f>
        <v>0</v>
      </c>
      <c r="U48" s="175">
        <f>IFERROR(VLOOKUP($P48,'CATI_Semana_28.10'!$E$28:$Y$41,18,0),0)</f>
        <v>0</v>
      </c>
      <c r="V48" s="175">
        <f>IFERROR(VLOOKUP($P48,'CATI_Semana_04.11'!$E$34:$Y$48,18,0),0)</f>
        <v>0</v>
      </c>
      <c r="W48" s="175">
        <f>IFERROR(VLOOKUP($P48,'CATI_Semana_11.11'!$E$30:$Y$44,18,0),0)</f>
        <v>0</v>
      </c>
      <c r="X48" s="175">
        <f>IFERROR(VLOOKUP($P48,'CATI_Semana_18.11'!$E$32:$Y$47,18,0),0)</f>
        <v>0</v>
      </c>
      <c r="Y48" s="175">
        <f ca="1">IFERROR(VLOOKUP($P48,'CATI_Semana_25.11'!$E$36:$Y$53,18,0),0)</f>
        <v>4</v>
      </c>
      <c r="Z48" s="175">
        <f ca="1">IFERROR(VLOOKUP($P48,'CATI_Semana_02.12'!$E$28:$Y$40,18,0),0)</f>
        <v>7</v>
      </c>
      <c r="AA48" s="175">
        <f ca="1">IFERROR(VLOOKUP($P48,'CATI_Semana_09.12'!$E$30:$Y$43,18,0),0)</f>
        <v>7</v>
      </c>
      <c r="AB48" s="175">
        <f ca="1">IFERROR(VLOOKUP($P48,'CATI_Semana_16.12'!$E$27:$Y$38,18,0),0)</f>
        <v>3</v>
      </c>
      <c r="AC48" s="175">
        <f>IFERROR(VLOOKUP($P48,'CATI_Semana_23.12'!$E$23:$Y$32,18,0),0)</f>
        <v>0</v>
      </c>
      <c r="AD48" s="175">
        <f>IFERROR(VLOOKUP($P48,'CATI_Semana_30.12'!$E$22:$Y$31,18,0),0)</f>
        <v>0</v>
      </c>
      <c r="AE48" s="175">
        <f>IFERROR(VLOOKUP($P48,'CATI_Semana_06.01'!$E$20:$Y$28,18,0),0)</f>
        <v>0</v>
      </c>
      <c r="AF48" s="175">
        <f>IFERROR(VLOOKUP($P48,'CATI_Semana_13.01'!$E$20:$Y$28,18,0),0)</f>
        <v>0</v>
      </c>
      <c r="AG48" s="175">
        <f>IFERROR(VLOOKUP($P48,'CATI_Semana_20.01'!$E$20:$Y$28,18,0),0)</f>
        <v>0</v>
      </c>
      <c r="AH48" s="175">
        <f>IFERROR(VLOOKUP($P48,'CATI_Semana_27.01'!$E$20:$Y$28,18,0),0)</f>
        <v>0</v>
      </c>
      <c r="AI48" s="175">
        <f>IFERROR(VLOOKUP($P48,'CATI_Semana_03.02'!$E$20:$Y$28,18,0),0)</f>
        <v>0</v>
      </c>
      <c r="AJ48" s="175">
        <f>IFERROR(VLOOKUP($P48,'CATI_Semana_10.02'!$E$20:$Y$28,18,0),0)</f>
        <v>0</v>
      </c>
      <c r="AK48" s="175">
        <f>IFERROR(VLOOKUP($P48,'CATI_Semana_17.02'!$E$20:$Y$28,18,0),0)</f>
        <v>0</v>
      </c>
      <c r="AL48" s="175">
        <f>IFERROR(VLOOKUP($P48,'CATI_Semana_24.02'!$E$20:$Y$28,18,0),0)</f>
        <v>0</v>
      </c>
      <c r="AM48" s="175">
        <f>IFERROR(VLOOKUP($P48,'CATI_Semana_03.03'!$E$20:$Y$28,18,0),0)</f>
        <v>0</v>
      </c>
      <c r="AN48" s="175">
        <f>IFERROR(VLOOKUP($P48,'CATI_Semana_10.03'!$E$20:$Y$28,18,0),0)</f>
        <v>0</v>
      </c>
      <c r="AO48" s="175">
        <f>IFERROR(VLOOKUP($P48,'CATI_Semana_17.03'!$E$20:$Y$28,18,0),0)</f>
        <v>0</v>
      </c>
      <c r="AP48" s="175">
        <f>IFERROR(VLOOKUP($P48,'CATI_Semana_24.03'!$E$20:$Y$28,18,0),0)</f>
        <v>0</v>
      </c>
      <c r="AQ48" s="175">
        <f>IFERROR(VLOOKUP($P48,'CATI_Semana_31.03'!$E$20:$Y$28,18,0),0)</f>
        <v>0</v>
      </c>
      <c r="AR48" s="175">
        <f>IFERROR(VLOOKUP($P48,'CATI_Semana_07.04'!$E$20:$Y$28,18,0),0)</f>
        <v>0</v>
      </c>
      <c r="AS48" s="175">
        <f>IFERROR(VLOOKUP($P48,'CATI_Semana_14.04'!$E$20:$Y$28,18,0),0)</f>
        <v>0</v>
      </c>
      <c r="AT48" s="175">
        <f>IFERROR(VLOOKUP($P48,'CATI_Semana_21.04'!$E$20:$Y$28,18,0),0)</f>
        <v>0</v>
      </c>
      <c r="AU48" s="175">
        <f>IFERROR(VLOOKUP($P48,'CATI_Semana_28.04'!$E$20:$Y$28,18,0),0)</f>
        <v>0</v>
      </c>
      <c r="AV48" s="175">
        <f>IFERROR(VLOOKUP($P48,'CATI_Semana_05.05'!$E$20:$Y$28,18,0),0)</f>
        <v>0</v>
      </c>
      <c r="AW48" s="175">
        <f>IFERROR(VLOOKUP($P48,'CATI_Semana_12.05'!$E$20:$Y$28,18,0),0)</f>
        <v>0</v>
      </c>
      <c r="AX48" s="175">
        <f>IFERROR(VLOOKUP($P48,'CATI_Semana_19.05'!$E$20:$Y$28,18,0),0)</f>
        <v>0</v>
      </c>
      <c r="AY48" s="175">
        <f>IFERROR(VLOOKUP($P48,'CATI_Semana_26.05'!$E$20:$Y$28,18,0),0)</f>
        <v>0</v>
      </c>
      <c r="AZ48" s="175">
        <f>IFERROR(VLOOKUP($P48,'CATI_Semana_02.06'!$E$20:$Y$28,18,0),0)</f>
        <v>0</v>
      </c>
      <c r="BA48" s="175">
        <f>IFERROR(VLOOKUP($P48,'CATI_Semana_09.06'!$E$20:$Y$28,18,0),0)</f>
        <v>0</v>
      </c>
      <c r="BB48" s="175">
        <f>IFERROR(VLOOKUP($P48,'CATI_Semana_16.06'!$E$20:$Y$28,18,0),0)</f>
        <v>0</v>
      </c>
      <c r="BC48" s="175">
        <f>IFERROR(VLOOKUP($P48,'CATI_Semana_23.06'!$E$20:$Y$28,18,0),0)</f>
        <v>0</v>
      </c>
      <c r="BD48" s="175">
        <f>IFERROR(VLOOKUP($P48,'CATI_Semana_30.06'!$E$20:$Y$28,18,0),0)</f>
        <v>0</v>
      </c>
      <c r="BE48" s="175">
        <f>IFERROR(VLOOKUP($P48,'CATI_Semana_07.07'!$E$20:$Y$28,18,0),0)</f>
        <v>0</v>
      </c>
      <c r="BF48" s="175">
        <f>IFERROR(VLOOKUP($P48,'CATI_Semana_14.07'!$E$20:$Y$28,18,0),0)</f>
        <v>0</v>
      </c>
      <c r="BG48" s="175">
        <f>IFERROR(VLOOKUP($P48,'CATI_Semana_21.07'!$E$20:$Y$28,18,0),0)</f>
        <v>0</v>
      </c>
      <c r="BH48" s="175">
        <f>IFERROR(VLOOKUP($P48,'CATI_Semana_28.07'!$E$20:$Y$28,18,0),0)</f>
        <v>0</v>
      </c>
      <c r="BI48" s="175">
        <f>IFERROR(VLOOKUP($P48,'CATI_Semana_04.08'!$E$20:$Y$28,18,0),0)</f>
        <v>0</v>
      </c>
      <c r="BJ48" s="175">
        <f>IFERROR(VLOOKUP($P48,'CATI_Semana_11.08'!$E$20:$Y$28,18,0),0)</f>
        <v>0</v>
      </c>
      <c r="BK48" s="175">
        <f>IFERROR(VLOOKUP($P48,'CATI_Semana_18.08'!$E$20:$Y$28,18,0),0)</f>
        <v>0</v>
      </c>
      <c r="BL48" s="175">
        <f>IFERROR(VLOOKUP($P48,'CATI_Semana_25.08'!$E$20:$Y$28,18,0),0)</f>
        <v>0</v>
      </c>
      <c r="BM48" s="175">
        <f>IFERROR(VLOOKUP($P48,'CATI_Semana_01.09'!$E$20:$Y$28,18,0),0)</f>
        <v>0</v>
      </c>
      <c r="BN48" s="175">
        <f>IFERROR(VLOOKUP($P48,'CATI_Semana_08.09'!$E$20:$Y$28,18,0),0)</f>
        <v>0</v>
      </c>
      <c r="BO48" s="175">
        <f>IFERROR(VLOOKUP($P48,'CATI_Semana_15.09'!$E$20:$Y$28,18,0),0)</f>
        <v>0</v>
      </c>
      <c r="BP48" s="175">
        <f>IFERROR(VLOOKUP($P48,'CATI_Semana_22.09'!$E$20:$Y$28,18,0),0)</f>
        <v>0</v>
      </c>
      <c r="BQ48" s="175">
        <f>IFERROR(VLOOKUP($P48,'CATI_Semana_29.09'!$E$20:$Y$28,18,0),0)</f>
        <v>0</v>
      </c>
      <c r="BR48" s="175">
        <f>IFERROR(VLOOKUP($P48,'CATI_Semana_06.10'!$E$20:$Y$28,18,0),0)</f>
        <v>0</v>
      </c>
      <c r="BS48" s="175">
        <f>IFERROR(VLOOKUP($P48,'CATI_Semana_13.10'!$E$20:$Y$28,18,0),0)</f>
        <v>0</v>
      </c>
      <c r="BT48" s="175">
        <f>IFERROR(VLOOKUP($P48,'CATI_Semana_20.10'!$E$20:$Y$28,18,0),0)</f>
        <v>0</v>
      </c>
      <c r="BU48" s="175">
        <f>IFERROR(VLOOKUP($P48,'CATI_Semana_27.10'!$E$20:$Y$28,18,0),0)</f>
        <v>0</v>
      </c>
      <c r="BV48" s="175">
        <f>IFERROR(VLOOKUP($P48,'CATI_Semana_03.11'!$E$20:$Y$28,18,0),0)</f>
        <v>0</v>
      </c>
      <c r="BW48" s="175">
        <f>IFERROR(VLOOKUP($P48,'CATI_Semana_10.11'!$E$20:$Y$28,18,0),0)</f>
        <v>0</v>
      </c>
      <c r="BX48" s="175">
        <f>IFERROR(VLOOKUP($P48,'CATI_Semana_17.11'!$E$20:$Y$28,18,0),0)</f>
        <v>0</v>
      </c>
      <c r="BY48" s="175">
        <f>IFERROR(VLOOKUP($P48,'CATI_Semana_24.11'!$E$20:$Y$28,18,0),0)</f>
        <v>0</v>
      </c>
      <c r="BZ48" s="175">
        <f>IFERROR(VLOOKUP($P48,'CATI_Semana_01.12'!$E$20:$Y$28,18,0),0)</f>
        <v>0</v>
      </c>
      <c r="CA48" s="175">
        <f>IFERROR(VLOOKUP($P48,'CATI_Semana_08.12'!$E$20:$Y$28,18,0),0)</f>
        <v>0</v>
      </c>
      <c r="CB48" s="175">
        <f>IFERROR(VLOOKUP($P48,'CATI_Semana_15.12'!$E$20:$Y$28,18,0),0)</f>
        <v>0</v>
      </c>
      <c r="CC48" s="175">
        <f>IFERROR(VLOOKUP($P48,'CATI_Semana_22.12'!$E$20:$Y$28,18,0),0)</f>
        <v>0</v>
      </c>
      <c r="CD48" s="175">
        <f>IFERROR(VLOOKUP($P48,'CATI_Semana_29.12'!$E$20:$Y$28,18,0),0)</f>
        <v>0</v>
      </c>
    </row>
    <row r="49" spans="1:82" ht="15" hidden="1" customHeight="1" outlineLevel="1" collapsed="1">
      <c r="B49" s="11"/>
      <c r="C49" s="11"/>
      <c r="D49" s="11"/>
      <c r="E49" s="11"/>
      <c r="F49" s="134"/>
      <c r="G49" s="154"/>
      <c r="H49" s="154"/>
      <c r="I49" s="154"/>
      <c r="J49" s="173"/>
      <c r="K49" s="174"/>
      <c r="L49" s="172"/>
      <c r="M49" s="172"/>
      <c r="N49" s="12"/>
      <c r="O49" s="12"/>
      <c r="P49" s="167" t="s">
        <v>348</v>
      </c>
      <c r="Q49" s="175">
        <f>IFERROR(VLOOKUP($P49,'CATI_Semana_30.09'!$E$42:$Y$56,18,0),0)</f>
        <v>0</v>
      </c>
      <c r="R49" s="175">
        <f>IFERROR(VLOOKUP($P49,'CATI_Semana_07.10'!$E$36:$Y$50,18,0),0)</f>
        <v>0</v>
      </c>
      <c r="S49" s="175">
        <f>IFERROR(VLOOKUP($P49,'CATI_Semana_14.10'!$E$42:$Y$56,18,0),0)</f>
        <v>0</v>
      </c>
      <c r="T49" s="175">
        <f>IFERROR(VLOOKUP($P49,'CATI_Semana_21.10'!$E$34:$Y$48,18,0),0)</f>
        <v>0</v>
      </c>
      <c r="U49" s="175">
        <f>IFERROR(VLOOKUP($P49,'CATI_Semana_28.10'!$E$28:$Y$41,18,0),0)</f>
        <v>0</v>
      </c>
      <c r="V49" s="175">
        <f>IFERROR(VLOOKUP($P49,'CATI_Semana_04.11'!$E$34:$Y$48,18,0),0)</f>
        <v>0</v>
      </c>
      <c r="W49" s="175">
        <f>IFERROR(VLOOKUP($P49,'CATI_Semana_11.11'!$E$30:$Y$44,18,0),0)</f>
        <v>0</v>
      </c>
      <c r="X49" s="175">
        <f>IFERROR(VLOOKUP($P49,'CATI_Semana_18.11'!$E$32:$Y$47,18,0),0)</f>
        <v>0</v>
      </c>
      <c r="Y49" s="175">
        <f>IFERROR(VLOOKUP($P49,'CATI_Semana_25.11'!$E$36:$Y$53,18,0),0)</f>
        <v>0</v>
      </c>
      <c r="Z49" s="175">
        <f ca="1">IFERROR(VLOOKUP($P49,'CATI_Semana_02.12'!$E$28:$Y$40,18,0),0)</f>
        <v>122</v>
      </c>
      <c r="AA49" s="175">
        <f ca="1">IFERROR(VLOOKUP($P49,'CATI_Semana_09.12'!$E$30:$Y$43,18,0),0)</f>
        <v>117</v>
      </c>
      <c r="AB49" s="175">
        <f ca="1">IFERROR(VLOOKUP($P49,'CATI_Semana_16.12'!$E$27:$Y$38,18,0),0)</f>
        <v>130</v>
      </c>
      <c r="AC49" s="175">
        <f ca="1">IFERROR(VLOOKUP($P49,'CATI_Semana_23.12'!$E$23:$Y$32,18,0),0)</f>
        <v>101</v>
      </c>
      <c r="AD49" s="175">
        <f ca="1">IFERROR(VLOOKUP($P49,'CATI_Semana_30.12'!$E$22:$Y$31,18,0),0)</f>
        <v>60</v>
      </c>
      <c r="AE49" s="175">
        <f>IFERROR(VLOOKUP($P49,'CATI_Semana_06.01'!$E$20:$Y$28,18,0),0)</f>
        <v>0</v>
      </c>
      <c r="AF49" s="175">
        <f>IFERROR(VLOOKUP($P49,'CATI_Semana_13.01'!$E$20:$Y$28,18,0),0)</f>
        <v>0</v>
      </c>
      <c r="AG49" s="175">
        <f>IFERROR(VLOOKUP($P49,'CATI_Semana_20.01'!$E$20:$Y$28,18,0),0)</f>
        <v>0</v>
      </c>
      <c r="AH49" s="175">
        <f>IFERROR(VLOOKUP($P49,'CATI_Semana_27.01'!$E$20:$Y$28,18,0),0)</f>
        <v>0</v>
      </c>
      <c r="AI49" s="175">
        <f>IFERROR(VLOOKUP($P49,'CATI_Semana_03.02'!$E$20:$Y$28,18,0),0)</f>
        <v>0</v>
      </c>
      <c r="AJ49" s="175">
        <f>IFERROR(VLOOKUP($P49,'CATI_Semana_10.02'!$E$20:$Y$28,18,0),0)</f>
        <v>0</v>
      </c>
      <c r="AK49" s="175">
        <f>IFERROR(VLOOKUP($P49,'CATI_Semana_17.02'!$E$20:$Y$28,18,0),0)</f>
        <v>0</v>
      </c>
      <c r="AL49" s="175">
        <f>IFERROR(VLOOKUP($P49,'CATI_Semana_24.02'!$E$20:$Y$28,18,0),0)</f>
        <v>0</v>
      </c>
      <c r="AM49" s="175">
        <f>IFERROR(VLOOKUP($P49,'CATI_Semana_03.03'!$E$20:$Y$28,18,0),0)</f>
        <v>0</v>
      </c>
      <c r="AN49" s="175">
        <f>IFERROR(VLOOKUP($P49,'CATI_Semana_10.03'!$E$20:$Y$28,18,0),0)</f>
        <v>0</v>
      </c>
      <c r="AO49" s="175">
        <f>IFERROR(VLOOKUP($P49,'CATI_Semana_17.03'!$E$20:$Y$28,18,0),0)</f>
        <v>0</v>
      </c>
      <c r="AP49" s="175">
        <f>IFERROR(VLOOKUP($P49,'CATI_Semana_24.03'!$E$20:$Y$28,18,0),0)</f>
        <v>0</v>
      </c>
      <c r="AQ49" s="175">
        <f>IFERROR(VLOOKUP($P49,'CATI_Semana_31.03'!$E$20:$Y$28,18,0),0)</f>
        <v>0</v>
      </c>
      <c r="AR49" s="175">
        <f>IFERROR(VLOOKUP($P49,'CATI_Semana_07.04'!$E$20:$Y$28,18,0),0)</f>
        <v>0</v>
      </c>
      <c r="AS49" s="175">
        <f>IFERROR(VLOOKUP($P49,'CATI_Semana_14.04'!$E$20:$Y$28,18,0),0)</f>
        <v>0</v>
      </c>
      <c r="AT49" s="175">
        <f>IFERROR(VLOOKUP($P49,'CATI_Semana_21.04'!$E$20:$Y$28,18,0),0)</f>
        <v>0</v>
      </c>
      <c r="AU49" s="175">
        <f>IFERROR(VLOOKUP($P49,'CATI_Semana_28.04'!$E$20:$Y$28,18,0),0)</f>
        <v>0</v>
      </c>
      <c r="AV49" s="175">
        <f>IFERROR(VLOOKUP($P49,'CATI_Semana_05.05'!$E$20:$Y$28,18,0),0)</f>
        <v>0</v>
      </c>
      <c r="AW49" s="175">
        <f>IFERROR(VLOOKUP($P49,'CATI_Semana_12.05'!$E$20:$Y$28,18,0),0)</f>
        <v>0</v>
      </c>
      <c r="AX49" s="175">
        <f>IFERROR(VLOOKUP($P49,'CATI_Semana_19.05'!$E$20:$Y$28,18,0),0)</f>
        <v>0</v>
      </c>
      <c r="AY49" s="175">
        <f>IFERROR(VLOOKUP($P49,'CATI_Semana_26.05'!$E$20:$Y$28,18,0),0)</f>
        <v>0</v>
      </c>
      <c r="AZ49" s="175">
        <f>IFERROR(VLOOKUP($P49,'CATI_Semana_02.06'!$E$20:$Y$28,18,0),0)</f>
        <v>0</v>
      </c>
      <c r="BA49" s="175">
        <f>IFERROR(VLOOKUP($P49,'CATI_Semana_09.06'!$E$20:$Y$28,18,0),0)</f>
        <v>0</v>
      </c>
      <c r="BB49" s="175">
        <f>IFERROR(VLOOKUP($P49,'CATI_Semana_16.06'!$E$20:$Y$28,18,0),0)</f>
        <v>0</v>
      </c>
      <c r="BC49" s="175">
        <f>IFERROR(VLOOKUP($P49,'CATI_Semana_23.06'!$E$20:$Y$28,18,0),0)</f>
        <v>0</v>
      </c>
      <c r="BD49" s="175">
        <f>IFERROR(VLOOKUP($P49,'CATI_Semana_30.06'!$E$20:$Y$28,18,0),0)</f>
        <v>0</v>
      </c>
      <c r="BE49" s="175">
        <f>IFERROR(VLOOKUP($P49,'CATI_Semana_07.07'!$E$20:$Y$28,18,0),0)</f>
        <v>0</v>
      </c>
      <c r="BF49" s="175">
        <f>IFERROR(VLOOKUP($P49,'CATI_Semana_14.07'!$E$20:$Y$28,18,0),0)</f>
        <v>0</v>
      </c>
      <c r="BG49" s="175">
        <f>IFERROR(VLOOKUP($P49,'CATI_Semana_21.07'!$E$20:$Y$28,18,0),0)</f>
        <v>0</v>
      </c>
      <c r="BH49" s="175">
        <f>IFERROR(VLOOKUP($P49,'CATI_Semana_28.07'!$E$20:$Y$28,18,0),0)</f>
        <v>0</v>
      </c>
      <c r="BI49" s="175">
        <f>IFERROR(VLOOKUP($P49,'CATI_Semana_04.08'!$E$20:$Y$28,18,0),0)</f>
        <v>0</v>
      </c>
      <c r="BJ49" s="175">
        <f>IFERROR(VLOOKUP($P49,'CATI_Semana_11.08'!$E$20:$Y$28,18,0),0)</f>
        <v>0</v>
      </c>
      <c r="BK49" s="175">
        <f>IFERROR(VLOOKUP($P49,'CATI_Semana_18.08'!$E$20:$Y$28,18,0),0)</f>
        <v>0</v>
      </c>
      <c r="BL49" s="175">
        <f>IFERROR(VLOOKUP($P49,'CATI_Semana_25.08'!$E$20:$Y$28,18,0),0)</f>
        <v>0</v>
      </c>
      <c r="BM49" s="175">
        <f>IFERROR(VLOOKUP($P49,'CATI_Semana_01.09'!$E$20:$Y$28,18,0),0)</f>
        <v>0</v>
      </c>
      <c r="BN49" s="175">
        <f>IFERROR(VLOOKUP($P49,'CATI_Semana_08.09'!$E$20:$Y$28,18,0),0)</f>
        <v>0</v>
      </c>
      <c r="BO49" s="175">
        <f>IFERROR(VLOOKUP($P49,'CATI_Semana_15.09'!$E$20:$Y$28,18,0),0)</f>
        <v>0</v>
      </c>
      <c r="BP49" s="175">
        <f>IFERROR(VLOOKUP($P49,'CATI_Semana_22.09'!$E$20:$Y$28,18,0),0)</f>
        <v>0</v>
      </c>
      <c r="BQ49" s="175">
        <f>IFERROR(VLOOKUP($P49,'CATI_Semana_29.09'!$E$20:$Y$28,18,0),0)</f>
        <v>0</v>
      </c>
      <c r="BR49" s="175">
        <f>IFERROR(VLOOKUP($P49,'CATI_Semana_06.10'!$E$20:$Y$28,18,0),0)</f>
        <v>0</v>
      </c>
      <c r="BS49" s="175">
        <f>IFERROR(VLOOKUP($P49,'CATI_Semana_13.10'!$E$20:$Y$28,18,0),0)</f>
        <v>0</v>
      </c>
      <c r="BT49" s="175">
        <f>IFERROR(VLOOKUP($P49,'CATI_Semana_20.10'!$E$20:$Y$28,18,0),0)</f>
        <v>0</v>
      </c>
      <c r="BU49" s="175">
        <f>IFERROR(VLOOKUP($P49,'CATI_Semana_27.10'!$E$20:$Y$28,18,0),0)</f>
        <v>0</v>
      </c>
      <c r="BV49" s="175">
        <f>IFERROR(VLOOKUP($P49,'CATI_Semana_03.11'!$E$20:$Y$28,18,0),0)</f>
        <v>0</v>
      </c>
      <c r="BW49" s="175">
        <f>IFERROR(VLOOKUP($P49,'CATI_Semana_10.11'!$E$20:$Y$28,18,0),0)</f>
        <v>0</v>
      </c>
      <c r="BX49" s="175">
        <f>IFERROR(VLOOKUP($P49,'CATI_Semana_17.11'!$E$20:$Y$28,18,0),0)</f>
        <v>0</v>
      </c>
      <c r="BY49" s="175">
        <f>IFERROR(VLOOKUP($P49,'CATI_Semana_24.11'!$E$20:$Y$28,18,0),0)</f>
        <v>0</v>
      </c>
      <c r="BZ49" s="175">
        <f>IFERROR(VLOOKUP($P49,'CATI_Semana_01.12'!$E$20:$Y$28,18,0),0)</f>
        <v>0</v>
      </c>
      <c r="CA49" s="175">
        <f>IFERROR(VLOOKUP($P49,'CATI_Semana_08.12'!$E$20:$Y$28,18,0),0)</f>
        <v>0</v>
      </c>
      <c r="CB49" s="175">
        <f>IFERROR(VLOOKUP($P49,'CATI_Semana_15.12'!$E$20:$Y$28,18,0),0)</f>
        <v>0</v>
      </c>
      <c r="CC49" s="175">
        <f>IFERROR(VLOOKUP($P49,'CATI_Semana_22.12'!$E$20:$Y$28,18,0),0)</f>
        <v>0</v>
      </c>
      <c r="CD49" s="175">
        <f>IFERROR(VLOOKUP($P49,'CATI_Semana_29.12'!$E$20:$Y$28,18,0),0)</f>
        <v>0</v>
      </c>
    </row>
    <row r="50" spans="1:82" ht="15" hidden="1" customHeight="1" outlineLevel="1">
      <c r="B50" s="11"/>
      <c r="C50" s="11"/>
      <c r="D50" s="11"/>
      <c r="E50" s="11"/>
      <c r="F50" s="134"/>
      <c r="G50" s="154"/>
      <c r="H50" s="154"/>
      <c r="I50" s="154"/>
      <c r="J50" s="173"/>
      <c r="K50" s="174"/>
      <c r="L50" s="172"/>
      <c r="M50" s="172"/>
      <c r="N50" s="12"/>
      <c r="O50" s="12"/>
      <c r="P50" s="167" t="s">
        <v>144</v>
      </c>
      <c r="Q50" s="175">
        <f>IFERROR(VLOOKUP($P50,'CATI_Semana_30.09'!$E$42:$Y$56,18,0),0)</f>
        <v>0</v>
      </c>
      <c r="R50" s="175">
        <f>IFERROR(VLOOKUP($P50,'CATI_Semana_07.10'!$E$36:$Y$50,18,0),0)</f>
        <v>0</v>
      </c>
      <c r="S50" s="175">
        <f>IFERROR(VLOOKUP($P50,'CATI_Semana_14.10'!$E$42:$Y$56,18,0),0)</f>
        <v>0</v>
      </c>
      <c r="T50" s="175">
        <f>IFERROR(VLOOKUP($P50,'CATI_Semana_21.10'!$E$34:$Y$48,18,0),0)</f>
        <v>0</v>
      </c>
      <c r="U50" s="175">
        <f>IFERROR(VLOOKUP($P50,'CATI_Semana_28.10'!$E$28:$Y$41,18,0),0)</f>
        <v>0</v>
      </c>
      <c r="V50" s="175">
        <f>IFERROR(VLOOKUP($P50,'CATI_Semana_04.11'!$E$34:$Y$48,18,0),0)</f>
        <v>0</v>
      </c>
      <c r="W50" s="175">
        <f>IFERROR(VLOOKUP($P50,'CATI_Semana_11.11'!$E$30:$Y$44,18,0),0)</f>
        <v>0</v>
      </c>
      <c r="X50" s="175">
        <f>IFERROR(VLOOKUP($P50,'CATI_Semana_18.11'!$E$32:$Y$47,18,0),0)</f>
        <v>0</v>
      </c>
      <c r="Y50" s="175">
        <f>IFERROR(VLOOKUP($P50,'CATI_Semana_25.11'!$E$36:$Y$53,18,0),0)</f>
        <v>0</v>
      </c>
      <c r="Z50" s="175">
        <f ca="1">IFERROR(VLOOKUP($P50,'CATI_Semana_02.12'!$E$28:$Y$40,18,0),0)</f>
        <v>3</v>
      </c>
      <c r="AA50" s="175">
        <f ca="1">IFERROR(VLOOKUP($P50,'CATI_Semana_09.12'!$E$30:$Y$43,18,0),0)</f>
        <v>3</v>
      </c>
      <c r="AB50" s="175">
        <f ca="1">IFERROR(VLOOKUP($P50,'CATI_Semana_16.12'!$E$27:$Y$38,18,0),0)</f>
        <v>3</v>
      </c>
      <c r="AC50" s="175">
        <f ca="1">IFERROR(VLOOKUP($P50,'CATI_Semana_23.12'!$E$23:$Y$32,18,0),0)</f>
        <v>2</v>
      </c>
      <c r="AD50" s="175">
        <f>IFERROR(VLOOKUP($P50,'CATI_Semana_30.12'!$E$22:$Y$31,18,0),0)</f>
        <v>0</v>
      </c>
      <c r="AE50" s="175">
        <f>IFERROR(VLOOKUP($P50,'CATI_Semana_06.01'!$E$20:$Y$28,18,0),0)</f>
        <v>0</v>
      </c>
      <c r="AF50" s="175">
        <f>IFERROR(VLOOKUP($P50,'CATI_Semana_13.01'!$E$20:$Y$28,18,0),0)</f>
        <v>0</v>
      </c>
      <c r="AG50" s="175">
        <f>IFERROR(VLOOKUP($P50,'CATI_Semana_20.01'!$E$20:$Y$28,18,0),0)</f>
        <v>0</v>
      </c>
      <c r="AH50" s="175">
        <f>IFERROR(VLOOKUP($P50,'CATI_Semana_27.01'!$E$20:$Y$28,18,0),0)</f>
        <v>0</v>
      </c>
      <c r="AI50" s="175">
        <f>IFERROR(VLOOKUP($P50,'CATI_Semana_03.02'!$E$20:$Y$28,18,0),0)</f>
        <v>0</v>
      </c>
      <c r="AJ50" s="175">
        <f>IFERROR(VLOOKUP($P50,'CATI_Semana_10.02'!$E$20:$Y$28,18,0),0)</f>
        <v>0</v>
      </c>
      <c r="AK50" s="175">
        <f>IFERROR(VLOOKUP($P50,'CATI_Semana_17.02'!$E$20:$Y$28,18,0),0)</f>
        <v>0</v>
      </c>
      <c r="AL50" s="175">
        <f>IFERROR(VLOOKUP($P50,'CATI_Semana_24.02'!$E$20:$Y$28,18,0),0)</f>
        <v>0</v>
      </c>
      <c r="AM50" s="175">
        <f>IFERROR(VLOOKUP($P50,'CATI_Semana_03.03'!$E$20:$Y$28,18,0),0)</f>
        <v>0</v>
      </c>
      <c r="AN50" s="175">
        <f>IFERROR(VLOOKUP($P50,'CATI_Semana_10.03'!$E$20:$Y$28,18,0),0)</f>
        <v>0</v>
      </c>
      <c r="AO50" s="175">
        <f>IFERROR(VLOOKUP($P50,'CATI_Semana_17.03'!$E$20:$Y$28,18,0),0)</f>
        <v>0</v>
      </c>
      <c r="AP50" s="175">
        <f>IFERROR(VLOOKUP($P50,'CATI_Semana_24.03'!$E$20:$Y$28,18,0),0)</f>
        <v>0</v>
      </c>
      <c r="AQ50" s="175">
        <f>IFERROR(VLOOKUP($P50,'CATI_Semana_31.03'!$E$20:$Y$28,18,0),0)</f>
        <v>0</v>
      </c>
      <c r="AR50" s="175">
        <f>IFERROR(VLOOKUP($P50,'CATI_Semana_07.04'!$E$20:$Y$28,18,0),0)</f>
        <v>0</v>
      </c>
      <c r="AS50" s="175">
        <f>IFERROR(VLOOKUP($P50,'CATI_Semana_14.04'!$E$20:$Y$28,18,0),0)</f>
        <v>0</v>
      </c>
      <c r="AT50" s="175">
        <f>IFERROR(VLOOKUP($P50,'CATI_Semana_21.04'!$E$20:$Y$28,18,0),0)</f>
        <v>0</v>
      </c>
      <c r="AU50" s="175">
        <f>IFERROR(VLOOKUP($P50,'CATI_Semana_28.04'!$E$20:$Y$28,18,0),0)</f>
        <v>0</v>
      </c>
      <c r="AV50" s="175">
        <f>IFERROR(VLOOKUP($P50,'CATI_Semana_05.05'!$E$20:$Y$28,18,0),0)</f>
        <v>0</v>
      </c>
      <c r="AW50" s="175">
        <f>IFERROR(VLOOKUP($P50,'CATI_Semana_12.05'!$E$20:$Y$28,18,0),0)</f>
        <v>0</v>
      </c>
      <c r="AX50" s="175">
        <f>IFERROR(VLOOKUP($P50,'CATI_Semana_19.05'!$E$20:$Y$28,18,0),0)</f>
        <v>0</v>
      </c>
      <c r="AY50" s="175">
        <f>IFERROR(VLOOKUP($P50,'CATI_Semana_26.05'!$E$20:$Y$28,18,0),0)</f>
        <v>0</v>
      </c>
      <c r="AZ50" s="175">
        <f>IFERROR(VLOOKUP($P50,'CATI_Semana_02.06'!$E$20:$Y$28,18,0),0)</f>
        <v>0</v>
      </c>
      <c r="BA50" s="175">
        <f>IFERROR(VLOOKUP($P50,'CATI_Semana_09.06'!$E$20:$Y$28,18,0),0)</f>
        <v>0</v>
      </c>
      <c r="BB50" s="175">
        <f>IFERROR(VLOOKUP($P50,'CATI_Semana_16.06'!$E$20:$Y$28,18,0),0)</f>
        <v>0</v>
      </c>
      <c r="BC50" s="175">
        <f>IFERROR(VLOOKUP($P50,'CATI_Semana_23.06'!$E$20:$Y$28,18,0),0)</f>
        <v>0</v>
      </c>
      <c r="BD50" s="175">
        <f>IFERROR(VLOOKUP($P50,'CATI_Semana_30.06'!$E$20:$Y$28,18,0),0)</f>
        <v>0</v>
      </c>
      <c r="BE50" s="175">
        <f>IFERROR(VLOOKUP($P50,'CATI_Semana_07.07'!$E$20:$Y$28,18,0),0)</f>
        <v>0</v>
      </c>
      <c r="BF50" s="175">
        <f>IFERROR(VLOOKUP($P50,'CATI_Semana_14.07'!$E$20:$Y$28,18,0),0)</f>
        <v>0</v>
      </c>
      <c r="BG50" s="175">
        <f>IFERROR(VLOOKUP($P50,'CATI_Semana_21.07'!$E$20:$Y$28,18,0),0)</f>
        <v>0</v>
      </c>
      <c r="BH50" s="175">
        <f>IFERROR(VLOOKUP($P50,'CATI_Semana_28.07'!$E$20:$Y$28,18,0),0)</f>
        <v>0</v>
      </c>
      <c r="BI50" s="175">
        <f>IFERROR(VLOOKUP($P50,'CATI_Semana_04.08'!$E$20:$Y$28,18,0),0)</f>
        <v>0</v>
      </c>
      <c r="BJ50" s="175">
        <f>IFERROR(VLOOKUP($P50,'CATI_Semana_11.08'!$E$20:$Y$28,18,0),0)</f>
        <v>0</v>
      </c>
      <c r="BK50" s="175">
        <f>IFERROR(VLOOKUP($P50,'CATI_Semana_18.08'!$E$20:$Y$28,18,0),0)</f>
        <v>0</v>
      </c>
      <c r="BL50" s="175">
        <f>IFERROR(VLOOKUP($P50,'CATI_Semana_25.08'!$E$20:$Y$28,18,0),0)</f>
        <v>0</v>
      </c>
      <c r="BM50" s="175">
        <f>IFERROR(VLOOKUP($P50,'CATI_Semana_01.09'!$E$20:$Y$28,18,0),0)</f>
        <v>0</v>
      </c>
      <c r="BN50" s="175">
        <f>IFERROR(VLOOKUP($P50,'CATI_Semana_08.09'!$E$20:$Y$28,18,0),0)</f>
        <v>0</v>
      </c>
      <c r="BO50" s="175">
        <f>IFERROR(VLOOKUP($P50,'CATI_Semana_15.09'!$E$20:$Y$28,18,0),0)</f>
        <v>0</v>
      </c>
      <c r="BP50" s="175">
        <f>IFERROR(VLOOKUP($P50,'CATI_Semana_22.09'!$E$20:$Y$28,18,0),0)</f>
        <v>0</v>
      </c>
      <c r="BQ50" s="175">
        <f>IFERROR(VLOOKUP($P50,'CATI_Semana_29.09'!$E$20:$Y$28,18,0),0)</f>
        <v>0</v>
      </c>
      <c r="BR50" s="175">
        <f>IFERROR(VLOOKUP($P50,'CATI_Semana_06.10'!$E$20:$Y$28,18,0),0)</f>
        <v>0</v>
      </c>
      <c r="BS50" s="175">
        <f>IFERROR(VLOOKUP($P50,'CATI_Semana_13.10'!$E$20:$Y$28,18,0),0)</f>
        <v>0</v>
      </c>
      <c r="BT50" s="175">
        <f>IFERROR(VLOOKUP($P50,'CATI_Semana_20.10'!$E$20:$Y$28,18,0),0)</f>
        <v>0</v>
      </c>
      <c r="BU50" s="175">
        <f>IFERROR(VLOOKUP($P50,'CATI_Semana_27.10'!$E$20:$Y$28,18,0),0)</f>
        <v>0</v>
      </c>
      <c r="BV50" s="175">
        <f>IFERROR(VLOOKUP($P50,'CATI_Semana_03.11'!$E$20:$Y$28,18,0),0)</f>
        <v>0</v>
      </c>
      <c r="BW50" s="175">
        <f>IFERROR(VLOOKUP($P50,'CATI_Semana_10.11'!$E$20:$Y$28,18,0),0)</f>
        <v>0</v>
      </c>
      <c r="BX50" s="175">
        <f>IFERROR(VLOOKUP($P50,'CATI_Semana_17.11'!$E$20:$Y$28,18,0),0)</f>
        <v>0</v>
      </c>
      <c r="BY50" s="175">
        <f>IFERROR(VLOOKUP($P50,'CATI_Semana_24.11'!$E$20:$Y$28,18,0),0)</f>
        <v>0</v>
      </c>
      <c r="BZ50" s="175">
        <f>IFERROR(VLOOKUP($P50,'CATI_Semana_01.12'!$E$20:$Y$28,18,0),0)</f>
        <v>0</v>
      </c>
      <c r="CA50" s="175">
        <f>IFERROR(VLOOKUP($P50,'CATI_Semana_08.12'!$E$20:$Y$28,18,0),0)</f>
        <v>0</v>
      </c>
      <c r="CB50" s="175">
        <f>IFERROR(VLOOKUP($P50,'CATI_Semana_15.12'!$E$20:$Y$28,18,0),0)</f>
        <v>0</v>
      </c>
      <c r="CC50" s="175">
        <f>IFERROR(VLOOKUP($P50,'CATI_Semana_22.12'!$E$20:$Y$28,18,0),0)</f>
        <v>0</v>
      </c>
      <c r="CD50" s="175">
        <f>IFERROR(VLOOKUP($P50,'CATI_Semana_29.12'!$E$20:$Y$28,18,0),0)</f>
        <v>0</v>
      </c>
    </row>
    <row r="51" spans="1:82" ht="15" hidden="1" customHeight="1" outlineLevel="1" collapsed="1">
      <c r="B51" s="11"/>
      <c r="C51" s="11"/>
      <c r="D51" s="11"/>
      <c r="E51" s="11"/>
      <c r="F51" s="134"/>
      <c r="G51" s="154"/>
      <c r="H51" s="154"/>
      <c r="I51" s="154"/>
      <c r="J51" s="173"/>
      <c r="K51" s="174"/>
      <c r="L51" s="172"/>
      <c r="M51" s="172"/>
      <c r="N51" s="12"/>
      <c r="O51" s="12"/>
      <c r="P51" s="167" t="s">
        <v>145</v>
      </c>
      <c r="Q51" s="175">
        <f>IFERROR(VLOOKUP($P51,'CATI_Semana_30.09'!$E$42:$Y$56,18,0),0)</f>
        <v>0</v>
      </c>
      <c r="R51" s="175">
        <f>IFERROR(VLOOKUP($P51,'CATI_Semana_07.10'!$E$36:$Y$50,18,0),0)</f>
        <v>0</v>
      </c>
      <c r="S51" s="175">
        <f>IFERROR(VLOOKUP($P51,'CATI_Semana_14.10'!$E$42:$Y$56,18,0),0)</f>
        <v>0</v>
      </c>
      <c r="T51" s="175">
        <f>IFERROR(VLOOKUP($P51,'CATI_Semana_21.10'!$E$34:$Y$48,18,0),0)</f>
        <v>0</v>
      </c>
      <c r="U51" s="175">
        <f>IFERROR(VLOOKUP($P51,'CATI_Semana_28.10'!$E$28:$Y$41,18,0),0)</f>
        <v>0</v>
      </c>
      <c r="V51" s="175">
        <f>IFERROR(VLOOKUP($P51,'CATI_Semana_04.11'!$E$34:$Y$48,18,0),0)</f>
        <v>0</v>
      </c>
      <c r="W51" s="175">
        <f>IFERROR(VLOOKUP($P51,'CATI_Semana_11.11'!$E$30:$Y$44,18,0),0)</f>
        <v>0</v>
      </c>
      <c r="X51" s="175">
        <f>IFERROR(VLOOKUP($P51,'CATI_Semana_18.11'!$E$32:$Y$47,18,0),0)</f>
        <v>0</v>
      </c>
      <c r="Y51" s="175">
        <f>IFERROR(VLOOKUP($P51,'CATI_Semana_25.11'!$E$36:$Y$53,18,0),0)</f>
        <v>0</v>
      </c>
      <c r="Z51" s="175">
        <f>IFERROR(VLOOKUP($P51,'CATI_Semana_02.12'!$E$28:$Y$40,18,0),0)</f>
        <v>0</v>
      </c>
      <c r="AA51" s="175">
        <f ca="1">IFERROR(VLOOKUP($P51,'CATI_Semana_09.12'!$E$30:$Y$43,18,0),0)</f>
        <v>8</v>
      </c>
      <c r="AB51" s="175">
        <f>IFERROR(VLOOKUP($P51,'CATI_Semana_16.12'!$E$27:$Y$38,18,0),0)</f>
        <v>0</v>
      </c>
      <c r="AC51" s="175">
        <f>IFERROR(VLOOKUP($P51,'CATI_Semana_23.12'!$E$23:$Y$32,18,0),0)</f>
        <v>0</v>
      </c>
      <c r="AD51" s="175">
        <f>IFERROR(VLOOKUP($P51,'CATI_Semana_30.12'!$E$22:$Y$31,18,0),0)</f>
        <v>0</v>
      </c>
      <c r="AE51" s="175">
        <f>IFERROR(VLOOKUP($P51,'CATI_Semana_06.01'!$E$20:$Y$28,18,0),0)</f>
        <v>0</v>
      </c>
      <c r="AF51" s="175">
        <f>IFERROR(VLOOKUP($P51,'CATI_Semana_13.01'!$E$20:$Y$28,18,0),0)</f>
        <v>0</v>
      </c>
      <c r="AG51" s="175">
        <f>IFERROR(VLOOKUP($P51,'CATI_Semana_20.01'!$E$20:$Y$28,18,0),0)</f>
        <v>0</v>
      </c>
      <c r="AH51" s="175">
        <f>IFERROR(VLOOKUP($P51,'CATI_Semana_27.01'!$E$20:$Y$28,18,0),0)</f>
        <v>0</v>
      </c>
      <c r="AI51" s="175">
        <f>IFERROR(VLOOKUP($P51,'CATI_Semana_03.02'!$E$20:$Y$28,18,0),0)</f>
        <v>0</v>
      </c>
      <c r="AJ51" s="175">
        <f>IFERROR(VLOOKUP($P51,'CATI_Semana_10.02'!$E$20:$Y$28,18,0),0)</f>
        <v>0</v>
      </c>
      <c r="AK51" s="175">
        <f>IFERROR(VLOOKUP($P51,'CATI_Semana_17.02'!$E$20:$Y$28,18,0),0)</f>
        <v>0</v>
      </c>
      <c r="AL51" s="175">
        <f>IFERROR(VLOOKUP($P51,'CATI_Semana_24.02'!$E$20:$Y$28,18,0),0)</f>
        <v>0</v>
      </c>
      <c r="AM51" s="175">
        <f>IFERROR(VLOOKUP($P51,'CATI_Semana_03.03'!$E$20:$Y$28,18,0),0)</f>
        <v>0</v>
      </c>
      <c r="AN51" s="175">
        <f>IFERROR(VLOOKUP($P51,'CATI_Semana_10.03'!$E$20:$Y$28,18,0),0)</f>
        <v>0</v>
      </c>
      <c r="AO51" s="175">
        <f>IFERROR(VLOOKUP($P51,'CATI_Semana_17.03'!$E$20:$Y$28,18,0),0)</f>
        <v>0</v>
      </c>
      <c r="AP51" s="175">
        <f>IFERROR(VLOOKUP($P51,'CATI_Semana_24.03'!$E$20:$Y$28,18,0),0)</f>
        <v>0</v>
      </c>
      <c r="AQ51" s="175">
        <f>IFERROR(VLOOKUP($P51,'CATI_Semana_31.03'!$E$20:$Y$28,18,0),0)</f>
        <v>0</v>
      </c>
      <c r="AR51" s="175">
        <f>IFERROR(VLOOKUP($P51,'CATI_Semana_07.04'!$E$20:$Y$28,18,0),0)</f>
        <v>0</v>
      </c>
      <c r="AS51" s="175">
        <f>IFERROR(VLOOKUP($P51,'CATI_Semana_14.04'!$E$20:$Y$28,18,0),0)</f>
        <v>0</v>
      </c>
      <c r="AT51" s="175">
        <f>IFERROR(VLOOKUP($P51,'CATI_Semana_21.04'!$E$20:$Y$28,18,0),0)</f>
        <v>0</v>
      </c>
      <c r="AU51" s="175">
        <f>IFERROR(VLOOKUP($P51,'CATI_Semana_28.04'!$E$20:$Y$28,18,0),0)</f>
        <v>0</v>
      </c>
      <c r="AV51" s="175">
        <f>IFERROR(VLOOKUP($P51,'CATI_Semana_05.05'!$E$20:$Y$28,18,0),0)</f>
        <v>0</v>
      </c>
      <c r="AW51" s="175">
        <f>IFERROR(VLOOKUP($P51,'CATI_Semana_12.05'!$E$20:$Y$28,18,0),0)</f>
        <v>0</v>
      </c>
      <c r="AX51" s="175">
        <f>IFERROR(VLOOKUP($P51,'CATI_Semana_19.05'!$E$20:$Y$28,18,0),0)</f>
        <v>0</v>
      </c>
      <c r="AY51" s="175">
        <f>IFERROR(VLOOKUP($P51,'CATI_Semana_26.05'!$E$20:$Y$28,18,0),0)</f>
        <v>0</v>
      </c>
      <c r="AZ51" s="175">
        <f>IFERROR(VLOOKUP($P51,'CATI_Semana_02.06'!$E$20:$Y$28,18,0),0)</f>
        <v>0</v>
      </c>
      <c r="BA51" s="175">
        <f>IFERROR(VLOOKUP($P51,'CATI_Semana_09.06'!$E$20:$Y$28,18,0),0)</f>
        <v>0</v>
      </c>
      <c r="BB51" s="175">
        <f>IFERROR(VLOOKUP($P51,'CATI_Semana_16.06'!$E$20:$Y$28,18,0),0)</f>
        <v>0</v>
      </c>
      <c r="BC51" s="175">
        <f>IFERROR(VLOOKUP($P51,'CATI_Semana_23.06'!$E$20:$Y$28,18,0),0)</f>
        <v>0</v>
      </c>
      <c r="BD51" s="175">
        <f>IFERROR(VLOOKUP($P51,'CATI_Semana_30.06'!$E$20:$Y$28,18,0),0)</f>
        <v>0</v>
      </c>
      <c r="BE51" s="175">
        <f>IFERROR(VLOOKUP($P51,'CATI_Semana_07.07'!$E$20:$Y$28,18,0),0)</f>
        <v>0</v>
      </c>
      <c r="BF51" s="175">
        <f>IFERROR(VLOOKUP($P51,'CATI_Semana_14.07'!$E$20:$Y$28,18,0),0)</f>
        <v>0</v>
      </c>
      <c r="BG51" s="175">
        <f>IFERROR(VLOOKUP($P51,'CATI_Semana_21.07'!$E$20:$Y$28,18,0),0)</f>
        <v>0</v>
      </c>
      <c r="BH51" s="175">
        <f>IFERROR(VLOOKUP($P51,'CATI_Semana_28.07'!$E$20:$Y$28,18,0),0)</f>
        <v>0</v>
      </c>
      <c r="BI51" s="175">
        <f>IFERROR(VLOOKUP($P51,'CATI_Semana_04.08'!$E$20:$Y$28,18,0),0)</f>
        <v>0</v>
      </c>
      <c r="BJ51" s="175">
        <f>IFERROR(VLOOKUP($P51,'CATI_Semana_11.08'!$E$20:$Y$28,18,0),0)</f>
        <v>0</v>
      </c>
      <c r="BK51" s="175">
        <f>IFERROR(VLOOKUP($P51,'CATI_Semana_18.08'!$E$20:$Y$28,18,0),0)</f>
        <v>0</v>
      </c>
      <c r="BL51" s="175">
        <f>IFERROR(VLOOKUP($P51,'CATI_Semana_25.08'!$E$20:$Y$28,18,0),0)</f>
        <v>0</v>
      </c>
      <c r="BM51" s="175">
        <f>IFERROR(VLOOKUP($P51,'CATI_Semana_01.09'!$E$20:$Y$28,18,0),0)</f>
        <v>0</v>
      </c>
      <c r="BN51" s="175">
        <f>IFERROR(VLOOKUP($P51,'CATI_Semana_08.09'!$E$20:$Y$28,18,0),0)</f>
        <v>0</v>
      </c>
      <c r="BO51" s="175">
        <f>IFERROR(VLOOKUP($P51,'CATI_Semana_15.09'!$E$20:$Y$28,18,0),0)</f>
        <v>0</v>
      </c>
      <c r="BP51" s="175">
        <f>IFERROR(VLOOKUP($P51,'CATI_Semana_22.09'!$E$20:$Y$28,18,0),0)</f>
        <v>0</v>
      </c>
      <c r="BQ51" s="175">
        <f>IFERROR(VLOOKUP($P51,'CATI_Semana_29.09'!$E$20:$Y$28,18,0),0)</f>
        <v>0</v>
      </c>
      <c r="BR51" s="175">
        <f>IFERROR(VLOOKUP($P51,'CATI_Semana_06.10'!$E$20:$Y$28,18,0),0)</f>
        <v>0</v>
      </c>
      <c r="BS51" s="175">
        <f>IFERROR(VLOOKUP($P51,'CATI_Semana_13.10'!$E$20:$Y$28,18,0),0)</f>
        <v>0</v>
      </c>
      <c r="BT51" s="175">
        <f>IFERROR(VLOOKUP($P51,'CATI_Semana_20.10'!$E$20:$Y$28,18,0),0)</f>
        <v>0</v>
      </c>
      <c r="BU51" s="175">
        <f>IFERROR(VLOOKUP($P51,'CATI_Semana_27.10'!$E$20:$Y$28,18,0),0)</f>
        <v>0</v>
      </c>
      <c r="BV51" s="175">
        <f>IFERROR(VLOOKUP($P51,'CATI_Semana_03.11'!$E$20:$Y$28,18,0),0)</f>
        <v>0</v>
      </c>
      <c r="BW51" s="175">
        <f>IFERROR(VLOOKUP($P51,'CATI_Semana_10.11'!$E$20:$Y$28,18,0),0)</f>
        <v>0</v>
      </c>
      <c r="BX51" s="175">
        <f>IFERROR(VLOOKUP($P51,'CATI_Semana_17.11'!$E$20:$Y$28,18,0),0)</f>
        <v>0</v>
      </c>
      <c r="BY51" s="175">
        <f>IFERROR(VLOOKUP($P51,'CATI_Semana_24.11'!$E$20:$Y$28,18,0),0)</f>
        <v>0</v>
      </c>
      <c r="BZ51" s="175">
        <f>IFERROR(VLOOKUP($P51,'CATI_Semana_01.12'!$E$20:$Y$28,18,0),0)</f>
        <v>0</v>
      </c>
      <c r="CA51" s="175">
        <f>IFERROR(VLOOKUP($P51,'CATI_Semana_08.12'!$E$20:$Y$28,18,0),0)</f>
        <v>0</v>
      </c>
      <c r="CB51" s="175">
        <f>IFERROR(VLOOKUP($P51,'CATI_Semana_15.12'!$E$20:$Y$28,18,0),0)</f>
        <v>0</v>
      </c>
      <c r="CC51" s="175">
        <f>IFERROR(VLOOKUP($P51,'CATI_Semana_22.12'!$E$20:$Y$28,18,0),0)</f>
        <v>0</v>
      </c>
      <c r="CD51" s="175">
        <f>IFERROR(VLOOKUP($P51,'CATI_Semana_29.12'!$E$20:$Y$28,18,0),0)</f>
        <v>0</v>
      </c>
    </row>
    <row r="52" spans="1:82" ht="15" customHeight="1">
      <c r="A52" s="9"/>
      <c r="B52" s="132"/>
      <c r="F52" s="155"/>
      <c r="G52" s="9"/>
      <c r="H52" s="9"/>
      <c r="I52" s="9"/>
      <c r="P52" s="168" t="s">
        <v>191</v>
      </c>
      <c r="Q52" s="176">
        <f t="shared" ref="Q52:AD52" ca="1" si="41">SUM(Q31:Q51)</f>
        <v>101</v>
      </c>
      <c r="R52" s="176">
        <f t="shared" ca="1" si="41"/>
        <v>109</v>
      </c>
      <c r="S52" s="176">
        <f t="shared" ca="1" si="41"/>
        <v>103</v>
      </c>
      <c r="T52" s="176">
        <f t="shared" ca="1" si="41"/>
        <v>160</v>
      </c>
      <c r="U52" s="176">
        <f t="shared" ca="1" si="41"/>
        <v>154</v>
      </c>
      <c r="V52" s="176">
        <f t="shared" ca="1" si="41"/>
        <v>159</v>
      </c>
      <c r="W52" s="176">
        <f t="shared" ca="1" si="41"/>
        <v>159</v>
      </c>
      <c r="X52" s="176">
        <f t="shared" ca="1" si="41"/>
        <v>152</v>
      </c>
      <c r="Y52" s="176">
        <f t="shared" ca="1" si="41"/>
        <v>155</v>
      </c>
      <c r="Z52" s="176">
        <f t="shared" ca="1" si="41"/>
        <v>143</v>
      </c>
      <c r="AA52" s="176">
        <f ca="1">SUM(AA31:AA51)</f>
        <v>146</v>
      </c>
      <c r="AB52" s="176">
        <f t="shared" ca="1" si="41"/>
        <v>140</v>
      </c>
      <c r="AC52" s="176">
        <f t="shared" ca="1" si="41"/>
        <v>103</v>
      </c>
      <c r="AD52" s="176">
        <f t="shared" ca="1" si="41"/>
        <v>60</v>
      </c>
      <c r="AE52" s="176">
        <f t="shared" ref="AE52:CD52" si="42">SUM(AE31:AE51)</f>
        <v>0</v>
      </c>
      <c r="AF52" s="176">
        <f t="shared" si="42"/>
        <v>0</v>
      </c>
      <c r="AG52" s="176">
        <f t="shared" si="42"/>
        <v>0</v>
      </c>
      <c r="AH52" s="176">
        <f t="shared" si="42"/>
        <v>0</v>
      </c>
      <c r="AI52" s="176">
        <f t="shared" si="42"/>
        <v>0</v>
      </c>
      <c r="AJ52" s="176">
        <f t="shared" si="42"/>
        <v>0</v>
      </c>
      <c r="AK52" s="176">
        <f t="shared" si="42"/>
        <v>0</v>
      </c>
      <c r="AL52" s="176">
        <f t="shared" si="42"/>
        <v>0</v>
      </c>
      <c r="AM52" s="176">
        <f t="shared" si="42"/>
        <v>0</v>
      </c>
      <c r="AN52" s="176">
        <f t="shared" si="42"/>
        <v>0</v>
      </c>
      <c r="AO52" s="176">
        <f t="shared" si="42"/>
        <v>0</v>
      </c>
      <c r="AP52" s="176">
        <f t="shared" si="42"/>
        <v>0</v>
      </c>
      <c r="AQ52" s="176">
        <f t="shared" si="42"/>
        <v>0</v>
      </c>
      <c r="AR52" s="176">
        <f t="shared" si="42"/>
        <v>0</v>
      </c>
      <c r="AS52" s="176">
        <f t="shared" si="42"/>
        <v>0</v>
      </c>
      <c r="AT52" s="176">
        <f t="shared" si="42"/>
        <v>0</v>
      </c>
      <c r="AU52" s="176">
        <f t="shared" si="42"/>
        <v>0</v>
      </c>
      <c r="AV52" s="176">
        <f t="shared" si="42"/>
        <v>0</v>
      </c>
      <c r="AW52" s="176">
        <f t="shared" si="42"/>
        <v>0</v>
      </c>
      <c r="AX52" s="176">
        <f t="shared" si="42"/>
        <v>0</v>
      </c>
      <c r="AY52" s="176">
        <f t="shared" si="42"/>
        <v>0</v>
      </c>
      <c r="AZ52" s="176">
        <f t="shared" si="42"/>
        <v>0</v>
      </c>
      <c r="BA52" s="176">
        <f t="shared" si="42"/>
        <v>0</v>
      </c>
      <c r="BB52" s="176">
        <f t="shared" si="42"/>
        <v>0</v>
      </c>
      <c r="BC52" s="176">
        <f t="shared" si="42"/>
        <v>0</v>
      </c>
      <c r="BD52" s="176">
        <f t="shared" si="42"/>
        <v>0</v>
      </c>
      <c r="BE52" s="176">
        <f t="shared" si="42"/>
        <v>0</v>
      </c>
      <c r="BF52" s="176">
        <f t="shared" si="42"/>
        <v>0</v>
      </c>
      <c r="BG52" s="176">
        <f t="shared" si="42"/>
        <v>0</v>
      </c>
      <c r="BH52" s="176">
        <f t="shared" si="42"/>
        <v>0</v>
      </c>
      <c r="BI52" s="176">
        <f t="shared" si="42"/>
        <v>0</v>
      </c>
      <c r="BJ52" s="176">
        <f t="shared" si="42"/>
        <v>0</v>
      </c>
      <c r="BK52" s="176">
        <f t="shared" si="42"/>
        <v>0</v>
      </c>
      <c r="BL52" s="176">
        <f t="shared" si="42"/>
        <v>0</v>
      </c>
      <c r="BM52" s="176">
        <f t="shared" si="42"/>
        <v>0</v>
      </c>
      <c r="BN52" s="176">
        <f t="shared" si="42"/>
        <v>0</v>
      </c>
      <c r="BO52" s="176">
        <f t="shared" si="42"/>
        <v>0</v>
      </c>
      <c r="BP52" s="176">
        <f t="shared" si="42"/>
        <v>0</v>
      </c>
      <c r="BQ52" s="176">
        <f t="shared" si="42"/>
        <v>0</v>
      </c>
      <c r="BR52" s="176">
        <f t="shared" si="42"/>
        <v>0</v>
      </c>
      <c r="BS52" s="176">
        <f t="shared" si="42"/>
        <v>0</v>
      </c>
      <c r="BT52" s="176">
        <f t="shared" si="42"/>
        <v>0</v>
      </c>
      <c r="BU52" s="176">
        <f t="shared" si="42"/>
        <v>0</v>
      </c>
      <c r="BV52" s="176">
        <f t="shared" si="42"/>
        <v>0</v>
      </c>
      <c r="BW52" s="176">
        <f t="shared" si="42"/>
        <v>0</v>
      </c>
      <c r="BX52" s="176">
        <f t="shared" si="42"/>
        <v>0</v>
      </c>
      <c r="BY52" s="176">
        <f t="shared" si="42"/>
        <v>0</v>
      </c>
      <c r="BZ52" s="176">
        <f t="shared" si="42"/>
        <v>0</v>
      </c>
      <c r="CA52" s="176">
        <f t="shared" si="42"/>
        <v>0</v>
      </c>
      <c r="CB52" s="176">
        <f t="shared" si="42"/>
        <v>0</v>
      </c>
      <c r="CC52" s="176">
        <f t="shared" si="42"/>
        <v>0</v>
      </c>
      <c r="CD52" s="176">
        <f t="shared" si="42"/>
        <v>0</v>
      </c>
    </row>
    <row r="53" spans="1:82" s="43" customFormat="1" ht="15" customHeight="1">
      <c r="A53" s="11"/>
      <c r="F53" s="156"/>
      <c r="P53" s="151"/>
    </row>
    <row r="54" spans="1:82" ht="15" customHeight="1">
      <c r="A54" s="9"/>
      <c r="C54" s="9"/>
      <c r="D54" s="9"/>
      <c r="E54" s="9"/>
      <c r="F54" s="155"/>
      <c r="G54" s="9"/>
      <c r="H54" s="9"/>
      <c r="I54" s="9"/>
      <c r="P54" s="10"/>
    </row>
    <row r="55" spans="1:82" ht="15" customHeight="1">
      <c r="P55" s="10"/>
    </row>
    <row r="56" spans="1:82" ht="15" customHeight="1">
      <c r="H56" s="157"/>
      <c r="P56" s="10"/>
    </row>
    <row r="57" spans="1:82" ht="15" customHeight="1">
      <c r="H57" s="157"/>
      <c r="P57" s="10"/>
    </row>
    <row r="58" spans="1:82" ht="15" customHeight="1">
      <c r="H58" s="157"/>
      <c r="P58" s="10"/>
    </row>
    <row r="59" spans="1:82" ht="15" customHeight="1">
      <c r="H59" s="157"/>
      <c r="P59" s="10"/>
    </row>
    <row r="60" spans="1:82" ht="15" customHeight="1">
      <c r="H60" s="157"/>
    </row>
    <row r="61" spans="1:82" ht="15" customHeight="1">
      <c r="H61" s="157"/>
    </row>
    <row r="62" spans="1:82" ht="15" customHeight="1">
      <c r="H62" s="157"/>
    </row>
    <row r="63" spans="1:82" ht="15" customHeight="1">
      <c r="A63" s="9"/>
      <c r="C63" s="9"/>
      <c r="D63" s="9"/>
      <c r="E63" s="9"/>
      <c r="F63" s="155"/>
      <c r="G63" s="9"/>
      <c r="H63" s="157"/>
      <c r="I63" s="9"/>
    </row>
    <row r="64" spans="1:82" ht="15" customHeight="1">
      <c r="A64" s="9"/>
      <c r="C64" s="9"/>
      <c r="D64" s="9"/>
      <c r="E64" s="9"/>
      <c r="F64" s="155"/>
      <c r="G64" s="9"/>
      <c r="H64" s="157"/>
      <c r="I64" s="9"/>
    </row>
    <row r="65" spans="1:9" ht="15" customHeight="1">
      <c r="A65" s="9"/>
      <c r="C65" s="9"/>
      <c r="D65" s="9"/>
      <c r="E65" s="9"/>
      <c r="F65" s="155"/>
      <c r="G65" s="9"/>
      <c r="H65" s="157"/>
      <c r="I65" s="9"/>
    </row>
    <row r="66" spans="1:9" ht="15" customHeight="1">
      <c r="A66" s="9"/>
      <c r="C66" s="9"/>
      <c r="D66" s="9"/>
      <c r="E66" s="9"/>
      <c r="F66" s="155"/>
      <c r="G66" s="9"/>
      <c r="H66" s="157"/>
      <c r="I66" s="9"/>
    </row>
    <row r="146" spans="1:9" ht="15" customHeight="1">
      <c r="A146" s="9"/>
      <c r="C146" s="9"/>
      <c r="D146" s="9"/>
      <c r="E146" s="9"/>
      <c r="F146" s="133">
        <f>D146*E146</f>
        <v>0</v>
      </c>
      <c r="G146" s="9"/>
      <c r="H146" s="9"/>
      <c r="I146" s="9"/>
    </row>
  </sheetData>
  <autoFilter ref="A5:P11" xr:uid="{00000000-0009-0000-0000-000009000000}">
    <sortState xmlns:xlrd2="http://schemas.microsoft.com/office/spreadsheetml/2017/richdata2" ref="A5:P11">
      <sortCondition ref="F5"/>
    </sortState>
  </autoFilter>
  <mergeCells count="1">
    <mergeCell ref="A2:P2"/>
  </mergeCells>
  <conditionalFormatting sqref="B6:B27">
    <cfRule type="cellIs" dxfId="393" priority="199" operator="greaterThan">
      <formula>20</formula>
    </cfRule>
    <cfRule type="cellIs" dxfId="392" priority="200" operator="lessThan">
      <formula>0</formula>
    </cfRule>
    <cfRule type="cellIs" dxfId="391" priority="201" operator="between">
      <formula>0</formula>
      <formula>20</formula>
    </cfRule>
  </conditionalFormatting>
  <conditionalFormatting sqref="Q31:CD51 Q6:CD27">
    <cfRule type="cellIs" dxfId="390" priority="4" operator="equal">
      <formula>0</formula>
    </cfRule>
  </conditionalFormatting>
  <pageMargins left="0.25" right="0.25" top="0.75" bottom="0.75" header="0.3" footer="0.3"/>
  <pageSetup paperSize="9" scale="26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5">
    <tabColor rgb="FF0070C0"/>
  </sheetPr>
  <dimension ref="C4:K42"/>
  <sheetViews>
    <sheetView showGridLines="0" topLeftCell="A25" zoomScale="115" zoomScaleNormal="115" workbookViewId="0">
      <selection activeCell="E9" sqref="E9"/>
    </sheetView>
  </sheetViews>
  <sheetFormatPr defaultColWidth="9" defaultRowHeight="14.4"/>
  <sheetData>
    <row r="4" spans="3:7">
      <c r="D4" t="s">
        <v>194</v>
      </c>
      <c r="E4" t="s">
        <v>195</v>
      </c>
    </row>
    <row r="5" spans="3:7">
      <c r="D5">
        <f>142+2</f>
        <v>144</v>
      </c>
      <c r="E5">
        <v>18</v>
      </c>
    </row>
    <row r="8" spans="3:7">
      <c r="C8" s="428" t="s">
        <v>196</v>
      </c>
      <c r="D8" s="429"/>
      <c r="E8" s="117" t="s">
        <v>100</v>
      </c>
      <c r="F8" s="117" t="s">
        <v>197</v>
      </c>
      <c r="G8" s="118" t="s">
        <v>188</v>
      </c>
    </row>
    <row r="9" spans="3:7">
      <c r="C9" s="119">
        <v>44390</v>
      </c>
      <c r="D9" s="1" t="s">
        <v>23</v>
      </c>
      <c r="E9" s="2">
        <v>7</v>
      </c>
      <c r="F9" s="120">
        <v>1.7</v>
      </c>
      <c r="G9" s="121">
        <f t="shared" ref="G9:G15" si="0">E9*F9</f>
        <v>11.9</v>
      </c>
    </row>
    <row r="10" spans="3:7">
      <c r="C10" s="119">
        <v>44391</v>
      </c>
      <c r="D10" s="1" t="s">
        <v>24</v>
      </c>
      <c r="E10" s="2">
        <v>7</v>
      </c>
      <c r="F10" s="120">
        <v>1.7</v>
      </c>
      <c r="G10" s="121">
        <f t="shared" si="0"/>
        <v>11.9</v>
      </c>
    </row>
    <row r="11" spans="3:7">
      <c r="C11" s="119">
        <v>44392</v>
      </c>
      <c r="D11" s="1" t="s">
        <v>25</v>
      </c>
      <c r="E11" s="2">
        <v>7</v>
      </c>
      <c r="F11" s="120">
        <v>1.7</v>
      </c>
      <c r="G11" s="121">
        <f t="shared" si="0"/>
        <v>11.9</v>
      </c>
    </row>
    <row r="12" spans="3:7">
      <c r="C12" s="119">
        <v>44393</v>
      </c>
      <c r="D12" s="1" t="s">
        <v>26</v>
      </c>
      <c r="E12" s="2">
        <v>7</v>
      </c>
      <c r="F12" s="120">
        <v>1.7</v>
      </c>
      <c r="G12" s="121">
        <f t="shared" si="0"/>
        <v>11.9</v>
      </c>
    </row>
    <row r="13" spans="3:7">
      <c r="C13" s="119">
        <v>44396</v>
      </c>
      <c r="D13" s="1" t="s">
        <v>22</v>
      </c>
      <c r="E13" s="2">
        <v>7</v>
      </c>
      <c r="F13" s="120">
        <v>1</v>
      </c>
      <c r="G13" s="121">
        <f t="shared" si="0"/>
        <v>7</v>
      </c>
    </row>
    <row r="14" spans="3:7">
      <c r="C14" s="119">
        <v>44397</v>
      </c>
      <c r="D14" s="1" t="s">
        <v>23</v>
      </c>
      <c r="E14" s="2">
        <v>7</v>
      </c>
      <c r="F14" s="120">
        <v>1</v>
      </c>
      <c r="G14" s="121">
        <f t="shared" si="0"/>
        <v>7</v>
      </c>
    </row>
    <row r="15" spans="3:7">
      <c r="C15" s="122">
        <v>44398</v>
      </c>
      <c r="D15" s="123" t="s">
        <v>24</v>
      </c>
      <c r="E15" s="124">
        <v>7</v>
      </c>
      <c r="F15" s="125">
        <v>1</v>
      </c>
      <c r="G15" s="126">
        <f t="shared" si="0"/>
        <v>7</v>
      </c>
    </row>
    <row r="16" spans="3:7">
      <c r="C16" s="422" t="s">
        <v>198</v>
      </c>
      <c r="D16" s="423"/>
      <c r="E16" s="423"/>
      <c r="F16" s="424"/>
      <c r="G16" s="127">
        <f>SUM(G9:G15)</f>
        <v>68.599999999999994</v>
      </c>
    </row>
    <row r="17" spans="3:8">
      <c r="C17" s="422" t="s">
        <v>199</v>
      </c>
      <c r="D17" s="423"/>
      <c r="E17" s="423"/>
      <c r="F17" s="424"/>
      <c r="G17" s="128">
        <v>18</v>
      </c>
    </row>
    <row r="18" spans="3:8">
      <c r="C18" s="425" t="s">
        <v>94</v>
      </c>
      <c r="D18" s="426"/>
      <c r="E18" s="426"/>
      <c r="F18" s="427"/>
      <c r="G18" s="129">
        <f>SUM(G16:G17)</f>
        <v>86.6</v>
      </c>
    </row>
    <row r="20" spans="3:8">
      <c r="C20" s="130">
        <v>44390</v>
      </c>
      <c r="D20" t="s">
        <v>23</v>
      </c>
      <c r="E20">
        <v>7</v>
      </c>
      <c r="F20" s="131">
        <v>1.3</v>
      </c>
      <c r="G20">
        <f t="shared" ref="G20:G27" si="1">E20*F20</f>
        <v>9.1</v>
      </c>
    </row>
    <row r="21" spans="3:8">
      <c r="C21" s="130">
        <v>44391</v>
      </c>
      <c r="D21" t="s">
        <v>24</v>
      </c>
      <c r="E21">
        <v>7</v>
      </c>
      <c r="F21" s="131">
        <v>1.3</v>
      </c>
      <c r="G21">
        <f t="shared" si="1"/>
        <v>9.1</v>
      </c>
    </row>
    <row r="22" spans="3:8">
      <c r="C22" s="130">
        <v>44392</v>
      </c>
      <c r="D22" t="s">
        <v>25</v>
      </c>
      <c r="E22">
        <v>7</v>
      </c>
      <c r="F22" s="131">
        <v>1.3</v>
      </c>
      <c r="G22">
        <f t="shared" si="1"/>
        <v>9.1</v>
      </c>
    </row>
    <row r="23" spans="3:8">
      <c r="C23" s="130">
        <v>44393</v>
      </c>
      <c r="D23" t="s">
        <v>26</v>
      </c>
      <c r="E23">
        <v>7</v>
      </c>
      <c r="F23" s="131">
        <v>1.3</v>
      </c>
      <c r="G23">
        <f t="shared" si="1"/>
        <v>9.1</v>
      </c>
    </row>
    <row r="24" spans="3:8">
      <c r="C24" s="130">
        <v>44394</v>
      </c>
      <c r="D24" t="s">
        <v>200</v>
      </c>
      <c r="E24">
        <v>3</v>
      </c>
      <c r="F24" s="131">
        <v>2</v>
      </c>
      <c r="G24">
        <f t="shared" si="1"/>
        <v>6</v>
      </c>
    </row>
    <row r="25" spans="3:8">
      <c r="C25" s="130">
        <v>44396</v>
      </c>
      <c r="D25" t="s">
        <v>22</v>
      </c>
      <c r="E25">
        <v>7</v>
      </c>
      <c r="F25" s="131">
        <v>1</v>
      </c>
      <c r="G25">
        <f t="shared" si="1"/>
        <v>7</v>
      </c>
    </row>
    <row r="26" spans="3:8">
      <c r="C26" s="130">
        <v>44397</v>
      </c>
      <c r="D26" t="s">
        <v>23</v>
      </c>
      <c r="E26">
        <v>7</v>
      </c>
      <c r="F26" s="131">
        <v>0.8</v>
      </c>
      <c r="G26">
        <f t="shared" si="1"/>
        <v>5.6000000000000005</v>
      </c>
    </row>
    <row r="27" spans="3:8">
      <c r="C27" s="130">
        <v>44398</v>
      </c>
      <c r="D27" t="s">
        <v>24</v>
      </c>
      <c r="E27">
        <v>7</v>
      </c>
      <c r="F27" s="131">
        <v>0.5</v>
      </c>
      <c r="G27">
        <f t="shared" si="1"/>
        <v>3.5</v>
      </c>
    </row>
    <row r="31" spans="3:8">
      <c r="G31">
        <f>SUM(G9:G27)</f>
        <v>300.30000000000007</v>
      </c>
      <c r="H31">
        <f>G31+18</f>
        <v>318.30000000000007</v>
      </c>
    </row>
    <row r="32" spans="3:8">
      <c r="C32" s="428" t="s">
        <v>196</v>
      </c>
      <c r="D32" s="429"/>
      <c r="E32" s="117" t="s">
        <v>100</v>
      </c>
      <c r="F32" s="117" t="s">
        <v>197</v>
      </c>
      <c r="G32" s="118" t="s">
        <v>188</v>
      </c>
    </row>
    <row r="33" spans="3:11">
      <c r="C33" s="119">
        <v>44390</v>
      </c>
      <c r="D33" s="1" t="s">
        <v>23</v>
      </c>
      <c r="E33" s="2">
        <v>7</v>
      </c>
      <c r="F33" s="120">
        <v>1.3</v>
      </c>
      <c r="G33" s="121">
        <f t="shared" ref="G33:G40" si="2">E33*F33</f>
        <v>9.1</v>
      </c>
    </row>
    <row r="34" spans="3:11">
      <c r="C34" s="119">
        <v>44391</v>
      </c>
      <c r="D34" s="1" t="s">
        <v>24</v>
      </c>
      <c r="E34" s="2">
        <v>7</v>
      </c>
      <c r="F34" s="120">
        <v>1.3</v>
      </c>
      <c r="G34" s="121">
        <f t="shared" si="2"/>
        <v>9.1</v>
      </c>
    </row>
    <row r="35" spans="3:11">
      <c r="C35" s="119">
        <v>44392</v>
      </c>
      <c r="D35" s="1" t="s">
        <v>25</v>
      </c>
      <c r="E35" s="2">
        <v>7</v>
      </c>
      <c r="F35" s="120">
        <v>1.3</v>
      </c>
      <c r="G35" s="121">
        <f t="shared" si="2"/>
        <v>9.1</v>
      </c>
    </row>
    <row r="36" spans="3:11">
      <c r="C36" s="119">
        <v>44393</v>
      </c>
      <c r="D36" s="1" t="s">
        <v>26</v>
      </c>
      <c r="E36" s="2">
        <v>7</v>
      </c>
      <c r="F36" s="120">
        <v>1.3</v>
      </c>
      <c r="G36" s="121">
        <f t="shared" si="2"/>
        <v>9.1</v>
      </c>
      <c r="J36" s="130">
        <v>44385</v>
      </c>
      <c r="K36">
        <v>2780</v>
      </c>
    </row>
    <row r="37" spans="3:11">
      <c r="C37" s="119">
        <v>44394</v>
      </c>
      <c r="D37" s="1" t="s">
        <v>200</v>
      </c>
      <c r="E37" s="2">
        <v>3</v>
      </c>
      <c r="F37" s="120">
        <v>2</v>
      </c>
      <c r="G37" s="121">
        <f t="shared" si="2"/>
        <v>6</v>
      </c>
      <c r="K37">
        <f>K36*2</f>
        <v>5560</v>
      </c>
    </row>
    <row r="38" spans="3:11">
      <c r="C38" s="119">
        <v>44396</v>
      </c>
      <c r="D38" s="1" t="s">
        <v>22</v>
      </c>
      <c r="E38" s="2">
        <v>7</v>
      </c>
      <c r="F38" s="120">
        <v>1</v>
      </c>
      <c r="G38" s="121">
        <f t="shared" si="2"/>
        <v>7</v>
      </c>
      <c r="K38">
        <f>K37*2</f>
        <v>11120</v>
      </c>
    </row>
    <row r="39" spans="3:11">
      <c r="C39" s="119">
        <v>44397</v>
      </c>
      <c r="D39" s="1" t="s">
        <v>23</v>
      </c>
      <c r="E39" s="2">
        <v>7</v>
      </c>
      <c r="F39" s="120">
        <v>0.8</v>
      </c>
      <c r="G39" s="121">
        <f t="shared" si="2"/>
        <v>5.6000000000000005</v>
      </c>
      <c r="K39">
        <f>K38*2</f>
        <v>22240</v>
      </c>
    </row>
    <row r="40" spans="3:11">
      <c r="C40" s="122">
        <v>44398</v>
      </c>
      <c r="D40" s="123" t="s">
        <v>24</v>
      </c>
      <c r="E40" s="124">
        <v>7</v>
      </c>
      <c r="F40" s="125">
        <v>0.5</v>
      </c>
      <c r="G40" s="126">
        <f t="shared" si="2"/>
        <v>3.5</v>
      </c>
    </row>
    <row r="41" spans="3:11">
      <c r="C41" s="422" t="s">
        <v>198</v>
      </c>
      <c r="D41" s="423"/>
      <c r="E41" s="423"/>
      <c r="F41" s="424"/>
      <c r="G41" s="127">
        <f>SUM(G33:G40)</f>
        <v>58.5</v>
      </c>
    </row>
    <row r="42" spans="3:11">
      <c r="C42" s="425" t="s">
        <v>94</v>
      </c>
      <c r="D42" s="426"/>
      <c r="E42" s="426"/>
      <c r="F42" s="427"/>
      <c r="G42" s="129">
        <f>SUM(G41:G41)</f>
        <v>58.5</v>
      </c>
    </row>
  </sheetData>
  <mergeCells count="7">
    <mergeCell ref="C41:F41"/>
    <mergeCell ref="C42:F42"/>
    <mergeCell ref="C8:D8"/>
    <mergeCell ref="C16:F16"/>
    <mergeCell ref="C17:F17"/>
    <mergeCell ref="C18:F18"/>
    <mergeCell ref="C32:D32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6"/>
  <sheetViews>
    <sheetView showGridLines="0" zoomScale="80" zoomScaleNormal="80" workbookViewId="0">
      <selection activeCell="M22" sqref="M21:M22"/>
    </sheetView>
  </sheetViews>
  <sheetFormatPr defaultColWidth="9" defaultRowHeight="14.4"/>
  <cols>
    <col min="2" max="2" width="58.44140625" bestFit="1" customWidth="1"/>
    <col min="3" max="3" width="7.88671875" bestFit="1" customWidth="1"/>
    <col min="4" max="6" width="7.33203125" customWidth="1"/>
  </cols>
  <sheetData>
    <row r="2" spans="2:9">
      <c r="B2" s="430" t="s">
        <v>201</v>
      </c>
      <c r="C2" s="431"/>
      <c r="D2" s="431"/>
      <c r="E2" s="431"/>
      <c r="F2" s="431"/>
      <c r="G2" s="431"/>
      <c r="H2" s="431"/>
      <c r="I2" s="431"/>
    </row>
    <row r="3" spans="2:9">
      <c r="B3" s="100" t="s">
        <v>74</v>
      </c>
      <c r="C3" s="100">
        <v>45187</v>
      </c>
      <c r="D3" s="100">
        <f t="shared" ref="D3:I3" si="0">C3+7</f>
        <v>45194</v>
      </c>
      <c r="E3" s="100">
        <f t="shared" si="0"/>
        <v>45201</v>
      </c>
      <c r="F3" s="100">
        <f t="shared" si="0"/>
        <v>45208</v>
      </c>
      <c r="G3" s="100">
        <f t="shared" si="0"/>
        <v>45215</v>
      </c>
      <c r="H3" s="100">
        <f t="shared" si="0"/>
        <v>45222</v>
      </c>
      <c r="I3" s="100">
        <f t="shared" si="0"/>
        <v>45229</v>
      </c>
    </row>
    <row r="4" spans="2:9">
      <c r="B4" s="345" t="s">
        <v>202</v>
      </c>
      <c r="C4" s="346">
        <v>5</v>
      </c>
      <c r="D4" s="346">
        <v>5</v>
      </c>
      <c r="E4" s="346"/>
      <c r="F4" s="346"/>
      <c r="G4" s="346"/>
      <c r="H4" s="346"/>
      <c r="I4" s="346"/>
    </row>
    <row r="5" spans="2:9">
      <c r="B5" s="345" t="s">
        <v>203</v>
      </c>
      <c r="C5" s="346">
        <v>2</v>
      </c>
      <c r="D5" s="346">
        <v>2</v>
      </c>
      <c r="E5" s="346"/>
      <c r="F5" s="346"/>
      <c r="G5" s="346"/>
      <c r="H5" s="346"/>
      <c r="I5" s="346"/>
    </row>
    <row r="6" spans="2:9">
      <c r="B6" s="345" t="s">
        <v>204</v>
      </c>
      <c r="C6" s="346">
        <v>41</v>
      </c>
      <c r="D6" s="346">
        <v>41</v>
      </c>
      <c r="E6" s="346">
        <v>41</v>
      </c>
      <c r="F6" s="346">
        <v>41</v>
      </c>
      <c r="G6" s="346">
        <v>41</v>
      </c>
      <c r="H6" s="346">
        <v>41</v>
      </c>
      <c r="I6" s="346">
        <v>41</v>
      </c>
    </row>
    <row r="7" spans="2:9">
      <c r="B7" s="345" t="s">
        <v>205</v>
      </c>
      <c r="C7" s="346">
        <v>15</v>
      </c>
      <c r="D7" s="346">
        <v>8</v>
      </c>
      <c r="E7" s="346">
        <v>8</v>
      </c>
      <c r="F7" s="346">
        <v>8</v>
      </c>
      <c r="G7" s="346">
        <v>8</v>
      </c>
      <c r="H7" s="346">
        <v>8</v>
      </c>
      <c r="I7" s="346">
        <v>8</v>
      </c>
    </row>
    <row r="8" spans="2:9">
      <c r="B8" s="345" t="s">
        <v>206</v>
      </c>
      <c r="C8" s="346">
        <v>10</v>
      </c>
      <c r="D8" s="346">
        <v>10</v>
      </c>
      <c r="E8" s="346">
        <v>12</v>
      </c>
      <c r="F8" s="346">
        <v>10</v>
      </c>
      <c r="G8" s="346">
        <v>10</v>
      </c>
      <c r="H8" s="346">
        <v>10</v>
      </c>
      <c r="I8" s="346">
        <v>10</v>
      </c>
    </row>
    <row r="9" spans="2:9">
      <c r="B9" s="345" t="s">
        <v>207</v>
      </c>
      <c r="C9" s="346"/>
      <c r="D9" s="346">
        <v>7</v>
      </c>
      <c r="E9" s="346">
        <v>7</v>
      </c>
      <c r="F9" s="346">
        <v>7</v>
      </c>
      <c r="G9" s="346"/>
      <c r="H9" s="346"/>
      <c r="I9" s="346"/>
    </row>
    <row r="10" spans="2:9">
      <c r="B10" s="345" t="s">
        <v>208</v>
      </c>
      <c r="C10" s="346"/>
      <c r="D10" s="346"/>
      <c r="E10" s="346">
        <v>4</v>
      </c>
      <c r="F10" s="346">
        <v>4</v>
      </c>
      <c r="G10" s="346">
        <v>4</v>
      </c>
      <c r="H10" s="346">
        <v>4</v>
      </c>
      <c r="I10" s="346">
        <v>4</v>
      </c>
    </row>
    <row r="11" spans="2:9">
      <c r="B11" s="345" t="s">
        <v>104</v>
      </c>
      <c r="C11" s="346"/>
      <c r="D11" s="346"/>
      <c r="E11" s="346"/>
      <c r="F11" s="346">
        <v>15</v>
      </c>
      <c r="G11" s="346">
        <v>15</v>
      </c>
      <c r="H11" s="346">
        <v>15</v>
      </c>
      <c r="I11" s="346">
        <v>15</v>
      </c>
    </row>
    <row r="12" spans="2:9">
      <c r="B12" s="345" t="s">
        <v>209</v>
      </c>
      <c r="C12" s="346"/>
      <c r="D12" s="346"/>
      <c r="E12" s="346"/>
      <c r="F12" s="346"/>
      <c r="G12" s="346"/>
      <c r="H12" s="346">
        <v>44</v>
      </c>
      <c r="I12" s="346">
        <v>44</v>
      </c>
    </row>
    <row r="13" spans="2:9">
      <c r="B13" s="345" t="s">
        <v>210</v>
      </c>
      <c r="C13" s="346"/>
      <c r="D13" s="346"/>
      <c r="E13" s="346"/>
      <c r="F13" s="346"/>
      <c r="G13" s="346"/>
      <c r="H13" s="346"/>
      <c r="I13" s="346">
        <v>31</v>
      </c>
    </row>
    <row r="14" spans="2:9">
      <c r="B14" s="347"/>
      <c r="C14" s="347"/>
      <c r="D14" s="347"/>
      <c r="E14" s="347"/>
      <c r="F14" s="347"/>
      <c r="G14" s="348"/>
      <c r="H14" s="348"/>
      <c r="I14" s="348"/>
    </row>
    <row r="15" spans="2:9">
      <c r="B15" s="349" t="s">
        <v>211</v>
      </c>
      <c r="C15" s="350"/>
      <c r="D15" s="350"/>
      <c r="E15" s="350"/>
      <c r="F15" s="350"/>
      <c r="G15" s="350"/>
      <c r="H15" s="350"/>
      <c r="I15" s="350"/>
    </row>
    <row r="16" spans="2:9">
      <c r="B16" s="100" t="s">
        <v>74</v>
      </c>
      <c r="C16" s="100">
        <v>45187</v>
      </c>
      <c r="D16" s="100">
        <f t="shared" ref="D16:I16" si="1">C16+7</f>
        <v>45194</v>
      </c>
      <c r="E16" s="100">
        <f t="shared" si="1"/>
        <v>45201</v>
      </c>
      <c r="F16" s="100">
        <f t="shared" si="1"/>
        <v>45208</v>
      </c>
      <c r="G16" s="100">
        <f t="shared" si="1"/>
        <v>45215</v>
      </c>
      <c r="H16" s="100">
        <f t="shared" si="1"/>
        <v>45222</v>
      </c>
      <c r="I16" s="100">
        <f t="shared" si="1"/>
        <v>45229</v>
      </c>
    </row>
    <row r="17" spans="2:9">
      <c r="B17" s="345" t="s">
        <v>202</v>
      </c>
      <c r="C17" s="351">
        <v>273</v>
      </c>
      <c r="D17" s="351">
        <v>241</v>
      </c>
      <c r="E17" s="351"/>
      <c r="F17" s="351"/>
      <c r="G17" s="351"/>
      <c r="H17" s="351"/>
      <c r="I17" s="351"/>
    </row>
    <row r="18" spans="2:9">
      <c r="B18" s="345" t="s">
        <v>203</v>
      </c>
      <c r="C18" s="351">
        <v>88</v>
      </c>
      <c r="D18" s="351">
        <v>88</v>
      </c>
      <c r="E18" s="351"/>
      <c r="F18" s="351"/>
      <c r="G18" s="351"/>
      <c r="H18" s="351"/>
      <c r="I18" s="351"/>
    </row>
    <row r="19" spans="2:9">
      <c r="B19" s="345" t="s">
        <v>204</v>
      </c>
      <c r="C19" s="352">
        <v>1025</v>
      </c>
      <c r="D19" s="352">
        <v>925</v>
      </c>
      <c r="E19" s="352">
        <v>820</v>
      </c>
      <c r="F19" s="352">
        <v>574</v>
      </c>
      <c r="G19" s="352">
        <v>567</v>
      </c>
      <c r="H19" s="352"/>
      <c r="I19" s="352"/>
    </row>
    <row r="20" spans="2:9">
      <c r="B20" s="345" t="s">
        <v>205</v>
      </c>
      <c r="C20" s="351">
        <v>608</v>
      </c>
      <c r="D20" s="351">
        <v>338</v>
      </c>
      <c r="E20" s="351">
        <v>338</v>
      </c>
      <c r="F20" s="351">
        <v>234</v>
      </c>
      <c r="G20" s="351">
        <v>75</v>
      </c>
      <c r="H20" s="351"/>
      <c r="I20" s="351"/>
    </row>
    <row r="21" spans="2:9">
      <c r="B21" s="345" t="s">
        <v>206</v>
      </c>
      <c r="C21" s="351">
        <v>81</v>
      </c>
      <c r="D21" s="351">
        <v>81</v>
      </c>
      <c r="E21" s="351">
        <v>69</v>
      </c>
      <c r="F21" s="351">
        <v>11</v>
      </c>
      <c r="G21" s="351">
        <v>75</v>
      </c>
      <c r="H21" s="351"/>
      <c r="I21" s="351"/>
    </row>
    <row r="22" spans="2:9">
      <c r="B22" s="345" t="s">
        <v>207</v>
      </c>
      <c r="C22" s="351"/>
      <c r="D22" s="351">
        <v>166</v>
      </c>
      <c r="E22" s="351">
        <v>169</v>
      </c>
      <c r="F22" s="351">
        <v>131</v>
      </c>
      <c r="G22" s="351"/>
      <c r="H22" s="351"/>
      <c r="I22" s="351"/>
    </row>
    <row r="23" spans="2:9">
      <c r="B23" s="345" t="s">
        <v>208</v>
      </c>
      <c r="C23" s="351"/>
      <c r="D23" s="351"/>
      <c r="E23" s="351">
        <v>44</v>
      </c>
      <c r="F23" s="351">
        <v>75</v>
      </c>
      <c r="G23" s="351">
        <v>91</v>
      </c>
      <c r="H23" s="351">
        <v>91</v>
      </c>
      <c r="I23" s="351">
        <v>91</v>
      </c>
    </row>
    <row r="24" spans="2:9">
      <c r="B24" s="345" t="s">
        <v>104</v>
      </c>
      <c r="C24" s="351"/>
      <c r="D24" s="351"/>
      <c r="E24" s="351"/>
      <c r="F24" s="351">
        <v>44</v>
      </c>
      <c r="G24" s="351">
        <v>75</v>
      </c>
      <c r="H24" s="351">
        <v>91</v>
      </c>
      <c r="I24" s="351">
        <v>76</v>
      </c>
    </row>
    <row r="25" spans="2:9">
      <c r="B25" s="345" t="s">
        <v>209</v>
      </c>
      <c r="C25" s="351"/>
      <c r="D25" s="351"/>
      <c r="E25" s="351"/>
      <c r="F25" s="351"/>
      <c r="G25" s="351"/>
      <c r="H25" s="351">
        <v>594</v>
      </c>
      <c r="I25" s="351">
        <v>576</v>
      </c>
    </row>
    <row r="26" spans="2:9">
      <c r="B26" s="345" t="s">
        <v>210</v>
      </c>
      <c r="C26" s="351"/>
      <c r="D26" s="351"/>
      <c r="E26" s="351"/>
      <c r="F26" s="351"/>
      <c r="G26" s="351"/>
      <c r="H26" s="351"/>
      <c r="I26" s="351">
        <v>204</v>
      </c>
    </row>
  </sheetData>
  <mergeCells count="1">
    <mergeCell ref="B2:I2"/>
  </mergeCells>
  <conditionalFormatting sqref="C4:I13">
    <cfRule type="cellIs" dxfId="389" priority="2" operator="equal">
      <formula>0</formula>
    </cfRule>
  </conditionalFormatting>
  <conditionalFormatting sqref="C17:I26">
    <cfRule type="cellIs" dxfId="388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24">
    <tabColor rgb="FFFF0000"/>
  </sheetPr>
  <dimension ref="B2:K36"/>
  <sheetViews>
    <sheetView zoomScaleNormal="100" workbookViewId="0">
      <pane ySplit="2" topLeftCell="A3" activePane="bottomLeft" state="frozen"/>
      <selection activeCell="K14" sqref="K14"/>
      <selection pane="bottomLeft" activeCell="G35" sqref="G35"/>
    </sheetView>
  </sheetViews>
  <sheetFormatPr defaultColWidth="8.88671875" defaultRowHeight="10.199999999999999"/>
  <cols>
    <col min="1" max="1" width="3.33203125" style="105" customWidth="1"/>
    <col min="2" max="2" width="16.5546875" style="105" customWidth="1"/>
    <col min="3" max="3" width="35.5546875" style="106" customWidth="1"/>
    <col min="4" max="4" width="54.88671875" style="105" customWidth="1"/>
    <col min="5" max="5" width="8.88671875" style="105" customWidth="1"/>
    <col min="6" max="16384" width="8.88671875" style="105"/>
  </cols>
  <sheetData>
    <row r="2" spans="2:11" ht="15" customHeight="1">
      <c r="B2" s="432" t="s">
        <v>73</v>
      </c>
      <c r="C2" s="433"/>
      <c r="D2" s="107" t="s">
        <v>74</v>
      </c>
      <c r="E2" s="107">
        <v>45236</v>
      </c>
      <c r="F2" s="107">
        <f t="shared" ref="F2:K2" si="0">E2+7</f>
        <v>45243</v>
      </c>
      <c r="G2" s="107">
        <f t="shared" si="0"/>
        <v>45250</v>
      </c>
      <c r="H2" s="107">
        <f t="shared" si="0"/>
        <v>45257</v>
      </c>
      <c r="I2" s="107">
        <f t="shared" si="0"/>
        <v>45264</v>
      </c>
      <c r="J2" s="107">
        <f t="shared" si="0"/>
        <v>45271</v>
      </c>
      <c r="K2" s="107">
        <f t="shared" si="0"/>
        <v>45278</v>
      </c>
    </row>
    <row r="3" spans="2:11" ht="15" customHeight="1">
      <c r="B3" s="344"/>
      <c r="C3" s="436"/>
      <c r="D3" s="108" t="s">
        <v>206</v>
      </c>
      <c r="E3" s="109">
        <v>10</v>
      </c>
      <c r="F3" s="109">
        <v>10</v>
      </c>
      <c r="G3" s="109">
        <v>9</v>
      </c>
      <c r="H3" s="109"/>
      <c r="I3" s="109"/>
      <c r="J3" s="109"/>
      <c r="K3" s="109"/>
    </row>
    <row r="4" spans="2:11" ht="15" customHeight="1">
      <c r="B4" s="344"/>
      <c r="C4" s="437"/>
      <c r="D4" s="108" t="s">
        <v>212</v>
      </c>
      <c r="E4" s="109"/>
      <c r="F4" s="109">
        <v>8</v>
      </c>
      <c r="G4" s="109">
        <v>8</v>
      </c>
      <c r="H4" s="109">
        <v>8</v>
      </c>
      <c r="I4" s="109"/>
      <c r="J4" s="109"/>
      <c r="K4" s="109"/>
    </row>
    <row r="5" spans="2:11" ht="15" customHeight="1">
      <c r="B5" s="344"/>
      <c r="C5" s="437"/>
      <c r="D5" s="108" t="s">
        <v>213</v>
      </c>
      <c r="E5" s="109"/>
      <c r="F5" s="109"/>
      <c r="G5" s="109">
        <v>1</v>
      </c>
      <c r="H5" s="109">
        <v>1</v>
      </c>
      <c r="I5" s="109">
        <v>1</v>
      </c>
      <c r="J5" s="109">
        <v>1</v>
      </c>
      <c r="K5" s="109">
        <v>1</v>
      </c>
    </row>
    <row r="6" spans="2:11" ht="15" customHeight="1">
      <c r="B6" s="344"/>
      <c r="C6" s="437"/>
      <c r="D6" s="108" t="s">
        <v>107</v>
      </c>
      <c r="E6" s="109"/>
      <c r="F6" s="109"/>
      <c r="G6" s="109"/>
      <c r="H6" s="109">
        <v>4</v>
      </c>
      <c r="I6" s="109">
        <v>4</v>
      </c>
      <c r="J6" s="109">
        <v>4</v>
      </c>
      <c r="K6" s="109">
        <v>4</v>
      </c>
    </row>
    <row r="7" spans="2:11" ht="15" customHeight="1">
      <c r="B7" s="344"/>
      <c r="C7" s="437"/>
      <c r="D7" s="108" t="s">
        <v>104</v>
      </c>
      <c r="E7" s="109"/>
      <c r="F7" s="109"/>
      <c r="G7" s="109"/>
      <c r="H7" s="109">
        <v>5</v>
      </c>
      <c r="I7" s="109">
        <v>13</v>
      </c>
      <c r="J7" s="109">
        <v>8</v>
      </c>
      <c r="K7" s="109">
        <v>8</v>
      </c>
    </row>
    <row r="8" spans="2:11" ht="15" customHeight="1">
      <c r="B8" s="344"/>
      <c r="C8" s="438"/>
      <c r="D8" s="108" t="s">
        <v>105</v>
      </c>
      <c r="E8" s="109"/>
      <c r="F8" s="109"/>
      <c r="G8" s="109"/>
      <c r="H8" s="109"/>
      <c r="I8" s="109"/>
      <c r="J8" s="109">
        <v>5</v>
      </c>
      <c r="K8" s="109">
        <v>5</v>
      </c>
    </row>
    <row r="9" spans="2:11" ht="3" customHeight="1">
      <c r="B9" s="344"/>
      <c r="C9" s="354"/>
      <c r="D9" s="339"/>
      <c r="E9" s="340"/>
      <c r="F9" s="340"/>
      <c r="G9" s="340"/>
      <c r="H9" s="340"/>
      <c r="I9" s="340"/>
      <c r="J9" s="340"/>
      <c r="K9" s="340"/>
    </row>
    <row r="10" spans="2:11" ht="15" customHeight="1">
      <c r="B10" s="344"/>
      <c r="C10" s="439" t="s">
        <v>214</v>
      </c>
      <c r="D10" s="108" t="s">
        <v>104</v>
      </c>
      <c r="E10" s="109">
        <v>15</v>
      </c>
      <c r="F10" s="109">
        <v>6</v>
      </c>
      <c r="G10" s="109">
        <v>6</v>
      </c>
      <c r="H10" s="109">
        <v>6</v>
      </c>
      <c r="I10" s="109">
        <v>6</v>
      </c>
      <c r="J10" s="109">
        <v>16</v>
      </c>
      <c r="K10" s="109">
        <v>16</v>
      </c>
    </row>
    <row r="11" spans="2:11" ht="15" customHeight="1">
      <c r="B11" s="344"/>
      <c r="C11" s="437"/>
      <c r="D11" s="108" t="s">
        <v>215</v>
      </c>
      <c r="E11" s="109">
        <v>15</v>
      </c>
      <c r="F11" s="109">
        <v>15</v>
      </c>
      <c r="G11" s="109">
        <v>15</v>
      </c>
      <c r="H11" s="109"/>
      <c r="I11" s="109"/>
      <c r="J11" s="109"/>
      <c r="K11" s="109"/>
    </row>
    <row r="12" spans="2:11" ht="15" customHeight="1">
      <c r="B12" s="344"/>
      <c r="C12" s="438"/>
      <c r="D12" s="108" t="s">
        <v>210</v>
      </c>
      <c r="E12" s="109">
        <v>10</v>
      </c>
      <c r="F12" s="109">
        <v>10</v>
      </c>
      <c r="G12" s="109">
        <v>10</v>
      </c>
      <c r="H12" s="109">
        <v>10</v>
      </c>
      <c r="I12" s="109">
        <v>10</v>
      </c>
      <c r="J12" s="109"/>
      <c r="K12" s="109"/>
    </row>
    <row r="13" spans="2:11" s="104" customFormat="1" ht="3.6" customHeight="1">
      <c r="B13" s="341"/>
      <c r="C13" s="354"/>
      <c r="D13" s="112"/>
      <c r="E13" s="113"/>
      <c r="F13" s="113"/>
      <c r="G13" s="113"/>
      <c r="H13" s="113"/>
      <c r="I13" s="113"/>
      <c r="J13" s="113"/>
      <c r="K13" s="113"/>
    </row>
    <row r="14" spans="2:11" ht="15" customHeight="1">
      <c r="B14" s="344"/>
      <c r="C14" s="360" t="s">
        <v>216</v>
      </c>
      <c r="D14" s="361" t="s">
        <v>217</v>
      </c>
      <c r="E14" s="362">
        <v>8</v>
      </c>
      <c r="F14" s="362">
        <v>8</v>
      </c>
      <c r="G14" s="362">
        <v>8</v>
      </c>
      <c r="H14" s="362"/>
      <c r="I14" s="362"/>
      <c r="J14" s="362"/>
      <c r="K14" s="362"/>
    </row>
    <row r="15" spans="2:11" s="104" customFormat="1" ht="3.6" customHeight="1">
      <c r="B15" s="341"/>
      <c r="C15" s="354"/>
      <c r="D15" s="112"/>
      <c r="E15" s="113"/>
      <c r="F15" s="113"/>
      <c r="G15" s="113"/>
      <c r="H15" s="113"/>
      <c r="I15" s="113"/>
      <c r="J15" s="113"/>
      <c r="K15" s="113"/>
    </row>
    <row r="16" spans="2:11" ht="15" customHeight="1">
      <c r="B16" s="343"/>
      <c r="C16" s="356" t="s">
        <v>218</v>
      </c>
      <c r="D16" s="342" t="s">
        <v>209</v>
      </c>
      <c r="E16" s="111">
        <v>12</v>
      </c>
      <c r="F16" s="111">
        <v>12</v>
      </c>
      <c r="G16" s="111">
        <v>12</v>
      </c>
      <c r="H16" s="111"/>
      <c r="I16" s="111"/>
      <c r="J16" s="111"/>
      <c r="K16" s="111"/>
    </row>
    <row r="17" spans="2:11" s="104" customFormat="1" ht="3" customHeight="1">
      <c r="B17" s="343"/>
      <c r="C17" s="357"/>
      <c r="D17" s="112"/>
      <c r="E17" s="113"/>
      <c r="F17" s="113"/>
      <c r="G17" s="113"/>
      <c r="H17" s="113"/>
      <c r="I17" s="113"/>
      <c r="J17" s="113"/>
      <c r="K17" s="113"/>
    </row>
    <row r="18" spans="2:11" ht="15" customHeight="1">
      <c r="B18" s="343"/>
      <c r="C18" s="358" t="s">
        <v>219</v>
      </c>
      <c r="D18" s="110" t="s">
        <v>209</v>
      </c>
      <c r="E18" s="114">
        <v>12</v>
      </c>
      <c r="F18" s="114">
        <v>12</v>
      </c>
      <c r="G18" s="114">
        <v>12</v>
      </c>
      <c r="H18" s="114"/>
      <c r="I18" s="114"/>
      <c r="J18" s="114"/>
      <c r="K18" s="114"/>
    </row>
    <row r="19" spans="2:11" s="104" customFormat="1" ht="3.6" customHeight="1">
      <c r="B19" s="343"/>
      <c r="C19" s="357"/>
      <c r="D19" s="112"/>
      <c r="E19" s="113"/>
      <c r="F19" s="113"/>
      <c r="G19" s="113"/>
      <c r="H19" s="113"/>
      <c r="I19" s="113"/>
      <c r="J19" s="113"/>
      <c r="K19" s="113"/>
    </row>
    <row r="20" spans="2:11" ht="15" customHeight="1">
      <c r="B20" s="343"/>
      <c r="C20" s="355" t="s">
        <v>220</v>
      </c>
      <c r="D20" s="110" t="s">
        <v>209</v>
      </c>
      <c r="E20" s="111">
        <v>12</v>
      </c>
      <c r="F20" s="111">
        <v>12</v>
      </c>
      <c r="G20" s="111">
        <v>12</v>
      </c>
      <c r="H20" s="111"/>
      <c r="I20" s="111"/>
      <c r="J20" s="111"/>
      <c r="K20" s="111"/>
    </row>
    <row r="21" spans="2:11" s="104" customFormat="1" ht="3.6" customHeight="1">
      <c r="B21" s="343"/>
      <c r="C21" s="357"/>
      <c r="D21" s="112"/>
      <c r="E21" s="113"/>
      <c r="F21" s="113"/>
      <c r="G21" s="113"/>
      <c r="H21" s="113"/>
      <c r="I21" s="113"/>
      <c r="J21" s="113"/>
      <c r="K21" s="113"/>
    </row>
    <row r="22" spans="2:11" ht="15" customHeight="1">
      <c r="B22" s="343"/>
      <c r="C22" s="359" t="s">
        <v>221</v>
      </c>
      <c r="D22" s="110" t="s">
        <v>209</v>
      </c>
      <c r="E22" s="111">
        <v>5</v>
      </c>
      <c r="F22" s="111">
        <v>5</v>
      </c>
      <c r="G22" s="111">
        <v>5</v>
      </c>
      <c r="H22" s="111"/>
      <c r="I22" s="111"/>
      <c r="J22" s="111"/>
      <c r="K22" s="111"/>
    </row>
    <row r="23" spans="2:11" s="104" customFormat="1" ht="3.6" customHeight="1">
      <c r="B23" s="343"/>
      <c r="C23" s="357"/>
      <c r="D23" s="112"/>
      <c r="E23" s="113"/>
      <c r="F23" s="113"/>
      <c r="G23" s="113"/>
      <c r="H23" s="113"/>
      <c r="I23" s="113"/>
      <c r="J23" s="113"/>
      <c r="K23" s="113"/>
    </row>
    <row r="24" spans="2:11" ht="15" customHeight="1">
      <c r="B24" s="343"/>
      <c r="C24" s="355" t="s">
        <v>222</v>
      </c>
      <c r="D24" s="110" t="s">
        <v>209</v>
      </c>
      <c r="E24" s="111">
        <v>6</v>
      </c>
      <c r="F24" s="111">
        <v>6</v>
      </c>
      <c r="G24" s="111">
        <v>6</v>
      </c>
      <c r="H24" s="111"/>
      <c r="I24" s="111"/>
      <c r="J24" s="111"/>
      <c r="K24" s="111"/>
    </row>
    <row r="25" spans="2:11" s="104" customFormat="1" ht="3.6" customHeight="1">
      <c r="B25" s="343"/>
      <c r="C25" s="357"/>
      <c r="D25" s="112"/>
      <c r="E25" s="113"/>
      <c r="F25" s="113"/>
      <c r="G25" s="113"/>
      <c r="H25" s="113"/>
      <c r="I25" s="113"/>
      <c r="J25" s="113"/>
      <c r="K25" s="113"/>
    </row>
    <row r="26" spans="2:11" ht="15" hidden="1" customHeight="1">
      <c r="B26" s="343"/>
      <c r="C26" s="359" t="s">
        <v>223</v>
      </c>
      <c r="D26" s="110" t="s">
        <v>204</v>
      </c>
      <c r="E26" s="111"/>
      <c r="F26" s="111"/>
      <c r="G26" s="111"/>
      <c r="H26" s="111"/>
      <c r="I26" s="111"/>
      <c r="J26" s="111"/>
      <c r="K26" s="111"/>
    </row>
    <row r="27" spans="2:11" ht="15" customHeight="1">
      <c r="B27" s="343"/>
      <c r="C27" s="355" t="s">
        <v>224</v>
      </c>
      <c r="D27" s="353" t="s">
        <v>210</v>
      </c>
      <c r="E27" s="111">
        <v>22</v>
      </c>
      <c r="F27" s="111">
        <v>22</v>
      </c>
      <c r="G27" s="111">
        <v>22</v>
      </c>
      <c r="H27" s="111">
        <v>22</v>
      </c>
      <c r="I27" s="111">
        <v>22</v>
      </c>
      <c r="J27" s="111"/>
      <c r="K27" s="111"/>
    </row>
    <row r="28" spans="2:11" ht="15" customHeight="1">
      <c r="B28" s="343"/>
      <c r="C28" s="355" t="s">
        <v>224</v>
      </c>
      <c r="D28" s="353" t="s">
        <v>225</v>
      </c>
      <c r="E28" s="111"/>
      <c r="F28" s="111"/>
      <c r="G28" s="111"/>
      <c r="H28" s="111"/>
      <c r="I28" s="111"/>
      <c r="J28" s="111">
        <v>10</v>
      </c>
      <c r="K28" s="111">
        <v>10</v>
      </c>
    </row>
    <row r="29" spans="2:11" ht="15" customHeight="1">
      <c r="B29" s="434" t="s">
        <v>94</v>
      </c>
      <c r="C29" s="435"/>
      <c r="D29" s="433"/>
      <c r="E29" s="115">
        <f t="shared" ref="E29:K29" si="1">SUM(E3:E28)</f>
        <v>127</v>
      </c>
      <c r="F29" s="115">
        <f t="shared" si="1"/>
        <v>126</v>
      </c>
      <c r="G29" s="115">
        <f t="shared" si="1"/>
        <v>126</v>
      </c>
      <c r="H29" s="115">
        <f t="shared" si="1"/>
        <v>56</v>
      </c>
      <c r="I29" s="115">
        <f t="shared" si="1"/>
        <v>56</v>
      </c>
      <c r="J29" s="115">
        <f t="shared" si="1"/>
        <v>44</v>
      </c>
      <c r="K29" s="115">
        <f t="shared" si="1"/>
        <v>44</v>
      </c>
    </row>
    <row r="33" spans="3:3">
      <c r="C33" s="105"/>
    </row>
    <row r="34" spans="3:3">
      <c r="C34" s="105"/>
    </row>
    <row r="35" spans="3:3">
      <c r="C35" s="105"/>
    </row>
    <row r="36" spans="3:3">
      <c r="C36" s="105"/>
    </row>
  </sheetData>
  <mergeCells count="4">
    <mergeCell ref="B2:C2"/>
    <mergeCell ref="B29:D29"/>
    <mergeCell ref="C3:C8"/>
    <mergeCell ref="C10:C12"/>
  </mergeCells>
  <conditionalFormatting sqref="E3:K28">
    <cfRule type="cellIs" dxfId="387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CEFA07"/>
  </sheetPr>
  <dimension ref="B2:N32"/>
  <sheetViews>
    <sheetView showGridLines="0" zoomScale="80" zoomScaleNormal="80" workbookViewId="0">
      <selection activeCell="O24" sqref="O24"/>
    </sheetView>
  </sheetViews>
  <sheetFormatPr defaultRowHeight="14.4" outlineLevelRow="1"/>
  <cols>
    <col min="2" max="2" width="67.109375" bestFit="1" customWidth="1"/>
    <col min="3" max="3" width="11.44140625" bestFit="1" customWidth="1"/>
    <col min="4" max="4" width="11.88671875" customWidth="1"/>
    <col min="5" max="5" width="17.6640625" bestFit="1" customWidth="1"/>
    <col min="6" max="6" width="1.44140625" customWidth="1"/>
    <col min="7" max="10" width="11" customWidth="1"/>
  </cols>
  <sheetData>
    <row r="2" spans="2:14" ht="17.399999999999999" customHeight="1">
      <c r="B2" s="442" t="s">
        <v>95</v>
      </c>
      <c r="C2" s="442" t="s">
        <v>226</v>
      </c>
      <c r="D2" s="435"/>
      <c r="E2" s="433"/>
      <c r="G2" s="442" t="s">
        <v>227</v>
      </c>
      <c r="H2" s="435"/>
      <c r="I2" s="435"/>
      <c r="J2" s="433"/>
      <c r="K2" s="57"/>
    </row>
    <row r="3" spans="2:14" ht="17.399999999999999" customHeight="1">
      <c r="B3" s="437"/>
      <c r="C3" s="443" t="s">
        <v>228</v>
      </c>
      <c r="D3" s="443" t="s">
        <v>229</v>
      </c>
      <c r="E3" s="445" t="s">
        <v>230</v>
      </c>
      <c r="G3" s="444" t="s">
        <v>228</v>
      </c>
      <c r="H3" s="433"/>
      <c r="I3" s="444" t="s">
        <v>231</v>
      </c>
      <c r="J3" s="433"/>
      <c r="K3" s="57"/>
    </row>
    <row r="4" spans="2:14" ht="37.950000000000003" customHeight="1">
      <c r="B4" s="438"/>
      <c r="C4" s="438"/>
      <c r="D4" s="438"/>
      <c r="E4" s="438"/>
      <c r="G4" s="373" t="s">
        <v>228</v>
      </c>
      <c r="H4" s="373" t="s">
        <v>229</v>
      </c>
      <c r="I4" s="373" t="s">
        <v>232</v>
      </c>
      <c r="J4" s="373" t="s">
        <v>75</v>
      </c>
      <c r="K4" s="11"/>
      <c r="L4" s="373" t="s">
        <v>233</v>
      </c>
      <c r="M4" s="373" t="s">
        <v>234</v>
      </c>
      <c r="N4" s="373" t="s">
        <v>235</v>
      </c>
    </row>
    <row r="5" spans="2:14" ht="16.2" customHeight="1">
      <c r="B5" s="101" t="s">
        <v>137</v>
      </c>
      <c r="C5" s="33">
        <f>VLOOKUP(B5,'Próximas Semanas'!A:P,8,0)</f>
        <v>1000</v>
      </c>
      <c r="D5" s="33">
        <f>VLOOKUP(B5,'Próximas Semanas'!A:P,9,0)</f>
        <v>332</v>
      </c>
      <c r="E5" s="367">
        <f t="shared" ref="E5:E12" si="0">D5/C5</f>
        <v>0.33200000000000002</v>
      </c>
      <c r="G5" s="33">
        <v>405</v>
      </c>
      <c r="H5" s="399">
        <v>332</v>
      </c>
      <c r="I5" s="62">
        <v>1.954545454545455</v>
      </c>
      <c r="J5" s="398">
        <v>1.6049382716049381</v>
      </c>
      <c r="K5" s="401"/>
      <c r="L5" s="23">
        <v>182</v>
      </c>
      <c r="M5" s="1">
        <v>1.954545454545455</v>
      </c>
      <c r="N5" s="1">
        <v>1.6049382716049381</v>
      </c>
    </row>
    <row r="6" spans="2:14" ht="16.2" customHeight="1">
      <c r="B6" s="101" t="s">
        <v>131</v>
      </c>
      <c r="C6" s="33">
        <f>VLOOKUP(B6,'Próximas Semanas'!A:P,8,0)</f>
        <v>1600</v>
      </c>
      <c r="D6" s="33">
        <f>VLOOKUP(B6,'Próximas Semanas'!A:P,9,0)</f>
        <v>655</v>
      </c>
      <c r="E6" s="367">
        <f t="shared" si="0"/>
        <v>0.40937499999999999</v>
      </c>
      <c r="G6" s="33">
        <v>413</v>
      </c>
      <c r="H6" s="396">
        <v>529</v>
      </c>
      <c r="I6" s="62">
        <v>1.6653225806451613</v>
      </c>
      <c r="J6" s="397">
        <v>2.1330645161290325</v>
      </c>
      <c r="K6" s="401"/>
      <c r="L6" s="23">
        <v>248</v>
      </c>
      <c r="M6" s="1">
        <f t="shared" ref="M6:M14" si="1">G6/L6</f>
        <v>1.6653225806451613</v>
      </c>
      <c r="N6" s="1">
        <f t="shared" ref="N6:N14" si="2">H6/L6</f>
        <v>2.1330645161290325</v>
      </c>
    </row>
    <row r="7" spans="2:14" ht="16.2" customHeight="1">
      <c r="B7" s="101" t="s">
        <v>128</v>
      </c>
      <c r="C7" s="33">
        <f>VLOOKUP(B7,'Próximas Semanas'!A:P,8,0)</f>
        <v>1500</v>
      </c>
      <c r="D7" s="33">
        <f>VLOOKUP(B7,'Próximas Semanas'!A:P,9,0)</f>
        <v>450</v>
      </c>
      <c r="E7" s="367">
        <f t="shared" si="0"/>
        <v>0.3</v>
      </c>
      <c r="G7" s="33">
        <v>357</v>
      </c>
      <c r="H7" s="399">
        <v>182</v>
      </c>
      <c r="I7" s="62">
        <v>4.8243243243243246</v>
      </c>
      <c r="J7" s="400">
        <v>2.4594594594594597</v>
      </c>
      <c r="K7" s="401"/>
      <c r="L7" s="23">
        <v>74</v>
      </c>
      <c r="M7" s="1">
        <f t="shared" si="1"/>
        <v>4.8243243243243246</v>
      </c>
      <c r="N7" s="1">
        <f t="shared" si="2"/>
        <v>2.4594594594594597</v>
      </c>
    </row>
    <row r="8" spans="2:14" ht="16.2" customHeight="1">
      <c r="B8" s="101" t="s">
        <v>124</v>
      </c>
      <c r="C8" s="33">
        <f>VLOOKUP(B8,'Próximas Semanas'!A:P,8,0)</f>
        <v>850</v>
      </c>
      <c r="D8" s="33">
        <f>VLOOKUP(B8,'Próximas Semanas'!A:P,9,0)</f>
        <v>101</v>
      </c>
      <c r="E8" s="367">
        <f t="shared" si="0"/>
        <v>0.1188235294117647</v>
      </c>
      <c r="G8" s="33">
        <v>74</v>
      </c>
      <c r="H8" s="396">
        <v>74</v>
      </c>
      <c r="I8" s="62">
        <v>2</v>
      </c>
      <c r="J8" s="397">
        <v>2</v>
      </c>
      <c r="K8" s="401"/>
      <c r="L8" s="23">
        <v>37</v>
      </c>
      <c r="M8" s="1">
        <f t="shared" si="1"/>
        <v>2</v>
      </c>
      <c r="N8" s="1">
        <f t="shared" si="2"/>
        <v>2</v>
      </c>
    </row>
    <row r="9" spans="2:14" ht="16.2" customHeight="1">
      <c r="B9" s="101" t="s">
        <v>134</v>
      </c>
      <c r="C9" s="33" t="e">
        <f>VLOOKUP(B9,'Próximas Semanas'!A:P,8,0)</f>
        <v>#N/A</v>
      </c>
      <c r="D9" s="33" t="e">
        <f>VLOOKUP(B9,'Próximas Semanas'!A:P,9,0)</f>
        <v>#N/A</v>
      </c>
      <c r="E9" s="367" t="e">
        <f t="shared" si="0"/>
        <v>#N/A</v>
      </c>
      <c r="G9" s="33">
        <v>360</v>
      </c>
      <c r="H9" s="396">
        <v>395</v>
      </c>
      <c r="I9" s="62">
        <v>8.7804878048780495</v>
      </c>
      <c r="J9" s="397">
        <v>9.6341463414634152</v>
      </c>
      <c r="K9" s="401"/>
      <c r="L9" s="23">
        <v>41</v>
      </c>
      <c r="M9" s="1">
        <f t="shared" si="1"/>
        <v>8.7804878048780495</v>
      </c>
      <c r="N9" s="1">
        <f t="shared" si="2"/>
        <v>9.6341463414634152</v>
      </c>
    </row>
    <row r="10" spans="2:14" ht="16.2" customHeight="1">
      <c r="B10" s="101" t="s">
        <v>118</v>
      </c>
      <c r="C10" s="33">
        <f>VLOOKUP(B10,'Próximas Semanas'!A:P,8,0)</f>
        <v>2300</v>
      </c>
      <c r="D10" s="33">
        <f>VLOOKUP(B10,'Próximas Semanas'!A:P,9,0)</f>
        <v>1146</v>
      </c>
      <c r="E10" s="367">
        <f t="shared" si="0"/>
        <v>0.49826086956521737</v>
      </c>
      <c r="G10" s="33">
        <v>9</v>
      </c>
      <c r="H10" s="396">
        <v>12</v>
      </c>
      <c r="I10" s="62">
        <v>0.47368421052631576</v>
      </c>
      <c r="J10" s="397">
        <v>0.63157894736842102</v>
      </c>
      <c r="K10" s="401"/>
      <c r="L10" s="23">
        <v>19</v>
      </c>
      <c r="M10" s="1">
        <f t="shared" si="1"/>
        <v>0.47368421052631576</v>
      </c>
      <c r="N10" s="1">
        <f t="shared" si="2"/>
        <v>0.63157894736842102</v>
      </c>
    </row>
    <row r="11" spans="2:14" ht="16.2" customHeight="1">
      <c r="B11" s="101" t="s">
        <v>133</v>
      </c>
      <c r="C11" s="33">
        <f>VLOOKUP(B11,'Próximas Semanas'!A:P,8,0)</f>
        <v>1200</v>
      </c>
      <c r="D11" s="33">
        <f>VLOOKUP(B11,'Próximas Semanas'!A:P,9,0)</f>
        <v>1196</v>
      </c>
      <c r="E11" s="367">
        <f t="shared" si="0"/>
        <v>0.9966666666666667</v>
      </c>
      <c r="G11" s="33">
        <v>85</v>
      </c>
      <c r="H11" s="396">
        <v>86</v>
      </c>
      <c r="I11" s="62">
        <v>6.5384615384615383</v>
      </c>
      <c r="J11" s="397">
        <v>6.615384615384615</v>
      </c>
      <c r="K11" s="401"/>
      <c r="L11" s="23">
        <v>13</v>
      </c>
      <c r="M11" s="1">
        <f t="shared" si="1"/>
        <v>6.5384615384615383</v>
      </c>
      <c r="N11" s="1">
        <f t="shared" si="2"/>
        <v>6.615384615384615</v>
      </c>
    </row>
    <row r="12" spans="2:14" ht="16.2" hidden="1" customHeight="1" outlineLevel="1">
      <c r="B12" s="101" t="s">
        <v>236</v>
      </c>
      <c r="C12" s="101">
        <v>0</v>
      </c>
      <c r="D12" s="101">
        <v>0</v>
      </c>
      <c r="E12" s="367" t="e">
        <f t="shared" si="0"/>
        <v>#DIV/0!</v>
      </c>
      <c r="G12" s="33">
        <v>0</v>
      </c>
      <c r="H12" s="368">
        <v>0</v>
      </c>
      <c r="I12" s="62">
        <v>0</v>
      </c>
      <c r="J12" s="368">
        <v>0</v>
      </c>
      <c r="K12" s="11"/>
      <c r="L12">
        <v>39</v>
      </c>
      <c r="M12">
        <f t="shared" si="1"/>
        <v>0</v>
      </c>
      <c r="N12">
        <f t="shared" si="2"/>
        <v>0</v>
      </c>
    </row>
    <row r="13" spans="2:14" ht="6.6" customHeight="1" collapsed="1">
      <c r="B13" s="9"/>
      <c r="C13" s="9"/>
      <c r="D13" s="9"/>
      <c r="G13" s="9"/>
      <c r="H13" s="9"/>
      <c r="I13" s="66"/>
      <c r="J13" s="66"/>
      <c r="M13" t="e">
        <f t="shared" si="1"/>
        <v>#DIV/0!</v>
      </c>
      <c r="N13" t="e">
        <f t="shared" si="2"/>
        <v>#DIV/0!</v>
      </c>
    </row>
    <row r="14" spans="2:14" ht="16.2" customHeight="1">
      <c r="B14" s="369" t="s">
        <v>109</v>
      </c>
      <c r="C14" s="374" t="e">
        <f>SUM(C5:C11)</f>
        <v>#N/A</v>
      </c>
      <c r="D14" s="374" t="e">
        <f>SUM(D5:D12)</f>
        <v>#N/A</v>
      </c>
      <c r="F14" s="372"/>
      <c r="G14" s="370">
        <f>SUM(G5:G11)</f>
        <v>1703</v>
      </c>
      <c r="H14" s="370">
        <f>SUM(H5:H11)</f>
        <v>1610</v>
      </c>
      <c r="I14" s="371">
        <v>2.7736156351791532</v>
      </c>
      <c r="J14" s="371">
        <v>2.6221498371335503</v>
      </c>
      <c r="K14" s="11"/>
      <c r="L14" s="274">
        <f>SUM(L5:L11)</f>
        <v>614</v>
      </c>
      <c r="M14" s="274">
        <f t="shared" si="1"/>
        <v>2.7736156351791532</v>
      </c>
      <c r="N14" s="274">
        <f t="shared" si="2"/>
        <v>2.6221498371335503</v>
      </c>
    </row>
    <row r="27" spans="2:10">
      <c r="B27" s="440" t="s">
        <v>237</v>
      </c>
      <c r="C27" s="441"/>
      <c r="D27" s="441"/>
      <c r="E27" s="441"/>
      <c r="F27" s="441"/>
      <c r="G27" s="441"/>
      <c r="H27" s="441"/>
      <c r="I27" s="441"/>
      <c r="J27" s="441"/>
    </row>
    <row r="28" spans="2:10">
      <c r="B28" s="441"/>
      <c r="C28" s="441"/>
      <c r="D28" s="441"/>
      <c r="E28" s="441"/>
      <c r="F28" s="441"/>
      <c r="G28" s="441"/>
      <c r="H28" s="441"/>
      <c r="I28" s="441"/>
      <c r="J28" s="441"/>
    </row>
    <row r="29" spans="2:10">
      <c r="B29" s="441"/>
      <c r="C29" s="441"/>
      <c r="D29" s="441"/>
      <c r="E29" s="441"/>
      <c r="F29" s="441"/>
      <c r="G29" s="441"/>
      <c r="H29" s="441"/>
      <c r="I29" s="441"/>
      <c r="J29" s="441"/>
    </row>
    <row r="30" spans="2:10">
      <c r="B30" s="441"/>
      <c r="C30" s="441"/>
      <c r="D30" s="441"/>
      <c r="E30" s="441"/>
      <c r="F30" s="441"/>
      <c r="G30" s="441"/>
      <c r="H30" s="441"/>
      <c r="I30" s="441"/>
      <c r="J30" s="441"/>
    </row>
    <row r="31" spans="2:10">
      <c r="B31" s="441"/>
      <c r="C31" s="441"/>
      <c r="D31" s="441"/>
      <c r="E31" s="441"/>
      <c r="F31" s="441"/>
      <c r="G31" s="441"/>
      <c r="H31" s="441"/>
      <c r="I31" s="441"/>
      <c r="J31" s="441"/>
    </row>
    <row r="32" spans="2:10">
      <c r="B32" s="441"/>
      <c r="C32" s="441"/>
      <c r="D32" s="441"/>
      <c r="E32" s="441"/>
      <c r="F32" s="441"/>
      <c r="G32" s="441"/>
      <c r="H32" s="441"/>
      <c r="I32" s="441"/>
      <c r="J32" s="441"/>
    </row>
  </sheetData>
  <mergeCells count="9">
    <mergeCell ref="B27:J32"/>
    <mergeCell ref="B2:B4"/>
    <mergeCell ref="G2:J2"/>
    <mergeCell ref="C3:C4"/>
    <mergeCell ref="D3:D4"/>
    <mergeCell ref="G3:H3"/>
    <mergeCell ref="I3:J3"/>
    <mergeCell ref="E3:E4"/>
    <mergeCell ref="C2:E2"/>
  </mergeCells>
  <conditionalFormatting sqref="E5:E12">
    <cfRule type="dataBar" priority="45602">
      <dataBar>
        <cfvo type="min"/>
        <cfvo type="max"/>
        <color theme="0" tint="-0.34998626667073579"/>
      </dataBar>
    </cfRule>
  </conditionalFormatting>
  <conditionalFormatting sqref="H12 J12">
    <cfRule type="cellIs" dxfId="386" priority="14" operator="lessThan">
      <formula>0.95</formula>
    </cfRule>
    <cfRule type="cellIs" dxfId="385" priority="15" operator="between">
      <formula>0.95</formula>
      <formula>0.999999999999999</formula>
    </cfRule>
    <cfRule type="cellIs" dxfId="384" priority="16" operator="greaterThanOrEqual">
      <formula>1</formula>
    </cfRule>
  </conditionalFormatting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B050"/>
  </sheetPr>
  <dimension ref="A1:AG58"/>
  <sheetViews>
    <sheetView showGridLines="0" showRowColHeaders="0" zoomScale="80" zoomScaleNormal="80" workbookViewId="0">
      <selection activeCell="J7" sqref="J7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67.109375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ustomWidth="1" collapsed="1"/>
    <col min="26" max="26" width="28.5546875" style="9" customWidth="1"/>
    <col min="27" max="27" width="9.109375" style="9" customWidth="1"/>
    <col min="28" max="28" width="10.44140625" style="9" customWidth="1"/>
    <col min="29" max="29" width="9.109375" style="9" customWidth="1"/>
    <col min="30" max="30" width="10" style="9" customWidth="1"/>
    <col min="31" max="31" width="11.44140625" style="9" customWidth="1"/>
    <col min="32" max="32" width="10.88671875" style="9" customWidth="1"/>
    <col min="33" max="33" width="9.109375" style="9" customWidth="1"/>
    <col min="34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270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47" t="s">
        <v>238</v>
      </c>
      <c r="F4" s="448"/>
      <c r="G4" s="448"/>
      <c r="H4" s="448"/>
      <c r="I4" s="448"/>
      <c r="J4" s="448"/>
      <c r="K4" s="448"/>
      <c r="L4" s="448"/>
      <c r="M4" s="448"/>
      <c r="N4" s="448"/>
      <c r="O4" s="448"/>
      <c r="P4" s="448"/>
      <c r="Q4" s="448"/>
      <c r="R4" s="448"/>
      <c r="S4" s="448"/>
      <c r="T4" s="448"/>
      <c r="V4" s="13"/>
    </row>
    <row r="5" spans="1:24" ht="15" customHeight="1">
      <c r="F5" s="16"/>
      <c r="G5" s="16"/>
      <c r="H5" s="16"/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386" t="s">
        <v>95</v>
      </c>
      <c r="F6" s="100" t="s">
        <v>239</v>
      </c>
      <c r="G6" s="100" t="s">
        <v>57</v>
      </c>
      <c r="H6" s="100" t="s">
        <v>240</v>
      </c>
      <c r="I6" s="100" t="s">
        <v>240</v>
      </c>
      <c r="J6" s="100" t="s">
        <v>239</v>
      </c>
      <c r="K6" s="100" t="s">
        <v>241</v>
      </c>
      <c r="N6" s="11" t="s">
        <v>242</v>
      </c>
      <c r="O6" s="388" t="s">
        <v>243</v>
      </c>
      <c r="P6" s="389" t="s">
        <v>244</v>
      </c>
      <c r="Q6" s="389" t="s">
        <v>100</v>
      </c>
      <c r="S6" s="388" t="s">
        <v>243</v>
      </c>
      <c r="T6" s="389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387" t="s">
        <v>245</v>
      </c>
      <c r="F7" s="21">
        <f>SUM(F8:F14)</f>
        <v>59</v>
      </c>
      <c r="G7" s="21">
        <f>SUM(G8:G14)</f>
        <v>60</v>
      </c>
      <c r="H7" s="21">
        <f>SUM(H8:H14)</f>
        <v>77</v>
      </c>
      <c r="I7" s="21">
        <f>SUM(I8:I14)</f>
        <v>77</v>
      </c>
      <c r="J7" s="21">
        <f>SUM(J8:J14)</f>
        <v>77</v>
      </c>
      <c r="K7" s="21">
        <f>SUM(K14:K14)</f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 t="s">
        <v>137</v>
      </c>
      <c r="F8" s="23">
        <v>15</v>
      </c>
      <c r="G8" s="23">
        <v>15</v>
      </c>
      <c r="H8" s="23">
        <v>15</v>
      </c>
      <c r="I8" s="23">
        <v>15</v>
      </c>
      <c r="J8" s="23">
        <v>15</v>
      </c>
      <c r="K8" s="23">
        <v>0</v>
      </c>
      <c r="L8" s="51"/>
      <c r="M8" s="43"/>
      <c r="O8" s="102">
        <f t="shared" ref="O8:O14" si="0">ROUND(Q8*P8,0)</f>
        <v>210</v>
      </c>
      <c r="P8" s="103">
        <v>2.8</v>
      </c>
      <c r="Q8" s="102">
        <f t="shared" ref="Q8:Q14" si="1">SUM(F8:K8)</f>
        <v>75</v>
      </c>
      <c r="S8" s="102">
        <f t="shared" ref="S8:S14" si="2">T8*P8</f>
        <v>168</v>
      </c>
      <c r="T8" s="102">
        <f>SUM(F8:I8)</f>
        <v>60</v>
      </c>
      <c r="U8" s="88">
        <f t="shared" ref="U8:U14" si="3">ROUND((AVERAGE(F8:J8)),0)</f>
        <v>15</v>
      </c>
      <c r="V8" s="83"/>
      <c r="W8" s="89"/>
      <c r="X8" s="89"/>
    </row>
    <row r="9" spans="1:24" ht="15" customHeight="1">
      <c r="E9" s="101" t="s">
        <v>128</v>
      </c>
      <c r="F9" s="23">
        <v>20</v>
      </c>
      <c r="G9" s="23">
        <v>20</v>
      </c>
      <c r="H9" s="23">
        <v>27</v>
      </c>
      <c r="I9" s="23">
        <v>27</v>
      </c>
      <c r="J9" s="23">
        <v>27</v>
      </c>
      <c r="K9" s="23">
        <v>0</v>
      </c>
      <c r="L9" s="51"/>
      <c r="M9" s="43"/>
      <c r="O9" s="102">
        <f t="shared" si="0"/>
        <v>424</v>
      </c>
      <c r="P9" s="103">
        <v>3.5</v>
      </c>
      <c r="Q9" s="102">
        <f t="shared" si="1"/>
        <v>121</v>
      </c>
      <c r="S9" s="102">
        <f t="shared" si="2"/>
        <v>329</v>
      </c>
      <c r="T9" s="102">
        <f t="shared" ref="T9:T30" si="4">SUM(F9:I9)</f>
        <v>94</v>
      </c>
      <c r="U9" s="88">
        <f t="shared" si="3"/>
        <v>24</v>
      </c>
      <c r="V9" s="83"/>
      <c r="W9" s="89"/>
      <c r="X9" s="89"/>
    </row>
    <row r="10" spans="1:24" ht="15" customHeight="1">
      <c r="E10" s="101" t="s">
        <v>124</v>
      </c>
      <c r="F10" s="23">
        <v>7</v>
      </c>
      <c r="G10" s="23">
        <v>7</v>
      </c>
      <c r="H10" s="23">
        <v>7</v>
      </c>
      <c r="I10" s="23">
        <v>7</v>
      </c>
      <c r="J10" s="23">
        <v>7</v>
      </c>
      <c r="K10" s="23">
        <v>0</v>
      </c>
      <c r="L10" s="51"/>
      <c r="M10" s="43"/>
      <c r="O10" s="102">
        <f t="shared" si="0"/>
        <v>91</v>
      </c>
      <c r="P10" s="103">
        <v>2.6</v>
      </c>
      <c r="Q10" s="102">
        <f t="shared" si="1"/>
        <v>35</v>
      </c>
      <c r="S10" s="102">
        <f t="shared" si="2"/>
        <v>72.8</v>
      </c>
      <c r="T10" s="102">
        <f t="shared" si="4"/>
        <v>28</v>
      </c>
      <c r="U10" s="88">
        <f t="shared" si="3"/>
        <v>7</v>
      </c>
      <c r="V10" s="83"/>
      <c r="W10" s="89"/>
      <c r="X10" s="89"/>
    </row>
    <row r="11" spans="1:24" ht="15" customHeight="1">
      <c r="E11" s="101" t="s">
        <v>138</v>
      </c>
      <c r="F11" s="23">
        <v>0</v>
      </c>
      <c r="G11" s="23">
        <v>3</v>
      </c>
      <c r="H11" s="23">
        <v>3</v>
      </c>
      <c r="I11" s="23">
        <v>3</v>
      </c>
      <c r="J11" s="23">
        <v>3</v>
      </c>
      <c r="K11" s="23">
        <v>15</v>
      </c>
      <c r="L11" s="51"/>
      <c r="M11" s="43"/>
      <c r="O11" s="102">
        <f t="shared" si="0"/>
        <v>405</v>
      </c>
      <c r="P11" s="103">
        <v>15</v>
      </c>
      <c r="Q11" s="102">
        <f t="shared" si="1"/>
        <v>27</v>
      </c>
      <c r="S11" s="102">
        <f t="shared" si="2"/>
        <v>135</v>
      </c>
      <c r="T11" s="102">
        <f t="shared" si="4"/>
        <v>9</v>
      </c>
      <c r="U11" s="88">
        <f t="shared" si="3"/>
        <v>2</v>
      </c>
      <c r="V11" s="83"/>
      <c r="W11" s="89"/>
      <c r="X11" s="89"/>
    </row>
    <row r="12" spans="1:24" ht="15" customHeight="1">
      <c r="E12" s="101" t="s">
        <v>131</v>
      </c>
      <c r="F12" s="23">
        <v>15</v>
      </c>
      <c r="G12" s="23">
        <v>15</v>
      </c>
      <c r="H12" s="23">
        <v>8</v>
      </c>
      <c r="I12" s="23">
        <v>8</v>
      </c>
      <c r="J12" s="23">
        <v>8</v>
      </c>
      <c r="K12" s="23">
        <v>0</v>
      </c>
      <c r="L12" s="51"/>
      <c r="M12" s="43"/>
      <c r="O12" s="102">
        <f t="shared" si="0"/>
        <v>187</v>
      </c>
      <c r="P12" s="103">
        <v>3.47</v>
      </c>
      <c r="Q12" s="102">
        <f t="shared" si="1"/>
        <v>54</v>
      </c>
      <c r="S12" s="102">
        <f t="shared" si="2"/>
        <v>159.62</v>
      </c>
      <c r="T12" s="102">
        <f t="shared" si="4"/>
        <v>46</v>
      </c>
      <c r="U12" s="88">
        <f t="shared" si="3"/>
        <v>11</v>
      </c>
      <c r="V12" s="83"/>
      <c r="W12" s="89"/>
      <c r="X12" s="89"/>
    </row>
    <row r="13" spans="1:24" ht="15" customHeight="1">
      <c r="E13" s="101" t="s">
        <v>118</v>
      </c>
      <c r="F13" s="23">
        <v>0</v>
      </c>
      <c r="G13" s="23">
        <v>0</v>
      </c>
      <c r="H13" s="23">
        <v>17</v>
      </c>
      <c r="I13" s="23">
        <v>17</v>
      </c>
      <c r="J13" s="23">
        <v>17</v>
      </c>
      <c r="K13" s="23">
        <v>0</v>
      </c>
      <c r="L13" s="51"/>
      <c r="M13" s="43"/>
      <c r="O13" s="102">
        <f t="shared" si="0"/>
        <v>255</v>
      </c>
      <c r="P13" s="103">
        <v>5</v>
      </c>
      <c r="Q13" s="102">
        <f t="shared" si="1"/>
        <v>51</v>
      </c>
      <c r="S13" s="102">
        <f t="shared" si="2"/>
        <v>170</v>
      </c>
      <c r="T13" s="102">
        <f t="shared" si="4"/>
        <v>34</v>
      </c>
      <c r="U13" s="88">
        <f t="shared" si="3"/>
        <v>10</v>
      </c>
      <c r="V13" s="83"/>
      <c r="W13" s="89"/>
      <c r="X13" s="89"/>
    </row>
    <row r="14" spans="1:24" ht="15" customHeight="1">
      <c r="E14" s="101" t="s">
        <v>133</v>
      </c>
      <c r="F14" s="23">
        <v>2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51"/>
      <c r="M14" s="43"/>
      <c r="O14" s="102">
        <f t="shared" si="0"/>
        <v>8</v>
      </c>
      <c r="P14" s="103">
        <v>4</v>
      </c>
      <c r="Q14" s="102">
        <f t="shared" si="1"/>
        <v>2</v>
      </c>
      <c r="S14" s="102">
        <f t="shared" si="2"/>
        <v>8</v>
      </c>
      <c r="T14" s="102">
        <f t="shared" si="4"/>
        <v>2</v>
      </c>
      <c r="U14" s="88">
        <f t="shared" si="3"/>
        <v>0</v>
      </c>
      <c r="V14" s="83"/>
      <c r="W14" s="89"/>
      <c r="X14" s="89"/>
    </row>
    <row r="15" spans="1:24" ht="15" customHeight="1">
      <c r="A15" s="19"/>
      <c r="E15" s="387" t="s">
        <v>249</v>
      </c>
      <c r="F15" s="21">
        <f t="shared" ref="F15:K15" si="5">SUM(F16:F17)</f>
        <v>3</v>
      </c>
      <c r="G15" s="21">
        <f t="shared" si="5"/>
        <v>3</v>
      </c>
      <c r="H15" s="21">
        <f t="shared" si="5"/>
        <v>3</v>
      </c>
      <c r="I15" s="21">
        <f t="shared" si="5"/>
        <v>3</v>
      </c>
      <c r="J15" s="21">
        <f t="shared" si="5"/>
        <v>3</v>
      </c>
      <c r="K15" s="21">
        <f t="shared" si="5"/>
        <v>0</v>
      </c>
      <c r="L15" s="43"/>
      <c r="Q15" s="87" t="s">
        <v>246</v>
      </c>
      <c r="T15" s="87" t="s">
        <v>247</v>
      </c>
      <c r="U15" s="88"/>
      <c r="V15" s="83"/>
      <c r="X15" s="87" t="s">
        <v>248</v>
      </c>
    </row>
    <row r="16" spans="1:24" ht="15" customHeight="1">
      <c r="E16" s="101" t="s">
        <v>137</v>
      </c>
      <c r="F16" s="23">
        <v>3</v>
      </c>
      <c r="G16" s="23">
        <v>3</v>
      </c>
      <c r="H16" s="23">
        <v>0</v>
      </c>
      <c r="I16" s="23">
        <v>0</v>
      </c>
      <c r="J16" s="23">
        <v>0</v>
      </c>
      <c r="K16" s="23">
        <v>0</v>
      </c>
      <c r="L16" s="51"/>
      <c r="M16" s="43"/>
      <c r="O16" s="102">
        <f>ROUND(Q16*P16,0)</f>
        <v>18</v>
      </c>
      <c r="P16" s="103">
        <v>3</v>
      </c>
      <c r="Q16" s="102">
        <f>SUM(F16:K16)</f>
        <v>6</v>
      </c>
      <c r="S16" s="102">
        <f>T16*P16</f>
        <v>18</v>
      </c>
      <c r="T16" s="102">
        <f t="shared" si="4"/>
        <v>6</v>
      </c>
      <c r="U16" s="88">
        <f>ROUND((AVERAGE(F16:J16)),0)</f>
        <v>1</v>
      </c>
      <c r="V16" s="83"/>
      <c r="W16" s="89"/>
      <c r="X16" s="89"/>
    </row>
    <row r="17" spans="1:24" ht="15" customHeight="1">
      <c r="E17" s="101" t="s">
        <v>131</v>
      </c>
      <c r="F17" s="23">
        <v>0</v>
      </c>
      <c r="G17" s="23">
        <v>0</v>
      </c>
      <c r="H17" s="23">
        <v>3</v>
      </c>
      <c r="I17" s="23">
        <v>3</v>
      </c>
      <c r="J17" s="23">
        <v>3</v>
      </c>
      <c r="K17" s="23">
        <v>0</v>
      </c>
      <c r="L17" s="51"/>
      <c r="M17" s="43"/>
      <c r="O17" s="102">
        <f>ROUND(Q17*P17,0)</f>
        <v>31</v>
      </c>
      <c r="P17" s="103">
        <v>3.4</v>
      </c>
      <c r="Q17" s="102">
        <f>SUM(F17:K17)</f>
        <v>9</v>
      </c>
      <c r="S17" s="102">
        <f>T17*P17</f>
        <v>20.399999999999999</v>
      </c>
      <c r="T17" s="102">
        <f t="shared" si="4"/>
        <v>6</v>
      </c>
      <c r="U17" s="88">
        <f>ROUND((AVERAGE(F17:J17)),0)</f>
        <v>2</v>
      </c>
      <c r="V17" s="83"/>
      <c r="W17" s="89"/>
      <c r="X17" s="89"/>
    </row>
    <row r="18" spans="1:24" ht="15" customHeight="1">
      <c r="A18" s="19"/>
      <c r="E18" s="387" t="s">
        <v>251</v>
      </c>
      <c r="F18" s="21">
        <f>SUM(F19)</f>
        <v>3</v>
      </c>
      <c r="G18" s="21">
        <f>SUM(G19)</f>
        <v>3</v>
      </c>
      <c r="H18" s="21">
        <f>SUM(H19)</f>
        <v>3</v>
      </c>
      <c r="I18" s="21">
        <f>SUM(I19)</f>
        <v>3</v>
      </c>
      <c r="J18" s="21">
        <f>SUM(J19)</f>
        <v>3</v>
      </c>
      <c r="K18" s="21">
        <f>SUM(K19:K20)</f>
        <v>0</v>
      </c>
      <c r="L18" s="43"/>
      <c r="Q18" s="87" t="s">
        <v>246</v>
      </c>
      <c r="T18" s="87" t="s">
        <v>247</v>
      </c>
      <c r="U18" s="88"/>
      <c r="V18" s="83"/>
      <c r="X18" s="87" t="s">
        <v>248</v>
      </c>
    </row>
    <row r="19" spans="1:24" ht="15" customHeight="1">
      <c r="E19" s="101" t="s">
        <v>131</v>
      </c>
      <c r="F19" s="23">
        <v>3</v>
      </c>
      <c r="G19" s="23">
        <v>3</v>
      </c>
      <c r="H19" s="23">
        <v>3</v>
      </c>
      <c r="I19" s="23">
        <v>3</v>
      </c>
      <c r="J19" s="23">
        <v>3</v>
      </c>
      <c r="K19" s="23">
        <v>0</v>
      </c>
      <c r="L19" s="51"/>
      <c r="M19" s="43"/>
      <c r="O19" s="102">
        <f>ROUND(Q19*P19,0)</f>
        <v>51</v>
      </c>
      <c r="P19" s="103">
        <v>3.4</v>
      </c>
      <c r="Q19" s="102">
        <f>SUM(F19:K19)</f>
        <v>15</v>
      </c>
      <c r="S19" s="102">
        <f>T19*P19</f>
        <v>40.799999999999997</v>
      </c>
      <c r="T19" s="102">
        <f t="shared" si="4"/>
        <v>12</v>
      </c>
      <c r="U19" s="88">
        <f>ROUND((AVERAGE(F19:J19)),0)</f>
        <v>3</v>
      </c>
      <c r="V19" s="83"/>
      <c r="W19" s="89"/>
      <c r="X19" s="89"/>
    </row>
    <row r="20" spans="1:24" ht="15" customHeight="1">
      <c r="A20" s="19"/>
      <c r="E20" s="387" t="s">
        <v>250</v>
      </c>
      <c r="F20" s="21">
        <f t="shared" ref="F20:K20" si="6">SUM(F21:F24)</f>
        <v>11</v>
      </c>
      <c r="G20" s="21">
        <f t="shared" si="6"/>
        <v>11</v>
      </c>
      <c r="H20" s="21">
        <f t="shared" si="6"/>
        <v>11</v>
      </c>
      <c r="I20" s="21">
        <f t="shared" si="6"/>
        <v>11</v>
      </c>
      <c r="J20" s="21">
        <f t="shared" si="6"/>
        <v>11</v>
      </c>
      <c r="K20" s="21">
        <f t="shared" si="6"/>
        <v>0</v>
      </c>
      <c r="L20" s="43"/>
      <c r="Q20" s="87" t="s">
        <v>246</v>
      </c>
      <c r="T20" s="87" t="s">
        <v>247</v>
      </c>
      <c r="U20" s="88"/>
      <c r="V20" s="83"/>
      <c r="X20" s="87" t="s">
        <v>248</v>
      </c>
    </row>
    <row r="21" spans="1:24" ht="15" customHeight="1">
      <c r="E21" s="101" t="s">
        <v>137</v>
      </c>
      <c r="F21" s="23">
        <v>5</v>
      </c>
      <c r="G21" s="23">
        <v>5</v>
      </c>
      <c r="H21" s="23">
        <v>0</v>
      </c>
      <c r="I21" s="23">
        <v>0</v>
      </c>
      <c r="J21" s="23">
        <v>0</v>
      </c>
      <c r="K21" s="23">
        <v>0</v>
      </c>
      <c r="L21" s="51"/>
      <c r="M21" s="43"/>
      <c r="O21" s="102">
        <f>ROUND(Q21*P21,0)</f>
        <v>30</v>
      </c>
      <c r="P21" s="103">
        <v>3</v>
      </c>
      <c r="Q21" s="102">
        <f>SUM(F21:K21)</f>
        <v>10</v>
      </c>
      <c r="S21" s="102">
        <f>T21*P21</f>
        <v>30</v>
      </c>
      <c r="T21" s="102">
        <f t="shared" si="4"/>
        <v>10</v>
      </c>
      <c r="U21" s="88">
        <f>ROUND((AVERAGE(F21:J21)),0)</f>
        <v>2</v>
      </c>
      <c r="V21" s="83"/>
      <c r="W21" s="89"/>
      <c r="X21" s="89"/>
    </row>
    <row r="22" spans="1:24" s="19" customFormat="1" ht="15" customHeight="1">
      <c r="D22" s="45"/>
      <c r="E22" s="376" t="s">
        <v>128</v>
      </c>
      <c r="F22" s="377">
        <v>6</v>
      </c>
      <c r="G22" s="377">
        <v>0</v>
      </c>
      <c r="H22" s="377">
        <v>0</v>
      </c>
      <c r="I22" s="377">
        <v>0</v>
      </c>
      <c r="J22" s="377">
        <v>0</v>
      </c>
      <c r="K22" s="377">
        <v>0</v>
      </c>
      <c r="L22" s="16"/>
      <c r="M22" s="378"/>
      <c r="N22" s="379"/>
      <c r="O22" s="380">
        <f>ROUND(Q22*P22,0)</f>
        <v>6</v>
      </c>
      <c r="P22" s="381">
        <v>1</v>
      </c>
      <c r="Q22" s="380">
        <f>SUM(F22:K22)</f>
        <v>6</v>
      </c>
      <c r="R22" s="382"/>
      <c r="S22" s="380">
        <f>T22*P22</f>
        <v>6</v>
      </c>
      <c r="T22" s="102">
        <f t="shared" si="4"/>
        <v>6</v>
      </c>
      <c r="U22" s="383">
        <f>ROUND((AVERAGE(F22:J22)),0)</f>
        <v>1</v>
      </c>
      <c r="V22" s="384"/>
      <c r="W22" s="385"/>
      <c r="X22" s="385"/>
    </row>
    <row r="23" spans="1:24" ht="15" customHeight="1">
      <c r="E23" s="101" t="s">
        <v>128</v>
      </c>
      <c r="F23" s="23">
        <v>0</v>
      </c>
      <c r="G23" s="23">
        <v>6</v>
      </c>
      <c r="H23" s="23">
        <v>6</v>
      </c>
      <c r="I23" s="23">
        <v>6</v>
      </c>
      <c r="J23" s="23">
        <v>6</v>
      </c>
      <c r="K23" s="23">
        <v>0</v>
      </c>
      <c r="L23" s="51"/>
      <c r="M23" s="43"/>
      <c r="O23" s="102">
        <f>ROUND(Q23*P23,0)</f>
        <v>82</v>
      </c>
      <c r="P23" s="103">
        <v>3.4</v>
      </c>
      <c r="Q23" s="102">
        <f>SUM(F23:K23)</f>
        <v>24</v>
      </c>
      <c r="S23" s="102">
        <f>T23*P23</f>
        <v>61.199999999999996</v>
      </c>
      <c r="T23" s="102">
        <f t="shared" si="4"/>
        <v>18</v>
      </c>
      <c r="U23" s="88">
        <f>ROUND((AVERAGE(F23:J23)),0)</f>
        <v>5</v>
      </c>
      <c r="V23" s="83"/>
      <c r="W23" s="89"/>
      <c r="X23" s="89"/>
    </row>
    <row r="24" spans="1:24" ht="15" customHeight="1">
      <c r="E24" s="101" t="s">
        <v>131</v>
      </c>
      <c r="F24" s="23">
        <v>0</v>
      </c>
      <c r="G24" s="23">
        <v>0</v>
      </c>
      <c r="H24" s="23">
        <v>5</v>
      </c>
      <c r="I24" s="23">
        <v>5</v>
      </c>
      <c r="J24" s="23">
        <v>5</v>
      </c>
      <c r="K24" s="23">
        <v>0</v>
      </c>
      <c r="L24" s="51"/>
      <c r="M24" s="43"/>
      <c r="O24" s="102">
        <f>ROUND(Q24*P24,0)</f>
        <v>51</v>
      </c>
      <c r="P24" s="103">
        <v>3.4</v>
      </c>
      <c r="Q24" s="102">
        <f>SUM(F24:K24)</f>
        <v>15</v>
      </c>
      <c r="S24" s="102">
        <f>T24*P24</f>
        <v>34</v>
      </c>
      <c r="T24" s="102">
        <f t="shared" si="4"/>
        <v>10</v>
      </c>
      <c r="U24" s="88">
        <f>ROUND((AVERAGE(F24:J24)),0)</f>
        <v>3</v>
      </c>
      <c r="V24" s="83"/>
      <c r="W24" s="89"/>
      <c r="X24" s="89"/>
    </row>
    <row r="25" spans="1:24" ht="15" customHeight="1">
      <c r="A25" s="19"/>
      <c r="E25" s="387" t="s">
        <v>252</v>
      </c>
      <c r="F25" s="21">
        <f t="shared" ref="F25:K25" si="7">SUM(F26:F27)</f>
        <v>10</v>
      </c>
      <c r="G25" s="21">
        <f t="shared" si="7"/>
        <v>10</v>
      </c>
      <c r="H25" s="21">
        <f t="shared" si="7"/>
        <v>10</v>
      </c>
      <c r="I25" s="21">
        <f t="shared" si="7"/>
        <v>10</v>
      </c>
      <c r="J25" s="21">
        <f t="shared" si="7"/>
        <v>10</v>
      </c>
      <c r="K25" s="21">
        <f t="shared" si="7"/>
        <v>0</v>
      </c>
      <c r="L25" s="43"/>
      <c r="Q25" s="87" t="s">
        <v>246</v>
      </c>
      <c r="T25" s="87" t="s">
        <v>247</v>
      </c>
      <c r="U25" s="88"/>
      <c r="V25" s="83"/>
      <c r="X25" s="87" t="s">
        <v>248</v>
      </c>
    </row>
    <row r="26" spans="1:24" ht="15" customHeight="1">
      <c r="E26" s="101" t="s">
        <v>137</v>
      </c>
      <c r="F26" s="23">
        <v>5</v>
      </c>
      <c r="G26" s="23">
        <v>5</v>
      </c>
      <c r="H26" s="23">
        <v>0</v>
      </c>
      <c r="I26" s="23">
        <v>0</v>
      </c>
      <c r="J26" s="23">
        <v>0</v>
      </c>
      <c r="K26" s="23">
        <v>0</v>
      </c>
      <c r="L26" s="51"/>
      <c r="M26" s="43"/>
      <c r="O26" s="102">
        <f>ROUND(Q26*P26,0)</f>
        <v>30</v>
      </c>
      <c r="P26" s="103">
        <v>3</v>
      </c>
      <c r="Q26" s="102">
        <f>SUM(F26:K26)</f>
        <v>10</v>
      </c>
      <c r="S26" s="102">
        <f>T26*P26</f>
        <v>30</v>
      </c>
      <c r="T26" s="102">
        <f t="shared" si="4"/>
        <v>10</v>
      </c>
      <c r="U26" s="88">
        <f>ROUND((AVERAGE(F26:J26)),0)</f>
        <v>2</v>
      </c>
      <c r="V26" s="83"/>
      <c r="W26" s="89"/>
      <c r="X26" s="89"/>
    </row>
    <row r="27" spans="1:24" ht="15" customHeight="1">
      <c r="E27" s="101" t="s">
        <v>131</v>
      </c>
      <c r="F27" s="23">
        <v>5</v>
      </c>
      <c r="G27" s="23">
        <v>5</v>
      </c>
      <c r="H27" s="23">
        <v>10</v>
      </c>
      <c r="I27" s="23">
        <v>10</v>
      </c>
      <c r="J27" s="23">
        <v>10</v>
      </c>
      <c r="K27" s="23">
        <v>0</v>
      </c>
      <c r="L27" s="51"/>
      <c r="M27" s="43"/>
      <c r="O27" s="102">
        <f>ROUND(Q27*P27,0)</f>
        <v>136</v>
      </c>
      <c r="P27" s="103">
        <v>3.4</v>
      </c>
      <c r="Q27" s="102">
        <f>SUM(F27:K27)</f>
        <v>40</v>
      </c>
      <c r="S27" s="102">
        <f>T27*P27</f>
        <v>102</v>
      </c>
      <c r="T27" s="102">
        <f t="shared" si="4"/>
        <v>30</v>
      </c>
      <c r="U27" s="88">
        <f>ROUND((AVERAGE(F27:J27)),0)</f>
        <v>8</v>
      </c>
      <c r="V27" s="83"/>
      <c r="W27" s="89"/>
      <c r="X27" s="89"/>
    </row>
    <row r="28" spans="1:24" ht="15" customHeight="1">
      <c r="A28" s="19"/>
      <c r="E28" s="387" t="s">
        <v>253</v>
      </c>
      <c r="F28" s="21">
        <f t="shared" ref="F28:K28" si="8">SUM(F29:F30)</f>
        <v>5</v>
      </c>
      <c r="G28" s="21">
        <f t="shared" si="8"/>
        <v>5</v>
      </c>
      <c r="H28" s="21">
        <f t="shared" si="8"/>
        <v>5</v>
      </c>
      <c r="I28" s="21">
        <f t="shared" si="8"/>
        <v>5</v>
      </c>
      <c r="J28" s="21">
        <f t="shared" si="8"/>
        <v>5</v>
      </c>
      <c r="K28" s="21">
        <f t="shared" si="8"/>
        <v>0</v>
      </c>
      <c r="L28" s="43"/>
      <c r="Q28" s="87" t="s">
        <v>246</v>
      </c>
      <c r="T28" s="87" t="s">
        <v>247</v>
      </c>
      <c r="U28" s="88"/>
      <c r="V28" s="83"/>
      <c r="X28" s="87" t="s">
        <v>248</v>
      </c>
    </row>
    <row r="29" spans="1:24" ht="15" customHeight="1">
      <c r="E29" s="101" t="s">
        <v>137</v>
      </c>
      <c r="F29" s="23">
        <v>5</v>
      </c>
      <c r="G29" s="23">
        <v>5</v>
      </c>
      <c r="H29" s="23">
        <v>0</v>
      </c>
      <c r="I29" s="23">
        <v>0</v>
      </c>
      <c r="J29" s="23">
        <v>0</v>
      </c>
      <c r="K29" s="23">
        <v>0</v>
      </c>
      <c r="L29" s="51"/>
      <c r="M29" s="43"/>
      <c r="O29" s="102">
        <f>ROUND(Q29*P29,0)</f>
        <v>30</v>
      </c>
      <c r="P29" s="103">
        <v>3</v>
      </c>
      <c r="Q29" s="102">
        <f>SUM(F29:K29)</f>
        <v>10</v>
      </c>
      <c r="S29" s="102">
        <f>T29*P29</f>
        <v>30</v>
      </c>
      <c r="T29" s="102">
        <f t="shared" si="4"/>
        <v>10</v>
      </c>
      <c r="U29" s="88">
        <f>ROUND((AVERAGE(F29:J29)),0)</f>
        <v>2</v>
      </c>
      <c r="V29" s="83"/>
      <c r="W29" s="89"/>
      <c r="X29" s="89"/>
    </row>
    <row r="30" spans="1:24" ht="15" customHeight="1">
      <c r="E30" s="101" t="s">
        <v>131</v>
      </c>
      <c r="F30" s="23">
        <v>0</v>
      </c>
      <c r="G30" s="23">
        <v>0</v>
      </c>
      <c r="H30" s="23">
        <v>5</v>
      </c>
      <c r="I30" s="23">
        <v>5</v>
      </c>
      <c r="J30" s="23">
        <v>5</v>
      </c>
      <c r="K30" s="23">
        <v>0</v>
      </c>
      <c r="L30" s="51"/>
      <c r="M30" s="43"/>
      <c r="O30" s="102">
        <f>ROUND(Q30*P30,0)</f>
        <v>51</v>
      </c>
      <c r="P30" s="103">
        <v>3.4</v>
      </c>
      <c r="Q30" s="102">
        <f>SUM(F30:K30)</f>
        <v>15</v>
      </c>
      <c r="S30" s="102">
        <f>T30*P30</f>
        <v>34</v>
      </c>
      <c r="T30" s="102">
        <f t="shared" si="4"/>
        <v>10</v>
      </c>
      <c r="U30" s="88">
        <f>ROUND((AVERAGE(F30:J30)),0)</f>
        <v>3</v>
      </c>
      <c r="V30" s="83"/>
      <c r="W30" s="89"/>
      <c r="X30" s="89"/>
    </row>
    <row r="31" spans="1:24" ht="22.2" customHeight="1">
      <c r="O31" s="366">
        <f>SUM(O7:O30)</f>
        <v>2096</v>
      </c>
      <c r="P31" s="46"/>
      <c r="Q31" s="47"/>
      <c r="S31" s="47"/>
      <c r="T31" s="47"/>
      <c r="U31" s="47"/>
      <c r="V31" s="83"/>
      <c r="W31" s="47"/>
    </row>
    <row r="32" spans="1:24" ht="22.2" hidden="1" customHeight="1" outlineLevel="1">
      <c r="E32" s="24" t="s">
        <v>254</v>
      </c>
      <c r="F32" s="25" t="s">
        <v>239</v>
      </c>
      <c r="G32" s="25" t="s">
        <v>57</v>
      </c>
      <c r="H32" s="25" t="s">
        <v>240</v>
      </c>
      <c r="I32" s="25" t="s">
        <v>240</v>
      </c>
      <c r="J32" s="25" t="s">
        <v>239</v>
      </c>
      <c r="K32" s="53" t="s">
        <v>241</v>
      </c>
      <c r="O32" s="54"/>
      <c r="P32" s="47"/>
      <c r="Q32" s="47"/>
      <c r="S32" s="47"/>
      <c r="T32" s="47"/>
      <c r="U32" s="47"/>
      <c r="V32" s="83"/>
      <c r="W32" s="47"/>
    </row>
    <row r="33" spans="4:33" ht="22.2" hidden="1" customHeight="1" outlineLevel="1">
      <c r="E33" s="26" t="s">
        <v>255</v>
      </c>
      <c r="F33" s="23" t="e">
        <f>#REF!</f>
        <v>#REF!</v>
      </c>
      <c r="G33" s="23" t="e">
        <f>#REF!</f>
        <v>#REF!</v>
      </c>
      <c r="H33" s="23" t="e">
        <f>#REF!</f>
        <v>#REF!</v>
      </c>
      <c r="I33" s="23" t="e">
        <f>#REF!</f>
        <v>#REF!</v>
      </c>
      <c r="J33" s="23" t="e">
        <f>#REF!</f>
        <v>#REF!</v>
      </c>
      <c r="K33" s="55">
        <v>0</v>
      </c>
      <c r="O33" s="54"/>
      <c r="P33" s="47"/>
      <c r="Q33" s="47"/>
      <c r="S33" s="47"/>
      <c r="T33" s="47"/>
      <c r="U33" s="47"/>
      <c r="V33" s="83"/>
      <c r="W33" s="47"/>
    </row>
    <row r="34" spans="4:33" ht="22.2" hidden="1" customHeight="1" outlineLevel="1">
      <c r="E34" s="26" t="s">
        <v>256</v>
      </c>
      <c r="F34" s="23">
        <v>0</v>
      </c>
      <c r="G34" s="23">
        <v>0</v>
      </c>
      <c r="H34" s="23">
        <v>0</v>
      </c>
      <c r="I34" s="23">
        <v>0</v>
      </c>
      <c r="J34" s="23">
        <v>0</v>
      </c>
      <c r="K34" s="55">
        <v>0</v>
      </c>
      <c r="O34" s="54"/>
      <c r="P34" s="47"/>
      <c r="Q34" s="47"/>
      <c r="S34" s="47"/>
      <c r="T34" s="47"/>
      <c r="U34" s="47"/>
      <c r="V34" s="83"/>
      <c r="W34" s="47"/>
    </row>
    <row r="35" spans="4:33" ht="22.2" hidden="1" customHeight="1" outlineLevel="1">
      <c r="E35" s="26" t="s">
        <v>257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55">
        <v>0</v>
      </c>
      <c r="O35" s="54"/>
      <c r="P35" s="47"/>
      <c r="Q35" s="47"/>
      <c r="S35" s="47"/>
      <c r="T35" s="47"/>
      <c r="U35" s="47"/>
      <c r="V35" s="83"/>
      <c r="W35" s="47"/>
    </row>
    <row r="36" spans="4:33" ht="22.2" hidden="1" customHeight="1" outlineLevel="1">
      <c r="E36" s="26" t="s">
        <v>258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55">
        <v>0</v>
      </c>
      <c r="O36" s="54"/>
      <c r="P36" s="47"/>
      <c r="Q36" s="47"/>
      <c r="S36" s="47"/>
      <c r="T36" s="47"/>
      <c r="U36" s="47"/>
      <c r="V36" s="83"/>
      <c r="W36" s="47"/>
    </row>
    <row r="37" spans="4:33" ht="22.95" hidden="1" customHeight="1" outlineLevel="1" thickBot="1">
      <c r="E37" s="27" t="s">
        <v>259</v>
      </c>
      <c r="F37" s="28" t="e">
        <f>SUM(F33:F36)-F35</f>
        <v>#REF!</v>
      </c>
      <c r="G37" s="28" t="e">
        <f>SUM(G33:G36)-G35</f>
        <v>#REF!</v>
      </c>
      <c r="H37" s="28" t="e">
        <f>SUM(H33:H36)-H35</f>
        <v>#REF!</v>
      </c>
      <c r="I37" s="28" t="e">
        <f>SUM(I33:I36)-I35</f>
        <v>#REF!</v>
      </c>
      <c r="J37" s="28" t="e">
        <f>SUM(J33:J36)-J35</f>
        <v>#REF!</v>
      </c>
      <c r="K37" s="56">
        <f>SUM(K33:K36)-K36</f>
        <v>0</v>
      </c>
      <c r="O37" s="54"/>
      <c r="P37" s="47"/>
      <c r="Q37" s="47"/>
      <c r="S37" s="47"/>
      <c r="T37" s="47"/>
      <c r="U37" s="47"/>
      <c r="V37" s="83"/>
      <c r="W37" s="47"/>
    </row>
    <row r="38" spans="4:33" ht="22.2" hidden="1" customHeight="1" outlineLevel="1">
      <c r="O38" s="54"/>
      <c r="P38" s="47"/>
      <c r="Q38" s="47"/>
      <c r="S38" s="47"/>
      <c r="T38" s="47"/>
      <c r="U38" s="47"/>
      <c r="V38" s="83"/>
      <c r="W38" s="47"/>
    </row>
    <row r="39" spans="4:33" ht="22.2" customHeight="1" collapsed="1">
      <c r="O39" s="54"/>
      <c r="P39" s="47"/>
      <c r="Q39" s="47"/>
      <c r="S39" s="47"/>
      <c r="T39" s="47"/>
      <c r="U39" s="47"/>
      <c r="V39" s="83"/>
      <c r="W39" s="47"/>
    </row>
    <row r="40" spans="4:33" s="7" customFormat="1" ht="35.1" customHeight="1">
      <c r="D40" s="14"/>
      <c r="E40" s="447" t="s">
        <v>260</v>
      </c>
      <c r="F40" s="448"/>
      <c r="G40" s="448"/>
      <c r="H40" s="448"/>
      <c r="I40" s="448"/>
      <c r="J40" s="448"/>
      <c r="K40" s="448"/>
      <c r="L40" s="448"/>
      <c r="M40" s="448"/>
      <c r="N40" s="448"/>
      <c r="O40" s="448"/>
      <c r="P40" s="448"/>
      <c r="Q40" s="448"/>
      <c r="R40" s="448"/>
      <c r="S40" s="448"/>
      <c r="T40" s="448"/>
      <c r="V40" s="13"/>
      <c r="Z40" s="9"/>
      <c r="AA40" s="9"/>
      <c r="AB40" s="9"/>
      <c r="AC40" s="9"/>
      <c r="AD40" s="9"/>
      <c r="AE40" s="9"/>
      <c r="AF40" s="9"/>
    </row>
    <row r="41" spans="4:33" s="8" customFormat="1" ht="25.2" customHeight="1" thickBot="1">
      <c r="D41" s="29"/>
      <c r="E41" s="30"/>
      <c r="F41" s="8" t="s">
        <v>261</v>
      </c>
      <c r="I41" s="8" t="s">
        <v>100</v>
      </c>
      <c r="L41" s="8" t="s">
        <v>262</v>
      </c>
      <c r="N41" s="57"/>
      <c r="O41" s="8" t="s">
        <v>263</v>
      </c>
      <c r="R41" s="7"/>
      <c r="V41" s="90"/>
      <c r="Z41" s="9"/>
      <c r="AA41" s="9"/>
      <c r="AB41" s="9"/>
      <c r="AC41" s="9"/>
      <c r="AD41" s="9"/>
      <c r="AE41" s="9"/>
      <c r="AF41" s="9"/>
    </row>
    <row r="42" spans="4:33" ht="39.9" customHeight="1">
      <c r="E42" s="375" t="s">
        <v>95</v>
      </c>
      <c r="F42" s="390" t="s">
        <v>264</v>
      </c>
      <c r="G42" s="390" t="s">
        <v>96</v>
      </c>
      <c r="H42" s="390" t="s">
        <v>97</v>
      </c>
      <c r="I42" s="390" t="s">
        <v>264</v>
      </c>
      <c r="J42" s="391" t="s">
        <v>96</v>
      </c>
      <c r="K42" s="391" t="s">
        <v>97</v>
      </c>
      <c r="L42" s="390" t="s">
        <v>232</v>
      </c>
      <c r="M42" s="390" t="s">
        <v>97</v>
      </c>
      <c r="O42" s="60" t="s">
        <v>261</v>
      </c>
      <c r="P42" s="32" t="s">
        <v>100</v>
      </c>
      <c r="Q42" s="59" t="s">
        <v>197</v>
      </c>
      <c r="R42" s="7"/>
      <c r="S42" s="449" t="s">
        <v>265</v>
      </c>
      <c r="T42" s="429"/>
      <c r="U42" s="47"/>
      <c r="V42" s="91" t="s">
        <v>266</v>
      </c>
      <c r="W42" s="92" t="s">
        <v>267</v>
      </c>
      <c r="AG42" s="8"/>
    </row>
    <row r="43" spans="4:33" ht="36" customHeight="1" collapsed="1">
      <c r="E43" s="101" t="s">
        <v>133</v>
      </c>
      <c r="F43" s="33">
        <f t="shared" ref="F43:F49" ca="1" si="9">ROUND((SUMIF($E$6:$X$31,$E43,O$6:O$31)),0)</f>
        <v>8</v>
      </c>
      <c r="G43" s="33">
        <f t="shared" ref="G43:G49" ca="1" si="10">ROUND((SUMIF($E$6:$X$31,$E43,S$6:S$31)),0)</f>
        <v>8</v>
      </c>
      <c r="H43" s="23">
        <v>14</v>
      </c>
      <c r="I43" s="61">
        <f t="shared" ref="I43:I49" ca="1" si="11">ROUND((SUMIF($E$6:$X$31,$E43,Q$6:Q$31)),0)</f>
        <v>2</v>
      </c>
      <c r="J43" s="61">
        <f t="shared" ref="J43:J49" ca="1" si="12">ROUND((SUMIF($E$6:$T$31,$E43,T$6:T$38)),0)</f>
        <v>2</v>
      </c>
      <c r="K43" s="23">
        <v>2</v>
      </c>
      <c r="L43" s="62">
        <f t="shared" ref="L43:L49" ca="1" si="13">F43/I43</f>
        <v>4</v>
      </c>
      <c r="M43" s="62">
        <f t="shared" ref="M43:M49" si="14">IFERROR((H43/K43),"")</f>
        <v>7</v>
      </c>
      <c r="N43" s="403">
        <f ca="1">F43-H43</f>
        <v>-6</v>
      </c>
      <c r="O43" s="64">
        <f t="shared" ref="O43:O49" ca="1" si="15">IFERROR((H43/G43),"")</f>
        <v>1.75</v>
      </c>
      <c r="P43" s="65">
        <f t="shared" ref="P43:P49" ca="1" si="16">IFERROR((K43/J43),"")</f>
        <v>1</v>
      </c>
      <c r="Q43" s="93">
        <f t="shared" ref="Q43:Q49" ca="1" si="17">IF(M43&lt;&gt;"",(M43/L43),"")</f>
        <v>1.75</v>
      </c>
      <c r="R43" s="7"/>
      <c r="S43" s="450">
        <f t="shared" ref="S43:S49" ca="1" si="18">IFERROR((AVERAGE(O43,Q43)),"")</f>
        <v>1.75</v>
      </c>
      <c r="T43" s="433"/>
      <c r="U43" s="94">
        <v>1</v>
      </c>
      <c r="V43" s="95">
        <f t="shared" ref="V43:V49" ca="1" si="19">ROUND((SUMIF($E$6:$U$37,$E43,U$6:U$37)),0)</f>
        <v>0</v>
      </c>
      <c r="W43" s="95">
        <f t="shared" ref="W43:W49" ca="1" si="20">IFERROR((ROUNDUP(((F43-H43)/3/M43),0)),"")</f>
        <v>-1</v>
      </c>
      <c r="Y43" s="12" t="str">
        <f ca="1">"bom dia pessoal! Temos "&amp;H43&amp;" das "&amp;F43&amp;" entrevistas previstas para essa semana. Faltam "&amp;N43&amp;". Vamos com tudo!"</f>
        <v>bom dia pessoal! Temos 14 das 8 entrevistas previstas para essa semana. Faltam -6. Vamos com tudo!</v>
      </c>
      <c r="AG43" s="8"/>
    </row>
    <row r="44" spans="4:33" ht="36" customHeight="1" collapsed="1">
      <c r="E44" s="101" t="s">
        <v>128</v>
      </c>
      <c r="F44" s="33">
        <f t="shared" ca="1" si="9"/>
        <v>512</v>
      </c>
      <c r="G44" s="33">
        <f t="shared" ca="1" si="10"/>
        <v>396</v>
      </c>
      <c r="H44" s="23">
        <v>256</v>
      </c>
      <c r="I44" s="61">
        <f t="shared" ca="1" si="11"/>
        <v>151</v>
      </c>
      <c r="J44" s="61">
        <f t="shared" ca="1" si="12"/>
        <v>118</v>
      </c>
      <c r="K44" s="23">
        <v>124</v>
      </c>
      <c r="L44" s="62">
        <f t="shared" ca="1" si="13"/>
        <v>3.3907284768211921</v>
      </c>
      <c r="M44" s="62">
        <f t="shared" si="14"/>
        <v>2.064516129032258</v>
      </c>
      <c r="N44" s="403">
        <f ca="1">F44-H44</f>
        <v>256</v>
      </c>
      <c r="O44" s="64">
        <f t="shared" ca="1" si="15"/>
        <v>0.64646464646464652</v>
      </c>
      <c r="P44" s="65">
        <f t="shared" ca="1" si="16"/>
        <v>1.0508474576271187</v>
      </c>
      <c r="Q44" s="93">
        <f t="shared" ca="1" si="17"/>
        <v>0.6088709677419355</v>
      </c>
      <c r="R44" s="7"/>
      <c r="S44" s="450">
        <f t="shared" ca="1" si="18"/>
        <v>0.62766780710329106</v>
      </c>
      <c r="T44" s="433"/>
      <c r="U44" s="94">
        <v>1</v>
      </c>
      <c r="V44" s="95">
        <f t="shared" ca="1" si="19"/>
        <v>30</v>
      </c>
      <c r="W44" s="95">
        <f t="shared" ca="1" si="20"/>
        <v>42</v>
      </c>
      <c r="Y44" s="12" t="str">
        <f ca="1">"bom dia pessoal! Temos "&amp;H44&amp;" das "&amp;F44&amp;" entrevistas previstas para essa semana. Faltam "&amp;N44&amp;". Vamos com tudo!"</f>
        <v>bom dia pessoal! Temos 256 das 512 entrevistas previstas para essa semana. Faltam 256. Vamos com tudo!</v>
      </c>
      <c r="AG44" s="8"/>
    </row>
    <row r="45" spans="4:33" ht="36" customHeight="1" collapsed="1">
      <c r="E45" s="101" t="s">
        <v>124</v>
      </c>
      <c r="F45" s="33">
        <f t="shared" ca="1" si="9"/>
        <v>91</v>
      </c>
      <c r="G45" s="33">
        <f t="shared" ca="1" si="10"/>
        <v>73</v>
      </c>
      <c r="H45" s="23">
        <v>46</v>
      </c>
      <c r="I45" s="61">
        <f t="shared" ca="1" si="11"/>
        <v>35</v>
      </c>
      <c r="J45" s="61">
        <f t="shared" ca="1" si="12"/>
        <v>28</v>
      </c>
      <c r="K45" s="23">
        <v>26</v>
      </c>
      <c r="L45" s="62">
        <f t="shared" ca="1" si="13"/>
        <v>2.6</v>
      </c>
      <c r="M45" s="62">
        <f t="shared" si="14"/>
        <v>1.7692307692307692</v>
      </c>
      <c r="N45" s="403">
        <f ca="1">F45-H45</f>
        <v>45</v>
      </c>
      <c r="O45" s="64">
        <f t="shared" ca="1" si="15"/>
        <v>0.63013698630136983</v>
      </c>
      <c r="P45" s="65">
        <f t="shared" ca="1" si="16"/>
        <v>0.9285714285714286</v>
      </c>
      <c r="Q45" s="93">
        <f t="shared" ca="1" si="17"/>
        <v>0.68047337278106501</v>
      </c>
      <c r="R45" s="7"/>
      <c r="S45" s="450">
        <f t="shared" ca="1" si="18"/>
        <v>0.65530517954121748</v>
      </c>
      <c r="T45" s="433"/>
      <c r="U45" s="94">
        <v>1</v>
      </c>
      <c r="V45" s="95">
        <f t="shared" ca="1" si="19"/>
        <v>7</v>
      </c>
      <c r="W45" s="95">
        <f t="shared" ca="1" si="20"/>
        <v>9</v>
      </c>
      <c r="Y45" s="12" t="str">
        <f t="shared" ref="Y45:Y49" ca="1" si="21">"bom dia pessoal! Temos "&amp;H45&amp;" das "&amp;F45&amp;" entrevistas previstas para essa semana. Faltam "&amp;N45&amp;". Vamos com tudo!"</f>
        <v>bom dia pessoal! Temos 46 das 91 entrevistas previstas para essa semana. Faltam 45. Vamos com tudo!</v>
      </c>
      <c r="AG45" s="8"/>
    </row>
    <row r="46" spans="4:33" ht="36" customHeight="1" collapsed="1">
      <c r="E46" s="101" t="s">
        <v>137</v>
      </c>
      <c r="F46" s="33">
        <f t="shared" ca="1" si="9"/>
        <v>318</v>
      </c>
      <c r="G46" s="33">
        <f t="shared" ca="1" si="10"/>
        <v>276</v>
      </c>
      <c r="H46" s="23">
        <v>348</v>
      </c>
      <c r="I46" s="61">
        <f t="shared" ca="1" si="11"/>
        <v>111</v>
      </c>
      <c r="J46" s="61">
        <f t="shared" ca="1" si="12"/>
        <v>96</v>
      </c>
      <c r="K46" s="23">
        <v>112</v>
      </c>
      <c r="L46" s="62">
        <f t="shared" ca="1" si="13"/>
        <v>2.8648648648648649</v>
      </c>
      <c r="M46" s="62">
        <f t="shared" si="14"/>
        <v>3.1071428571428572</v>
      </c>
      <c r="N46" s="403">
        <f t="shared" ref="N46:N52" ca="1" si="22">F46-H46</f>
        <v>-30</v>
      </c>
      <c r="O46" s="64">
        <f t="shared" ca="1" si="15"/>
        <v>1.2608695652173914</v>
      </c>
      <c r="P46" s="65">
        <f t="shared" ca="1" si="16"/>
        <v>1.1666666666666667</v>
      </c>
      <c r="Q46" s="93">
        <f t="shared" ca="1" si="17"/>
        <v>1.0845687331536389</v>
      </c>
      <c r="R46" s="7"/>
      <c r="S46" s="450">
        <f t="shared" ca="1" si="18"/>
        <v>1.1727191491855151</v>
      </c>
      <c r="T46" s="433"/>
      <c r="U46" s="94">
        <v>1</v>
      </c>
      <c r="V46" s="95">
        <f t="shared" ca="1" si="19"/>
        <v>22</v>
      </c>
      <c r="W46" s="95">
        <f t="shared" ca="1" si="20"/>
        <v>-4</v>
      </c>
      <c r="Y46" s="12" t="str">
        <f t="shared" ca="1" si="21"/>
        <v>bom dia pessoal! Temos 348 das 318 entrevistas previstas para essa semana. Faltam -30. Vamos com tudo!</v>
      </c>
      <c r="AG46" s="8"/>
    </row>
    <row r="47" spans="4:33" ht="36" customHeight="1" collapsed="1">
      <c r="E47" s="101" t="s">
        <v>138</v>
      </c>
      <c r="F47" s="33">
        <f t="shared" ca="1" si="9"/>
        <v>405</v>
      </c>
      <c r="G47" s="33">
        <f t="shared" ca="1" si="10"/>
        <v>135</v>
      </c>
      <c r="H47" s="23">
        <v>227</v>
      </c>
      <c r="I47" s="61">
        <f t="shared" ca="1" si="11"/>
        <v>27</v>
      </c>
      <c r="J47" s="61">
        <f t="shared" ca="1" si="12"/>
        <v>9</v>
      </c>
      <c r="K47" s="23">
        <v>17</v>
      </c>
      <c r="L47" s="62">
        <f t="shared" ca="1" si="13"/>
        <v>15</v>
      </c>
      <c r="M47" s="62">
        <f t="shared" si="14"/>
        <v>13.352941176470589</v>
      </c>
      <c r="N47" s="403">
        <f t="shared" ca="1" si="22"/>
        <v>178</v>
      </c>
      <c r="O47" s="64">
        <f t="shared" ca="1" si="15"/>
        <v>1.6814814814814816</v>
      </c>
      <c r="P47" s="65">
        <f t="shared" ca="1" si="16"/>
        <v>1.8888888888888888</v>
      </c>
      <c r="Q47" s="93">
        <f t="shared" ca="1" si="17"/>
        <v>0.89019607843137261</v>
      </c>
      <c r="R47" s="7"/>
      <c r="S47" s="450">
        <f t="shared" ca="1" si="18"/>
        <v>1.285838779956427</v>
      </c>
      <c r="T47" s="433"/>
      <c r="U47" s="94">
        <v>1</v>
      </c>
      <c r="V47" s="95">
        <f t="shared" ca="1" si="19"/>
        <v>2</v>
      </c>
      <c r="W47" s="95">
        <f t="shared" ca="1" si="20"/>
        <v>5</v>
      </c>
      <c r="Y47" s="12" t="str">
        <f t="shared" ca="1" si="21"/>
        <v>bom dia pessoal! Temos 227 das 405 entrevistas previstas para essa semana. Faltam 178. Vamos com tudo!</v>
      </c>
      <c r="AG47" s="8"/>
    </row>
    <row r="48" spans="4:33" ht="36" customHeight="1" collapsed="1">
      <c r="E48" s="101" t="s">
        <v>131</v>
      </c>
      <c r="F48" s="33">
        <f t="shared" ca="1" si="9"/>
        <v>507</v>
      </c>
      <c r="G48" s="33">
        <f t="shared" ca="1" si="10"/>
        <v>391</v>
      </c>
      <c r="H48" s="23">
        <v>347</v>
      </c>
      <c r="I48" s="61">
        <f t="shared" ca="1" si="11"/>
        <v>148</v>
      </c>
      <c r="J48" s="61">
        <f t="shared" ca="1" si="12"/>
        <v>114</v>
      </c>
      <c r="K48" s="23">
        <v>166</v>
      </c>
      <c r="L48" s="62">
        <f t="shared" ca="1" si="13"/>
        <v>3.4256756756756759</v>
      </c>
      <c r="M48" s="62">
        <f t="shared" si="14"/>
        <v>2.0903614457831323</v>
      </c>
      <c r="N48" s="403">
        <f t="shared" ca="1" si="22"/>
        <v>160</v>
      </c>
      <c r="O48" s="64">
        <f t="shared" ca="1" si="15"/>
        <v>0.88746803069053704</v>
      </c>
      <c r="P48" s="65">
        <f t="shared" ca="1" si="16"/>
        <v>1.4561403508771931</v>
      </c>
      <c r="Q48" s="93">
        <f t="shared" ca="1" si="17"/>
        <v>0.61020413012998731</v>
      </c>
      <c r="R48" s="7"/>
      <c r="S48" s="450">
        <f t="shared" ca="1" si="18"/>
        <v>0.74883608041026217</v>
      </c>
      <c r="T48" s="433"/>
      <c r="U48" s="94">
        <v>1</v>
      </c>
      <c r="V48" s="95">
        <f t="shared" ca="1" si="19"/>
        <v>30</v>
      </c>
      <c r="W48" s="95">
        <f t="shared" ca="1" si="20"/>
        <v>26</v>
      </c>
      <c r="Y48" s="12" t="str">
        <f t="shared" ca="1" si="21"/>
        <v>bom dia pessoal! Temos 347 das 507 entrevistas previstas para essa semana. Faltam 160. Vamos com tudo!</v>
      </c>
      <c r="AG48" s="8"/>
    </row>
    <row r="49" spans="5:33" ht="36" customHeight="1" collapsed="1">
      <c r="E49" s="101" t="s">
        <v>118</v>
      </c>
      <c r="F49" s="33">
        <f t="shared" ca="1" si="9"/>
        <v>255</v>
      </c>
      <c r="G49" s="33">
        <f t="shared" ca="1" si="10"/>
        <v>170</v>
      </c>
      <c r="H49" s="23">
        <v>41</v>
      </c>
      <c r="I49" s="61">
        <f t="shared" ca="1" si="11"/>
        <v>51</v>
      </c>
      <c r="J49" s="61">
        <f t="shared" ca="1" si="12"/>
        <v>34</v>
      </c>
      <c r="K49" s="23">
        <v>22</v>
      </c>
      <c r="L49" s="62">
        <f t="shared" ca="1" si="13"/>
        <v>5</v>
      </c>
      <c r="M49" s="62">
        <f t="shared" si="14"/>
        <v>1.8636363636363635</v>
      </c>
      <c r="N49" s="403">
        <f t="shared" ca="1" si="22"/>
        <v>214</v>
      </c>
      <c r="O49" s="64">
        <f t="shared" ca="1" si="15"/>
        <v>0.2411764705882353</v>
      </c>
      <c r="P49" s="65">
        <f t="shared" ca="1" si="16"/>
        <v>0.6470588235294118</v>
      </c>
      <c r="Q49" s="93">
        <f t="shared" ca="1" si="17"/>
        <v>0.37272727272727268</v>
      </c>
      <c r="R49" s="7"/>
      <c r="S49" s="450">
        <f t="shared" ca="1" si="18"/>
        <v>0.30695187165775401</v>
      </c>
      <c r="T49" s="433"/>
      <c r="U49" s="94">
        <v>1</v>
      </c>
      <c r="V49" s="95">
        <f t="shared" ca="1" si="19"/>
        <v>10</v>
      </c>
      <c r="W49" s="95">
        <f t="shared" ca="1" si="20"/>
        <v>39</v>
      </c>
      <c r="Y49" s="12" t="str">
        <f t="shared" ca="1" si="21"/>
        <v>bom dia pessoal! Temos 41 das 255 entrevistas previstas para essa semana. Faltam 214. Vamos com tudo!</v>
      </c>
      <c r="AG49" s="8"/>
    </row>
    <row r="50" spans="5:33" ht="6.75" hidden="1" customHeight="1" outlineLevel="1">
      <c r="N50" s="404">
        <f t="shared" si="22"/>
        <v>0</v>
      </c>
      <c r="O50" s="66"/>
      <c r="P50" s="66"/>
      <c r="Q50" s="66"/>
      <c r="R50" s="7"/>
      <c r="S50" s="7"/>
      <c r="T50" s="7"/>
      <c r="U50" s="7"/>
    </row>
    <row r="51" spans="5:33" ht="15" hidden="1" customHeight="1" outlineLevel="1">
      <c r="E51" s="34" t="s">
        <v>268</v>
      </c>
      <c r="F51" s="35" t="e">
        <f>SUMIF(#REF!,"F",#REF!)</f>
        <v>#REF!</v>
      </c>
      <c r="G51" s="35">
        <f ca="1">SUMIF($D$31:$U$31,"F",$S$31:$S$31)</f>
        <v>0</v>
      </c>
      <c r="H51" s="36">
        <f ca="1">SUMIF($D$31:$X$31,"F",$W$31:$W$31)</f>
        <v>0</v>
      </c>
      <c r="I51" s="67" t="e">
        <f>SUMIF(#REF!,"F",#REF!)</f>
        <v>#REF!</v>
      </c>
      <c r="J51" s="68">
        <f ca="1">SUMIF($D$31:$U$31,"F",$T$31:$T$31)</f>
        <v>0</v>
      </c>
      <c r="K51" s="36">
        <f ca="1">SUMIF($D$31:$X$31,"F",$X$31:$X$31)</f>
        <v>0</v>
      </c>
      <c r="L51" s="69" t="e">
        <f>F51/I51</f>
        <v>#REF!</v>
      </c>
      <c r="M51" s="70" t="str">
        <f ca="1">IFERROR((H51/K51),"")</f>
        <v/>
      </c>
      <c r="N51" s="404" t="e">
        <f t="shared" ca="1" si="22"/>
        <v>#REF!</v>
      </c>
      <c r="O51" s="72" t="str">
        <f ca="1">IFERROR((H51/G51),"")</f>
        <v/>
      </c>
      <c r="P51" s="73" t="str">
        <f ca="1">IFERROR((K51/J51),"")</f>
        <v/>
      </c>
      <c r="Q51" s="96" t="str">
        <f ca="1">IFERROR((M51/L51),"")</f>
        <v/>
      </c>
      <c r="R51" s="7"/>
      <c r="S51" s="451" t="str">
        <f ca="1">IFERROR((AVERAGE(O51:Q51)),"")</f>
        <v/>
      </c>
      <c r="T51" s="429"/>
      <c r="U51" s="47"/>
      <c r="V51" s="83"/>
      <c r="W51" s="47"/>
      <c r="AG51" s="8"/>
    </row>
    <row r="52" spans="5:33" ht="8.25" hidden="1" customHeight="1" outlineLevel="1">
      <c r="E52" s="37" t="s">
        <v>269</v>
      </c>
      <c r="F52" s="38" t="e">
        <f>SUMIF(#REF!,"V",#REF!)</f>
        <v>#REF!</v>
      </c>
      <c r="G52" s="39">
        <f ca="1">SUMIF($D$31:$U$31,"V",$S$31:$S$31)</f>
        <v>0</v>
      </c>
      <c r="H52" s="40">
        <f ca="1">SUMIF($D$31:$X$31,"V",$W$31:$W$31)</f>
        <v>0</v>
      </c>
      <c r="I52" s="74" t="e">
        <f>SUMIF(#REF!,"V",#REF!)</f>
        <v>#REF!</v>
      </c>
      <c r="J52" s="39">
        <f ca="1">SUMIF($D$31:$U$31,"V",$T$31:$T$31)</f>
        <v>0</v>
      </c>
      <c r="K52" s="40">
        <f ca="1">SUMIF($D$31:$X$31,"V",$X$31:$X$31)</f>
        <v>0</v>
      </c>
      <c r="L52" s="75" t="str">
        <f>IFERROR(F52/I52,"")</f>
        <v/>
      </c>
      <c r="M52" s="76" t="str">
        <f ca="1">IFERROR((H52/K52),"")</f>
        <v/>
      </c>
      <c r="N52" s="404" t="e">
        <f t="shared" ca="1" si="22"/>
        <v>#REF!</v>
      </c>
      <c r="O52" s="77" t="str">
        <f ca="1">IFERROR((H52/G52),"")</f>
        <v/>
      </c>
      <c r="P52" s="78" t="str">
        <f ca="1">IFERROR((K52/J52),"")</f>
        <v/>
      </c>
      <c r="Q52" s="97" t="str">
        <f ca="1">IFERROR((M52/L52),"")</f>
        <v/>
      </c>
      <c r="R52" s="7"/>
      <c r="S52" s="452" t="str">
        <f ca="1">IFERROR((AVERAGE(O52:Q52)),"")</f>
        <v/>
      </c>
      <c r="T52" s="453"/>
    </row>
    <row r="53" spans="5:33" ht="6.75" customHeight="1" collapsed="1" thickBot="1">
      <c r="O53" s="66"/>
      <c r="P53" s="66"/>
      <c r="Q53" s="66"/>
      <c r="R53" s="7"/>
      <c r="S53" s="7"/>
      <c r="T53" s="7"/>
      <c r="U53" s="7"/>
    </row>
    <row r="54" spans="5:33" ht="15" customHeight="1" thickBot="1">
      <c r="E54" s="41" t="s">
        <v>109</v>
      </c>
      <c r="F54" s="42">
        <f t="shared" ref="F54:K54" ca="1" si="23">SUM(F43:F49)</f>
        <v>2096</v>
      </c>
      <c r="G54" s="42">
        <f t="shared" ca="1" si="23"/>
        <v>1449</v>
      </c>
      <c r="H54" s="42">
        <f t="shared" si="23"/>
        <v>1279</v>
      </c>
      <c r="I54" s="42">
        <f t="shared" ca="1" si="23"/>
        <v>525</v>
      </c>
      <c r="J54" s="42">
        <f t="shared" ca="1" si="23"/>
        <v>401</v>
      </c>
      <c r="K54" s="42">
        <f t="shared" si="23"/>
        <v>469</v>
      </c>
      <c r="L54" s="79">
        <f ca="1">F54/I54</f>
        <v>3.9923809523809526</v>
      </c>
      <c r="M54" s="80">
        <f>IFERROR((H54/K54),"")</f>
        <v>2.7270788912579955</v>
      </c>
      <c r="O54" s="392">
        <f ca="1">IFERROR((H54/G54),"")</f>
        <v>0.88267770876466534</v>
      </c>
      <c r="P54" s="392">
        <f ca="1">IFERROR((K54/J54),"")</f>
        <v>1.1695760598503742</v>
      </c>
      <c r="Q54" s="392">
        <f ca="1">IFERROR((M54/L54),"")</f>
        <v>0.68307081007177839</v>
      </c>
      <c r="R54" s="7"/>
      <c r="S54" s="446">
        <f ca="1">IFERROR((AVERAGE(O54:Q54)),"")</f>
        <v>0.91177485956227267</v>
      </c>
      <c r="T54" s="433"/>
      <c r="U54" s="99"/>
      <c r="V54" s="99"/>
      <c r="W54" s="99"/>
    </row>
    <row r="55" spans="5:33" ht="14.25" customHeight="1"/>
    <row r="56" spans="5:33" ht="14.25" customHeight="1">
      <c r="I56" s="405"/>
    </row>
    <row r="57" spans="5:33">
      <c r="I57" s="405"/>
    </row>
    <row r="58" spans="5:33">
      <c r="J58" s="405"/>
    </row>
  </sheetData>
  <mergeCells count="13">
    <mergeCell ref="S54:T54"/>
    <mergeCell ref="E4:T4"/>
    <mergeCell ref="E40:T40"/>
    <mergeCell ref="S42:T42"/>
    <mergeCell ref="S49:T49"/>
    <mergeCell ref="S51:T51"/>
    <mergeCell ref="S52:T52"/>
    <mergeCell ref="S48:T48"/>
    <mergeCell ref="S46:T46"/>
    <mergeCell ref="S45:T45"/>
    <mergeCell ref="S44:T44"/>
    <mergeCell ref="S43:T43"/>
    <mergeCell ref="S47:T47"/>
  </mergeCells>
  <conditionalFormatting sqref="O43:Q49 S43:T49">
    <cfRule type="cellIs" dxfId="383" priority="4" operator="lessThan">
      <formula>0.95</formula>
    </cfRule>
    <cfRule type="cellIs" dxfId="382" priority="5" operator="between">
      <formula>0.95</formula>
      <formula>0.999999999999999</formula>
    </cfRule>
    <cfRule type="cellIs" dxfId="381" priority="6" operator="greaterThanOr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70C0"/>
  </sheetPr>
  <dimension ref="A1:AG50"/>
  <sheetViews>
    <sheetView showGridLines="0" showRowColHeaders="0" zoomScale="70" zoomScaleNormal="70" workbookViewId="0">
      <selection activeCell="E7" sqref="E7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60.33203125" style="9" bestFit="1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ustomWidth="1" collapsed="1"/>
    <col min="26" max="26" width="28.5546875" style="9" customWidth="1"/>
    <col min="27" max="27" width="9.109375" style="9" customWidth="1"/>
    <col min="28" max="28" width="10.44140625" style="9" customWidth="1"/>
    <col min="29" max="29" width="9.109375" style="9" customWidth="1"/>
    <col min="30" max="30" width="10" style="9" customWidth="1"/>
    <col min="31" max="31" width="11.44140625" style="9" customWidth="1"/>
    <col min="32" max="32" width="10.88671875" style="9" customWidth="1"/>
    <col min="33" max="33" width="9.109375" style="9" customWidth="1"/>
    <col min="34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271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47" t="s">
        <v>238</v>
      </c>
      <c r="F4" s="448"/>
      <c r="G4" s="448"/>
      <c r="H4" s="448"/>
      <c r="I4" s="448"/>
      <c r="J4" s="448"/>
      <c r="K4" s="448"/>
      <c r="L4" s="448"/>
      <c r="M4" s="448"/>
      <c r="N4" s="448"/>
      <c r="O4" s="448"/>
      <c r="P4" s="448"/>
      <c r="Q4" s="448"/>
      <c r="R4" s="448"/>
      <c r="S4" s="448"/>
      <c r="T4" s="448"/>
      <c r="V4" s="13"/>
    </row>
    <row r="5" spans="1:24" ht="15" customHeight="1">
      <c r="F5" s="16"/>
      <c r="G5" s="16"/>
      <c r="H5" s="16"/>
      <c r="I5" s="16"/>
      <c r="J5" s="16"/>
      <c r="K5" s="365" t="s">
        <v>272</v>
      </c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386" t="s">
        <v>95</v>
      </c>
      <c r="F6" s="100" t="s">
        <v>239</v>
      </c>
      <c r="G6" s="100" t="s">
        <v>57</v>
      </c>
      <c r="H6" s="100" t="s">
        <v>240</v>
      </c>
      <c r="I6" s="100" t="s">
        <v>240</v>
      </c>
      <c r="J6" s="100" t="s">
        <v>239</v>
      </c>
      <c r="K6" s="100" t="s">
        <v>241</v>
      </c>
      <c r="N6" s="11" t="s">
        <v>242</v>
      </c>
      <c r="O6" s="388" t="s">
        <v>243</v>
      </c>
      <c r="P6" s="389" t="s">
        <v>244</v>
      </c>
      <c r="Q6" s="389" t="s">
        <v>100</v>
      </c>
      <c r="S6" s="388" t="s">
        <v>243</v>
      </c>
      <c r="T6" s="389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387" t="s">
        <v>245</v>
      </c>
      <c r="F7" s="21">
        <f t="shared" ref="F7:K7" si="0">SUM(F8:F13)</f>
        <v>77</v>
      </c>
      <c r="G7" s="21">
        <f t="shared" si="0"/>
        <v>77</v>
      </c>
      <c r="H7" s="21">
        <f t="shared" si="0"/>
        <v>77</v>
      </c>
      <c r="I7" s="21">
        <f t="shared" si="0"/>
        <v>77</v>
      </c>
      <c r="J7" s="21">
        <f t="shared" si="0"/>
        <v>77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 t="s">
        <v>137</v>
      </c>
      <c r="F8" s="23">
        <v>15</v>
      </c>
      <c r="G8" s="23">
        <v>15</v>
      </c>
      <c r="H8" s="23">
        <v>15</v>
      </c>
      <c r="I8" s="23">
        <v>15</v>
      </c>
      <c r="J8" s="23">
        <v>15</v>
      </c>
      <c r="K8" s="364"/>
      <c r="L8" s="51"/>
      <c r="M8" s="43"/>
      <c r="O8" s="102">
        <f t="shared" ref="O8:O13" si="1">ROUND(Q8*P8,0)</f>
        <v>173</v>
      </c>
      <c r="P8" s="103">
        <v>2.2999999999999998</v>
      </c>
      <c r="Q8" s="102">
        <f t="shared" ref="Q8:Q13" si="2">SUM(F8:K8)</f>
        <v>75</v>
      </c>
      <c r="S8" s="102">
        <f t="shared" ref="S8:S13" si="3">T8*P8</f>
        <v>0</v>
      </c>
      <c r="T8" s="102"/>
      <c r="U8" s="88">
        <f t="shared" ref="U8:U13" si="4">ROUND((AVERAGE(F8:J8)),0)</f>
        <v>15</v>
      </c>
      <c r="V8" s="83"/>
      <c r="W8" s="89"/>
      <c r="X8" s="89"/>
    </row>
    <row r="9" spans="1:24" ht="15" customHeight="1">
      <c r="E9" s="101" t="s">
        <v>128</v>
      </c>
      <c r="F9" s="23">
        <v>27</v>
      </c>
      <c r="G9" s="23">
        <v>27</v>
      </c>
      <c r="H9" s="23">
        <v>27</v>
      </c>
      <c r="I9" s="23">
        <v>27</v>
      </c>
      <c r="J9" s="23">
        <v>27</v>
      </c>
      <c r="K9" s="364"/>
      <c r="L9" s="51"/>
      <c r="M9" s="43"/>
      <c r="O9" s="102">
        <f t="shared" si="1"/>
        <v>378</v>
      </c>
      <c r="P9" s="103">
        <v>2.8</v>
      </c>
      <c r="Q9" s="102">
        <f t="shared" si="2"/>
        <v>135</v>
      </c>
      <c r="S9" s="102">
        <f t="shared" si="3"/>
        <v>0</v>
      </c>
      <c r="T9" s="102"/>
      <c r="U9" s="88">
        <f t="shared" si="4"/>
        <v>27</v>
      </c>
      <c r="V9" s="83"/>
      <c r="W9" s="89"/>
      <c r="X9" s="89"/>
    </row>
    <row r="10" spans="1:24" ht="15" customHeight="1">
      <c r="E10" s="101" t="s">
        <v>124</v>
      </c>
      <c r="F10" s="23">
        <v>7</v>
      </c>
      <c r="G10" s="23">
        <v>7</v>
      </c>
      <c r="H10" s="23">
        <v>7</v>
      </c>
      <c r="I10" s="23">
        <v>7</v>
      </c>
      <c r="J10" s="23">
        <v>7</v>
      </c>
      <c r="K10" s="364"/>
      <c r="L10" s="51"/>
      <c r="M10" s="43"/>
      <c r="O10" s="102">
        <f t="shared" si="1"/>
        <v>91</v>
      </c>
      <c r="P10" s="103">
        <v>2.6</v>
      </c>
      <c r="Q10" s="102">
        <f t="shared" si="2"/>
        <v>35</v>
      </c>
      <c r="S10" s="102">
        <f t="shared" si="3"/>
        <v>0</v>
      </c>
      <c r="T10" s="102"/>
      <c r="U10" s="88">
        <f t="shared" si="4"/>
        <v>7</v>
      </c>
      <c r="V10" s="83"/>
      <c r="W10" s="89"/>
      <c r="X10" s="89"/>
    </row>
    <row r="11" spans="1:24" ht="15" customHeight="1">
      <c r="E11" s="101" t="s">
        <v>138</v>
      </c>
      <c r="F11" s="23">
        <v>3</v>
      </c>
      <c r="G11" s="23">
        <v>3</v>
      </c>
      <c r="H11" s="23">
        <v>3</v>
      </c>
      <c r="I11" s="23">
        <v>3</v>
      </c>
      <c r="J11" s="23">
        <v>3</v>
      </c>
      <c r="K11" s="364"/>
      <c r="L11" s="51"/>
      <c r="M11" s="43"/>
      <c r="O11" s="102">
        <f t="shared" si="1"/>
        <v>195</v>
      </c>
      <c r="P11" s="103">
        <v>13</v>
      </c>
      <c r="Q11" s="102">
        <f t="shared" si="2"/>
        <v>15</v>
      </c>
      <c r="S11" s="102">
        <f t="shared" si="3"/>
        <v>0</v>
      </c>
      <c r="T11" s="102"/>
      <c r="U11" s="88">
        <f t="shared" si="4"/>
        <v>3</v>
      </c>
      <c r="V11" s="83"/>
      <c r="W11" s="89"/>
      <c r="X11" s="89"/>
    </row>
    <row r="12" spans="1:24" ht="15" customHeight="1">
      <c r="E12" s="101" t="s">
        <v>131</v>
      </c>
      <c r="F12" s="23">
        <v>8</v>
      </c>
      <c r="G12" s="23">
        <v>8</v>
      </c>
      <c r="H12" s="23">
        <v>8</v>
      </c>
      <c r="I12" s="23">
        <v>8</v>
      </c>
      <c r="J12" s="23">
        <v>8</v>
      </c>
      <c r="K12" s="364"/>
      <c r="L12" s="51"/>
      <c r="M12" s="43"/>
      <c r="O12" s="102">
        <f t="shared" si="1"/>
        <v>80</v>
      </c>
      <c r="P12" s="103">
        <v>2</v>
      </c>
      <c r="Q12" s="102">
        <f t="shared" si="2"/>
        <v>40</v>
      </c>
      <c r="S12" s="102">
        <f t="shared" si="3"/>
        <v>0</v>
      </c>
      <c r="T12" s="102"/>
      <c r="U12" s="88">
        <f t="shared" si="4"/>
        <v>8</v>
      </c>
      <c r="V12" s="83"/>
      <c r="W12" s="89"/>
      <c r="X12" s="89"/>
    </row>
    <row r="13" spans="1:24" ht="15" customHeight="1">
      <c r="E13" s="101" t="s">
        <v>118</v>
      </c>
      <c r="F13" s="23">
        <v>17</v>
      </c>
      <c r="G13" s="23">
        <v>17</v>
      </c>
      <c r="H13" s="23">
        <v>17</v>
      </c>
      <c r="I13" s="23">
        <v>17</v>
      </c>
      <c r="J13" s="23">
        <v>17</v>
      </c>
      <c r="K13" s="364"/>
      <c r="L13" s="51"/>
      <c r="M13" s="43"/>
      <c r="O13" s="102">
        <f t="shared" si="1"/>
        <v>400</v>
      </c>
      <c r="P13" s="103">
        <v>4.7</v>
      </c>
      <c r="Q13" s="102">
        <f t="shared" si="2"/>
        <v>85</v>
      </c>
      <c r="S13" s="102">
        <f t="shared" si="3"/>
        <v>0</v>
      </c>
      <c r="T13" s="102"/>
      <c r="U13" s="88">
        <f t="shared" si="4"/>
        <v>17</v>
      </c>
      <c r="V13" s="83"/>
      <c r="W13" s="89"/>
      <c r="X13" s="89"/>
    </row>
    <row r="14" spans="1:24" ht="15" customHeight="1">
      <c r="A14" s="19"/>
      <c r="E14" s="387" t="s">
        <v>249</v>
      </c>
      <c r="F14" s="21">
        <f t="shared" ref="F14:K14" si="5">SUM(F15:F15)</f>
        <v>3</v>
      </c>
      <c r="G14" s="21">
        <f t="shared" si="5"/>
        <v>3</v>
      </c>
      <c r="H14" s="21">
        <f t="shared" si="5"/>
        <v>3</v>
      </c>
      <c r="I14" s="21">
        <f t="shared" si="5"/>
        <v>3</v>
      </c>
      <c r="J14" s="21">
        <f t="shared" si="5"/>
        <v>3</v>
      </c>
      <c r="K14" s="21">
        <f t="shared" si="5"/>
        <v>0</v>
      </c>
      <c r="L14" s="43"/>
      <c r="Q14" s="87" t="s">
        <v>246</v>
      </c>
      <c r="T14" s="87" t="s">
        <v>247</v>
      </c>
      <c r="U14" s="88"/>
      <c r="V14" s="83"/>
      <c r="X14" s="87" t="s">
        <v>248</v>
      </c>
    </row>
    <row r="15" spans="1:24" ht="15" customHeight="1">
      <c r="E15" s="101" t="s">
        <v>131</v>
      </c>
      <c r="F15" s="23">
        <v>3</v>
      </c>
      <c r="G15" s="23">
        <v>3</v>
      </c>
      <c r="H15" s="23">
        <v>3</v>
      </c>
      <c r="I15" s="23">
        <v>3</v>
      </c>
      <c r="J15" s="23">
        <v>3</v>
      </c>
      <c r="K15" s="364"/>
      <c r="L15" s="51"/>
      <c r="M15" s="43"/>
      <c r="O15" s="102">
        <f>ROUND(Q15*P15,0)</f>
        <v>45</v>
      </c>
      <c r="P15" s="103">
        <v>3</v>
      </c>
      <c r="Q15" s="102">
        <f>SUM(F15:K15)</f>
        <v>15</v>
      </c>
      <c r="S15" s="102">
        <f>T15*P15</f>
        <v>0</v>
      </c>
      <c r="T15" s="102"/>
      <c r="U15" s="88">
        <f>ROUND((AVERAGE(F15:J15)),0)</f>
        <v>3</v>
      </c>
      <c r="V15" s="83"/>
      <c r="W15" s="89"/>
      <c r="X15" s="89"/>
    </row>
    <row r="16" spans="1:24" ht="15" customHeight="1">
      <c r="A16" s="19"/>
      <c r="E16" s="387" t="s">
        <v>250</v>
      </c>
      <c r="F16" s="21">
        <f t="shared" ref="F16:K16" si="6">SUM(F18:F18)</f>
        <v>5</v>
      </c>
      <c r="G16" s="21">
        <f t="shared" si="6"/>
        <v>5</v>
      </c>
      <c r="H16" s="21">
        <f t="shared" si="6"/>
        <v>5</v>
      </c>
      <c r="I16" s="21">
        <f t="shared" si="6"/>
        <v>5</v>
      </c>
      <c r="J16" s="21">
        <f t="shared" si="6"/>
        <v>5</v>
      </c>
      <c r="K16" s="21">
        <f t="shared" si="6"/>
        <v>0</v>
      </c>
      <c r="L16" s="43"/>
      <c r="Q16" s="87" t="s">
        <v>246</v>
      </c>
      <c r="T16" s="87" t="s">
        <v>247</v>
      </c>
      <c r="U16" s="88"/>
      <c r="V16" s="83"/>
      <c r="X16" s="87" t="s">
        <v>248</v>
      </c>
    </row>
    <row r="17" spans="1:24" ht="15" customHeight="1">
      <c r="E17" s="101" t="s">
        <v>128</v>
      </c>
      <c r="F17" s="23">
        <v>6</v>
      </c>
      <c r="G17" s="23">
        <v>6</v>
      </c>
      <c r="H17" s="23">
        <v>6</v>
      </c>
      <c r="I17" s="23">
        <v>6</v>
      </c>
      <c r="J17" s="23">
        <v>6</v>
      </c>
      <c r="K17" s="364"/>
      <c r="L17" s="51"/>
      <c r="M17" s="43"/>
      <c r="O17" s="102">
        <f>ROUND(Q17*P17,0)</f>
        <v>84</v>
      </c>
      <c r="P17" s="103">
        <v>2.8</v>
      </c>
      <c r="Q17" s="102">
        <f>SUM(F17:K17)</f>
        <v>30</v>
      </c>
      <c r="S17" s="102">
        <f>T17*P17</f>
        <v>0</v>
      </c>
      <c r="T17" s="102"/>
      <c r="U17" s="88">
        <f>ROUND((AVERAGE(F17:J17)),0)</f>
        <v>6</v>
      </c>
      <c r="V17" s="83"/>
      <c r="W17" s="89"/>
      <c r="X17" s="89"/>
    </row>
    <row r="18" spans="1:24" ht="15" customHeight="1">
      <c r="E18" s="101" t="s">
        <v>131</v>
      </c>
      <c r="F18" s="23">
        <v>5</v>
      </c>
      <c r="G18" s="23">
        <v>5</v>
      </c>
      <c r="H18" s="23">
        <v>5</v>
      </c>
      <c r="I18" s="23">
        <v>5</v>
      </c>
      <c r="J18" s="23">
        <v>5</v>
      </c>
      <c r="K18" s="364"/>
      <c r="L18" s="51"/>
      <c r="M18" s="43"/>
      <c r="O18" s="102">
        <f>ROUND(Q18*P18,0)</f>
        <v>50</v>
      </c>
      <c r="P18" s="103">
        <v>2</v>
      </c>
      <c r="Q18" s="102">
        <f>SUM(F18:K18)</f>
        <v>25</v>
      </c>
      <c r="S18" s="102">
        <f>T18*P18</f>
        <v>0</v>
      </c>
      <c r="T18" s="102"/>
      <c r="U18" s="88">
        <f>ROUND((AVERAGE(F18:J18)),0)</f>
        <v>5</v>
      </c>
      <c r="V18" s="83"/>
      <c r="W18" s="89"/>
      <c r="X18" s="89"/>
    </row>
    <row r="19" spans="1:24" ht="15" customHeight="1">
      <c r="A19" s="19"/>
      <c r="E19" s="387" t="s">
        <v>252</v>
      </c>
      <c r="F19" s="21">
        <f t="shared" ref="F19:K19" si="7">SUM(F20:F20)</f>
        <v>10</v>
      </c>
      <c r="G19" s="21">
        <f t="shared" si="7"/>
        <v>10</v>
      </c>
      <c r="H19" s="21">
        <f t="shared" si="7"/>
        <v>10</v>
      </c>
      <c r="I19" s="21">
        <f t="shared" si="7"/>
        <v>10</v>
      </c>
      <c r="J19" s="21">
        <f t="shared" si="7"/>
        <v>10</v>
      </c>
      <c r="K19" s="21">
        <f t="shared" si="7"/>
        <v>0</v>
      </c>
      <c r="L19" s="43"/>
      <c r="Q19" s="87" t="s">
        <v>246</v>
      </c>
      <c r="T19" s="87" t="s">
        <v>247</v>
      </c>
      <c r="U19" s="88"/>
      <c r="V19" s="83"/>
      <c r="X19" s="87" t="s">
        <v>248</v>
      </c>
    </row>
    <row r="20" spans="1:24" ht="15" customHeight="1">
      <c r="E20" s="101" t="s">
        <v>131</v>
      </c>
      <c r="F20" s="23">
        <v>10</v>
      </c>
      <c r="G20" s="23">
        <v>10</v>
      </c>
      <c r="H20" s="23">
        <v>10</v>
      </c>
      <c r="I20" s="23">
        <v>10</v>
      </c>
      <c r="J20" s="23">
        <v>10</v>
      </c>
      <c r="K20" s="364"/>
      <c r="L20" s="51"/>
      <c r="M20" s="43"/>
      <c r="O20" s="102">
        <f>ROUND(Q20*P20,0)</f>
        <v>100</v>
      </c>
      <c r="P20" s="103">
        <v>2</v>
      </c>
      <c r="Q20" s="102">
        <f>SUM(F20:K20)</f>
        <v>50</v>
      </c>
      <c r="S20" s="102">
        <f>T20*P20</f>
        <v>0</v>
      </c>
      <c r="T20" s="102"/>
      <c r="U20" s="88">
        <f>ROUND((AVERAGE(F20:J20)),0)</f>
        <v>10</v>
      </c>
      <c r="V20" s="83"/>
      <c r="W20" s="89"/>
      <c r="X20" s="89"/>
    </row>
    <row r="21" spans="1:24" ht="15" customHeight="1">
      <c r="A21" s="19"/>
      <c r="E21" s="387" t="s">
        <v>251</v>
      </c>
      <c r="F21" s="21">
        <f>SUM(F22)</f>
        <v>3</v>
      </c>
      <c r="G21" s="21">
        <f>SUM(G22)</f>
        <v>3</v>
      </c>
      <c r="H21" s="21">
        <f>SUM(H22)</f>
        <v>3</v>
      </c>
      <c r="I21" s="21">
        <f>SUM(I22)</f>
        <v>3</v>
      </c>
      <c r="J21" s="21">
        <f>SUM(J22)</f>
        <v>3</v>
      </c>
      <c r="K21" s="21">
        <f>SUM(K22:K23)</f>
        <v>0</v>
      </c>
      <c r="L21" s="43"/>
      <c r="Q21" s="87" t="s">
        <v>246</v>
      </c>
      <c r="T21" s="87" t="s">
        <v>247</v>
      </c>
      <c r="U21" s="88"/>
      <c r="V21" s="83"/>
      <c r="X21" s="87" t="s">
        <v>248</v>
      </c>
    </row>
    <row r="22" spans="1:24" ht="15" customHeight="1">
      <c r="E22" s="101" t="s">
        <v>131</v>
      </c>
      <c r="F22" s="23">
        <v>3</v>
      </c>
      <c r="G22" s="23">
        <v>3</v>
      </c>
      <c r="H22" s="23">
        <v>3</v>
      </c>
      <c r="I22" s="23">
        <v>3</v>
      </c>
      <c r="J22" s="23">
        <v>3</v>
      </c>
      <c r="K22" s="364"/>
      <c r="L22" s="51"/>
      <c r="M22" s="43"/>
      <c r="O22" s="102">
        <f>ROUND(Q22*P22,0)</f>
        <v>30</v>
      </c>
      <c r="P22" s="103">
        <v>2</v>
      </c>
      <c r="Q22" s="102">
        <f>SUM(F22:K22)</f>
        <v>15</v>
      </c>
      <c r="S22" s="102">
        <f>T22*P22</f>
        <v>0</v>
      </c>
      <c r="T22" s="102"/>
      <c r="U22" s="88">
        <f>ROUND((AVERAGE(F22:J22)),0)</f>
        <v>3</v>
      </c>
      <c r="V22" s="83"/>
      <c r="W22" s="89"/>
      <c r="X22" s="89"/>
    </row>
    <row r="23" spans="1:24" ht="15" customHeight="1">
      <c r="A23" s="19"/>
      <c r="E23" s="387" t="s">
        <v>253</v>
      </c>
      <c r="F23" s="21">
        <f t="shared" ref="F23:K23" si="8">SUM(F24:F24)</f>
        <v>5</v>
      </c>
      <c r="G23" s="21">
        <f t="shared" si="8"/>
        <v>5</v>
      </c>
      <c r="H23" s="21">
        <f t="shared" si="8"/>
        <v>5</v>
      </c>
      <c r="I23" s="21">
        <f t="shared" si="8"/>
        <v>5</v>
      </c>
      <c r="J23" s="21">
        <f t="shared" si="8"/>
        <v>5</v>
      </c>
      <c r="K23" s="21">
        <f t="shared" si="8"/>
        <v>0</v>
      </c>
      <c r="L23" s="43"/>
      <c r="Q23" s="87" t="s">
        <v>246</v>
      </c>
      <c r="T23" s="87" t="s">
        <v>247</v>
      </c>
      <c r="U23" s="88"/>
      <c r="V23" s="83"/>
      <c r="X23" s="87" t="s">
        <v>248</v>
      </c>
    </row>
    <row r="24" spans="1:24" ht="15" customHeight="1">
      <c r="E24" s="101" t="s">
        <v>131</v>
      </c>
      <c r="F24" s="23">
        <v>5</v>
      </c>
      <c r="G24" s="23">
        <v>5</v>
      </c>
      <c r="H24" s="23">
        <v>5</v>
      </c>
      <c r="I24" s="23">
        <v>5</v>
      </c>
      <c r="J24" s="23">
        <v>5</v>
      </c>
      <c r="K24" s="364"/>
      <c r="L24" s="51"/>
      <c r="M24" s="43"/>
      <c r="O24" s="102">
        <f>ROUND(Q24*P24,0)</f>
        <v>50</v>
      </c>
      <c r="P24" s="103">
        <v>2</v>
      </c>
      <c r="Q24" s="102">
        <f>SUM(F24:K24)</f>
        <v>25</v>
      </c>
      <c r="S24" s="102">
        <f>T24*P24</f>
        <v>0</v>
      </c>
      <c r="T24" s="102"/>
      <c r="U24" s="88">
        <f>ROUND((AVERAGE(F24:J24)),0)</f>
        <v>5</v>
      </c>
      <c r="V24" s="83"/>
      <c r="W24" s="89"/>
      <c r="X24" s="89"/>
    </row>
    <row r="25" spans="1:24" ht="22.2" customHeight="1">
      <c r="O25" s="366">
        <f>SUM(O7:O13)</f>
        <v>1317</v>
      </c>
      <c r="P25" s="46"/>
      <c r="Q25" s="47"/>
      <c r="S25" s="47"/>
      <c r="T25" s="47"/>
      <c r="U25" s="47"/>
      <c r="V25" s="83"/>
      <c r="W25" s="47"/>
    </row>
    <row r="26" spans="1:24" ht="22.2" hidden="1" customHeight="1" outlineLevel="1">
      <c r="E26" s="24" t="s">
        <v>254</v>
      </c>
      <c r="F26" s="25" t="s">
        <v>239</v>
      </c>
      <c r="G26" s="25" t="s">
        <v>57</v>
      </c>
      <c r="H26" s="25" t="s">
        <v>240</v>
      </c>
      <c r="I26" s="25" t="s">
        <v>240</v>
      </c>
      <c r="J26" s="25" t="s">
        <v>239</v>
      </c>
      <c r="K26" s="53" t="s">
        <v>241</v>
      </c>
      <c r="O26" s="54"/>
      <c r="P26" s="47"/>
      <c r="Q26" s="47"/>
      <c r="S26" s="47"/>
      <c r="T26" s="47"/>
      <c r="U26" s="47"/>
      <c r="V26" s="83"/>
      <c r="W26" s="47"/>
    </row>
    <row r="27" spans="1:24" ht="22.2" hidden="1" customHeight="1" outlineLevel="1">
      <c r="E27" s="26" t="s">
        <v>255</v>
      </c>
      <c r="F27" s="23" t="e">
        <f>#REF!</f>
        <v>#REF!</v>
      </c>
      <c r="G27" s="23" t="e">
        <f>#REF!</f>
        <v>#REF!</v>
      </c>
      <c r="H27" s="23" t="e">
        <f>#REF!</f>
        <v>#REF!</v>
      </c>
      <c r="I27" s="23" t="e">
        <f>#REF!</f>
        <v>#REF!</v>
      </c>
      <c r="J27" s="23" t="e">
        <f>#REF!</f>
        <v>#REF!</v>
      </c>
      <c r="K27" s="55">
        <v>0</v>
      </c>
      <c r="O27" s="54"/>
      <c r="P27" s="47"/>
      <c r="Q27" s="47"/>
      <c r="S27" s="47"/>
      <c r="T27" s="47"/>
      <c r="U27" s="47"/>
      <c r="V27" s="83"/>
      <c r="W27" s="47"/>
    </row>
    <row r="28" spans="1:24" ht="22.2" hidden="1" customHeight="1" outlineLevel="1">
      <c r="E28" s="26" t="s">
        <v>256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55">
        <v>0</v>
      </c>
      <c r="O28" s="54"/>
      <c r="P28" s="47"/>
      <c r="Q28" s="47"/>
      <c r="S28" s="47"/>
      <c r="T28" s="47"/>
      <c r="U28" s="47"/>
      <c r="V28" s="83"/>
      <c r="W28" s="47"/>
    </row>
    <row r="29" spans="1:24" ht="22.2" hidden="1" customHeight="1" outlineLevel="1">
      <c r="E29" s="26" t="s">
        <v>257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55">
        <v>0</v>
      </c>
      <c r="O29" s="54"/>
      <c r="P29" s="47"/>
      <c r="Q29" s="47"/>
      <c r="S29" s="47"/>
      <c r="T29" s="47"/>
      <c r="U29" s="47"/>
      <c r="V29" s="83"/>
      <c r="W29" s="47"/>
    </row>
    <row r="30" spans="1:24" ht="22.2" hidden="1" customHeight="1" outlineLevel="1">
      <c r="E30" s="26" t="s">
        <v>258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55">
        <v>0</v>
      </c>
      <c r="O30" s="54"/>
      <c r="P30" s="47"/>
      <c r="Q30" s="47"/>
      <c r="S30" s="47"/>
      <c r="T30" s="47"/>
      <c r="U30" s="47"/>
      <c r="V30" s="83"/>
      <c r="W30" s="47"/>
    </row>
    <row r="31" spans="1:24" ht="22.95" hidden="1" customHeight="1" outlineLevel="1" thickBot="1">
      <c r="E31" s="27" t="s">
        <v>259</v>
      </c>
      <c r="F31" s="28" t="e">
        <f>SUM(F27:F30)-F29</f>
        <v>#REF!</v>
      </c>
      <c r="G31" s="28" t="e">
        <f>SUM(G27:G30)-G29</f>
        <v>#REF!</v>
      </c>
      <c r="H31" s="28" t="e">
        <f>SUM(H27:H30)-H29</f>
        <v>#REF!</v>
      </c>
      <c r="I31" s="28" t="e">
        <f>SUM(I27:I30)-I29</f>
        <v>#REF!</v>
      </c>
      <c r="J31" s="28" t="e">
        <f>SUM(J27:J30)-J29</f>
        <v>#REF!</v>
      </c>
      <c r="K31" s="56">
        <f>SUM(K27:K30)-K30</f>
        <v>0</v>
      </c>
      <c r="O31" s="54"/>
      <c r="P31" s="47"/>
      <c r="Q31" s="47"/>
      <c r="S31" s="47"/>
      <c r="T31" s="47"/>
      <c r="U31" s="47"/>
      <c r="V31" s="83"/>
      <c r="W31" s="47"/>
    </row>
    <row r="32" spans="1:24" ht="22.2" hidden="1" customHeight="1" outlineLevel="1">
      <c r="O32" s="54"/>
      <c r="P32" s="47"/>
      <c r="Q32" s="47"/>
      <c r="S32" s="47"/>
      <c r="T32" s="47"/>
      <c r="U32" s="47"/>
      <c r="V32" s="83"/>
      <c r="W32" s="47"/>
    </row>
    <row r="33" spans="4:33" ht="22.2" customHeight="1" collapsed="1">
      <c r="O33" s="54"/>
      <c r="P33" s="47"/>
      <c r="Q33" s="47"/>
      <c r="S33" s="47"/>
      <c r="T33" s="47"/>
      <c r="U33" s="47"/>
      <c r="V33" s="83"/>
      <c r="W33" s="47"/>
    </row>
    <row r="34" spans="4:33" s="7" customFormat="1" ht="35.1" customHeight="1">
      <c r="D34" s="14"/>
      <c r="E34" s="447" t="s">
        <v>260</v>
      </c>
      <c r="F34" s="448"/>
      <c r="G34" s="448"/>
      <c r="H34" s="448"/>
      <c r="I34" s="448"/>
      <c r="J34" s="448"/>
      <c r="K34" s="448"/>
      <c r="L34" s="448"/>
      <c r="M34" s="448"/>
      <c r="N34" s="448"/>
      <c r="O34" s="448"/>
      <c r="P34" s="448"/>
      <c r="Q34" s="448"/>
      <c r="R34" s="448"/>
      <c r="S34" s="448"/>
      <c r="T34" s="448"/>
      <c r="V34" s="13"/>
      <c r="Z34" s="9"/>
      <c r="AA34" s="9"/>
      <c r="AB34" s="9"/>
      <c r="AC34" s="9"/>
      <c r="AD34" s="9"/>
      <c r="AE34" s="9"/>
      <c r="AF34" s="9"/>
    </row>
    <row r="35" spans="4:33" s="8" customFormat="1" ht="24.6" customHeight="1">
      <c r="D35" s="29"/>
      <c r="E35" s="30"/>
      <c r="F35" s="8" t="s">
        <v>261</v>
      </c>
      <c r="I35" s="8" t="s">
        <v>100</v>
      </c>
      <c r="L35" s="8" t="s">
        <v>262</v>
      </c>
      <c r="N35" s="57"/>
      <c r="O35" s="8" t="s">
        <v>263</v>
      </c>
      <c r="R35" s="7"/>
      <c r="V35" s="90"/>
      <c r="Z35" s="9"/>
      <c r="AA35" s="9"/>
      <c r="AB35" s="9"/>
      <c r="AC35" s="9"/>
      <c r="AD35" s="9"/>
      <c r="AE35" s="9"/>
      <c r="AF35" s="9"/>
    </row>
    <row r="36" spans="4:33" ht="39.9" customHeight="1">
      <c r="E36" s="375" t="s">
        <v>95</v>
      </c>
      <c r="F36" s="390" t="s">
        <v>264</v>
      </c>
      <c r="G36" s="390" t="s">
        <v>96</v>
      </c>
      <c r="H36" s="390" t="s">
        <v>97</v>
      </c>
      <c r="I36" s="390" t="s">
        <v>264</v>
      </c>
      <c r="J36" s="391" t="s">
        <v>96</v>
      </c>
      <c r="K36" s="391" t="s">
        <v>97</v>
      </c>
      <c r="L36" s="390" t="s">
        <v>232</v>
      </c>
      <c r="M36" s="390" t="s">
        <v>97</v>
      </c>
      <c r="O36" s="390" t="s">
        <v>261</v>
      </c>
      <c r="P36" s="390" t="s">
        <v>100</v>
      </c>
      <c r="Q36" s="390" t="s">
        <v>197</v>
      </c>
      <c r="R36" s="7"/>
      <c r="S36" s="454" t="s">
        <v>265</v>
      </c>
      <c r="T36" s="433"/>
      <c r="U36" s="47"/>
      <c r="V36" s="91" t="s">
        <v>266</v>
      </c>
      <c r="W36" s="92" t="s">
        <v>267</v>
      </c>
      <c r="AG36" s="8"/>
    </row>
    <row r="37" spans="4:33" ht="36" customHeight="1" collapsed="1">
      <c r="E37" s="101" t="s">
        <v>137</v>
      </c>
      <c r="F37" s="33">
        <f t="shared" ref="F37:F43" ca="1" si="9">ROUND((SUMIF($E$6:$X$25,$E37,O$6:O$25)),0)</f>
        <v>173</v>
      </c>
      <c r="G37" s="33">
        <f t="shared" ref="G37:G43" ca="1" si="10">ROUND((SUMIF($E$6:$X$25,$E37,S$6:S$25)),0)</f>
        <v>0</v>
      </c>
      <c r="H37" s="23"/>
      <c r="I37" s="61">
        <f t="shared" ref="I37:I43" ca="1" si="11">ROUND((SUMIF($E$6:$X$25,$E37,Q$6:Q$25)),0)</f>
        <v>75</v>
      </c>
      <c r="J37" s="61">
        <f t="shared" ref="J37:J43" ca="1" si="12">ROUND((SUMIF($E$6:$T$25,$E37,T$6:T$32)),0)</f>
        <v>0</v>
      </c>
      <c r="K37" s="23"/>
      <c r="L37" s="62">
        <f t="shared" ref="L37:L43" ca="1" si="13">F37/I37</f>
        <v>2.3066666666666666</v>
      </c>
      <c r="M37" s="62" t="str">
        <f t="shared" ref="M37:M43" si="14">IFERROR((H37/K37),"")</f>
        <v/>
      </c>
      <c r="O37" s="65" t="str">
        <f t="shared" ref="O37:O43" ca="1" si="15">IFERROR((H37/G37),"")</f>
        <v/>
      </c>
      <c r="P37" s="65" t="str">
        <f t="shared" ref="P37:P43" ca="1" si="16">IFERROR((K37/J37),"")</f>
        <v/>
      </c>
      <c r="Q37" s="65" t="str">
        <f t="shared" ref="Q37:Q43" si="17">IF(M37&lt;&gt;"",(M37/L37),"")</f>
        <v/>
      </c>
      <c r="R37" s="7"/>
      <c r="S37" s="455" t="str">
        <f t="shared" ref="S37:S43" ca="1" si="18">IFERROR((AVERAGE(O37,Q37)),"")</f>
        <v/>
      </c>
      <c r="T37" s="433"/>
      <c r="U37" s="94">
        <v>1</v>
      </c>
      <c r="V37" s="95">
        <f t="shared" ref="V37:V43" ca="1" si="19">ROUND((SUMIF($E$6:$U$31,$E37,U$6:U$31)),0)</f>
        <v>15</v>
      </c>
      <c r="W37" s="95" t="str">
        <f t="shared" ref="W37:W43" ca="1" si="20">IFERROR((ROUNDUP(((F37-H37)/3/M37),0)),"")</f>
        <v/>
      </c>
      <c r="AG37" s="8"/>
    </row>
    <row r="38" spans="4:33" ht="36" customHeight="1" collapsed="1">
      <c r="E38" s="101" t="s">
        <v>131</v>
      </c>
      <c r="F38" s="33">
        <f t="shared" ca="1" si="9"/>
        <v>355</v>
      </c>
      <c r="G38" s="33">
        <f t="shared" ca="1" si="10"/>
        <v>0</v>
      </c>
      <c r="H38" s="23"/>
      <c r="I38" s="61">
        <f t="shared" ca="1" si="11"/>
        <v>170</v>
      </c>
      <c r="J38" s="61">
        <f t="shared" ca="1" si="12"/>
        <v>0</v>
      </c>
      <c r="K38" s="23"/>
      <c r="L38" s="62">
        <f t="shared" ca="1" si="13"/>
        <v>2.0882352941176472</v>
      </c>
      <c r="M38" s="62" t="str">
        <f t="shared" si="14"/>
        <v/>
      </c>
      <c r="O38" s="65" t="str">
        <f t="shared" ca="1" si="15"/>
        <v/>
      </c>
      <c r="P38" s="65" t="str">
        <f t="shared" ca="1" si="16"/>
        <v/>
      </c>
      <c r="Q38" s="65" t="str">
        <f t="shared" si="17"/>
        <v/>
      </c>
      <c r="R38" s="7"/>
      <c r="S38" s="455" t="str">
        <f t="shared" ca="1" si="18"/>
        <v/>
      </c>
      <c r="T38" s="433"/>
      <c r="U38" s="94">
        <v>1</v>
      </c>
      <c r="V38" s="95">
        <f t="shared" ca="1" si="19"/>
        <v>34</v>
      </c>
      <c r="W38" s="95" t="str">
        <f t="shared" ca="1" si="20"/>
        <v/>
      </c>
      <c r="AG38" s="8"/>
    </row>
    <row r="39" spans="4:33" ht="36" customHeight="1" collapsed="1">
      <c r="E39" s="101" t="s">
        <v>135</v>
      </c>
      <c r="F39" s="33">
        <f t="shared" ca="1" si="9"/>
        <v>0</v>
      </c>
      <c r="G39" s="33">
        <f t="shared" ca="1" si="10"/>
        <v>0</v>
      </c>
      <c r="H39" s="23"/>
      <c r="I39" s="61">
        <f t="shared" ca="1" si="11"/>
        <v>0</v>
      </c>
      <c r="J39" s="61">
        <f t="shared" ca="1" si="12"/>
        <v>0</v>
      </c>
      <c r="K39" s="23"/>
      <c r="L39" s="62" t="e">
        <f t="shared" ca="1" si="13"/>
        <v>#DIV/0!</v>
      </c>
      <c r="M39" s="62" t="str">
        <f t="shared" si="14"/>
        <v/>
      </c>
      <c r="O39" s="65" t="str">
        <f t="shared" ca="1" si="15"/>
        <v/>
      </c>
      <c r="P39" s="65" t="str">
        <f t="shared" ca="1" si="16"/>
        <v/>
      </c>
      <c r="Q39" s="65" t="str">
        <f t="shared" si="17"/>
        <v/>
      </c>
      <c r="R39" s="7"/>
      <c r="S39" s="455" t="str">
        <f t="shared" ca="1" si="18"/>
        <v/>
      </c>
      <c r="T39" s="433"/>
      <c r="U39" s="94">
        <v>1</v>
      </c>
      <c r="V39" s="95">
        <f t="shared" ca="1" si="19"/>
        <v>0</v>
      </c>
      <c r="W39" s="95" t="str">
        <f t="shared" ca="1" si="20"/>
        <v/>
      </c>
      <c r="AG39" s="8"/>
    </row>
    <row r="40" spans="4:33" ht="36" customHeight="1" collapsed="1">
      <c r="E40" s="101" t="s">
        <v>128</v>
      </c>
      <c r="F40" s="33">
        <f t="shared" ca="1" si="9"/>
        <v>462</v>
      </c>
      <c r="G40" s="33">
        <f t="shared" ca="1" si="10"/>
        <v>0</v>
      </c>
      <c r="H40" s="23"/>
      <c r="I40" s="61">
        <f t="shared" ca="1" si="11"/>
        <v>165</v>
      </c>
      <c r="J40" s="61">
        <f t="shared" ca="1" si="12"/>
        <v>0</v>
      </c>
      <c r="K40" s="23"/>
      <c r="L40" s="62">
        <f t="shared" ca="1" si="13"/>
        <v>2.8</v>
      </c>
      <c r="M40" s="62" t="str">
        <f t="shared" si="14"/>
        <v/>
      </c>
      <c r="O40" s="65" t="str">
        <f t="shared" ca="1" si="15"/>
        <v/>
      </c>
      <c r="P40" s="65" t="str">
        <f t="shared" ca="1" si="16"/>
        <v/>
      </c>
      <c r="Q40" s="65" t="str">
        <f t="shared" si="17"/>
        <v/>
      </c>
      <c r="R40" s="7"/>
      <c r="S40" s="455" t="str">
        <f t="shared" ca="1" si="18"/>
        <v/>
      </c>
      <c r="T40" s="433"/>
      <c r="U40" s="94">
        <v>1</v>
      </c>
      <c r="V40" s="95">
        <f t="shared" ca="1" si="19"/>
        <v>33</v>
      </c>
      <c r="W40" s="95" t="str">
        <f t="shared" ca="1" si="20"/>
        <v/>
      </c>
      <c r="AG40" s="8"/>
    </row>
    <row r="41" spans="4:33" ht="36" customHeight="1" collapsed="1">
      <c r="E41" s="101" t="s">
        <v>124</v>
      </c>
      <c r="F41" s="33">
        <f t="shared" ca="1" si="9"/>
        <v>91</v>
      </c>
      <c r="G41" s="33">
        <f t="shared" ca="1" si="10"/>
        <v>0</v>
      </c>
      <c r="H41" s="23"/>
      <c r="I41" s="61">
        <f t="shared" ca="1" si="11"/>
        <v>35</v>
      </c>
      <c r="J41" s="61">
        <f t="shared" ca="1" si="12"/>
        <v>0</v>
      </c>
      <c r="K41" s="23"/>
      <c r="L41" s="62">
        <f t="shared" ca="1" si="13"/>
        <v>2.6</v>
      </c>
      <c r="M41" s="62" t="str">
        <f t="shared" si="14"/>
        <v/>
      </c>
      <c r="O41" s="65" t="str">
        <f t="shared" ca="1" si="15"/>
        <v/>
      </c>
      <c r="P41" s="65" t="str">
        <f t="shared" ca="1" si="16"/>
        <v/>
      </c>
      <c r="Q41" s="65" t="str">
        <f t="shared" si="17"/>
        <v/>
      </c>
      <c r="R41" s="7"/>
      <c r="S41" s="455" t="str">
        <f t="shared" ca="1" si="18"/>
        <v/>
      </c>
      <c r="T41" s="433"/>
      <c r="U41" s="94">
        <v>1</v>
      </c>
      <c r="V41" s="95">
        <f t="shared" ca="1" si="19"/>
        <v>7</v>
      </c>
      <c r="W41" s="95" t="str">
        <f t="shared" ca="1" si="20"/>
        <v/>
      </c>
      <c r="AG41" s="8"/>
    </row>
    <row r="42" spans="4:33" ht="36" customHeight="1" collapsed="1">
      <c r="E42" s="101" t="s">
        <v>138</v>
      </c>
      <c r="F42" s="33">
        <f t="shared" ca="1" si="9"/>
        <v>195</v>
      </c>
      <c r="G42" s="33">
        <f t="shared" ca="1" si="10"/>
        <v>0</v>
      </c>
      <c r="H42" s="23"/>
      <c r="I42" s="61">
        <f t="shared" ca="1" si="11"/>
        <v>15</v>
      </c>
      <c r="J42" s="61">
        <f t="shared" ca="1" si="12"/>
        <v>0</v>
      </c>
      <c r="K42" s="23"/>
      <c r="L42" s="62">
        <f t="shared" ca="1" si="13"/>
        <v>13</v>
      </c>
      <c r="M42" s="62" t="str">
        <f t="shared" si="14"/>
        <v/>
      </c>
      <c r="O42" s="65" t="str">
        <f t="shared" ca="1" si="15"/>
        <v/>
      </c>
      <c r="P42" s="65" t="str">
        <f t="shared" ca="1" si="16"/>
        <v/>
      </c>
      <c r="Q42" s="65" t="str">
        <f t="shared" si="17"/>
        <v/>
      </c>
      <c r="R42" s="7"/>
      <c r="S42" s="455" t="str">
        <f t="shared" ca="1" si="18"/>
        <v/>
      </c>
      <c r="T42" s="433"/>
      <c r="U42" s="94">
        <v>1</v>
      </c>
      <c r="V42" s="95">
        <f t="shared" ca="1" si="19"/>
        <v>3</v>
      </c>
      <c r="W42" s="95" t="str">
        <f t="shared" ca="1" si="20"/>
        <v/>
      </c>
      <c r="AG42" s="8"/>
    </row>
    <row r="43" spans="4:33" ht="36" customHeight="1" collapsed="1">
      <c r="E43" s="101" t="s">
        <v>118</v>
      </c>
      <c r="F43" s="33">
        <f t="shared" ca="1" si="9"/>
        <v>400</v>
      </c>
      <c r="G43" s="33">
        <f t="shared" ca="1" si="10"/>
        <v>0</v>
      </c>
      <c r="H43" s="23"/>
      <c r="I43" s="61">
        <f t="shared" ca="1" si="11"/>
        <v>85</v>
      </c>
      <c r="J43" s="61">
        <f t="shared" ca="1" si="12"/>
        <v>0</v>
      </c>
      <c r="K43" s="23"/>
      <c r="L43" s="62">
        <f t="shared" ca="1" si="13"/>
        <v>4.7058823529411766</v>
      </c>
      <c r="M43" s="62" t="str">
        <f t="shared" si="14"/>
        <v/>
      </c>
      <c r="O43" s="65" t="str">
        <f t="shared" ca="1" si="15"/>
        <v/>
      </c>
      <c r="P43" s="65" t="str">
        <f t="shared" ca="1" si="16"/>
        <v/>
      </c>
      <c r="Q43" s="65" t="str">
        <f t="shared" si="17"/>
        <v/>
      </c>
      <c r="R43" s="7"/>
      <c r="S43" s="455" t="str">
        <f t="shared" ca="1" si="18"/>
        <v/>
      </c>
      <c r="T43" s="433"/>
      <c r="U43" s="94">
        <v>1</v>
      </c>
      <c r="V43" s="95">
        <f t="shared" ca="1" si="19"/>
        <v>17</v>
      </c>
      <c r="W43" s="95" t="str">
        <f t="shared" ca="1" si="20"/>
        <v/>
      </c>
      <c r="AG43" s="8"/>
    </row>
    <row r="44" spans="4:33" ht="6.75" hidden="1" customHeight="1" outlineLevel="1">
      <c r="O44" s="66"/>
      <c r="P44" s="66"/>
      <c r="Q44" s="66"/>
      <c r="R44" s="7"/>
      <c r="S44" s="7"/>
      <c r="T44" s="7"/>
      <c r="U44" s="7"/>
    </row>
    <row r="45" spans="4:33" ht="15" hidden="1" customHeight="1" outlineLevel="1">
      <c r="E45" s="34" t="s">
        <v>268</v>
      </c>
      <c r="F45" s="35" t="e">
        <f>SUMIF(#REF!,"F",#REF!)</f>
        <v>#REF!</v>
      </c>
      <c r="G45" s="35">
        <f ca="1">SUMIF($D$25:$U$25,"F",$S$25:$S$25)</f>
        <v>0</v>
      </c>
      <c r="H45" s="36">
        <f ca="1">SUMIF($D$25:$X$25,"F",$W$25:$W$25)</f>
        <v>0</v>
      </c>
      <c r="I45" s="67" t="e">
        <f>SUMIF(#REF!,"F",#REF!)</f>
        <v>#REF!</v>
      </c>
      <c r="J45" s="68">
        <f ca="1">SUMIF($D$25:$U$25,"F",$T$25:$T$25)</f>
        <v>0</v>
      </c>
      <c r="K45" s="36">
        <f ca="1">SUMIF($D$25:$X$25,"F",$X$25:$X$25)</f>
        <v>0</v>
      </c>
      <c r="L45" s="69" t="e">
        <f>F45/I45</f>
        <v>#REF!</v>
      </c>
      <c r="M45" s="70" t="str">
        <f ca="1">IFERROR((H45/K45),"")</f>
        <v/>
      </c>
      <c r="N45" s="71"/>
      <c r="O45" s="72" t="str">
        <f ca="1">IFERROR((H45/G45),"")</f>
        <v/>
      </c>
      <c r="P45" s="73" t="str">
        <f ca="1">IFERROR((K45/J45),"")</f>
        <v/>
      </c>
      <c r="Q45" s="96" t="str">
        <f ca="1">IFERROR((M45/L45),"")</f>
        <v/>
      </c>
      <c r="R45" s="7"/>
      <c r="S45" s="451" t="str">
        <f ca="1">IFERROR((AVERAGE(O45:Q45)),"")</f>
        <v/>
      </c>
      <c r="T45" s="429"/>
      <c r="U45" s="47"/>
      <c r="V45" s="83"/>
      <c r="W45" s="47"/>
      <c r="AG45" s="8"/>
    </row>
    <row r="46" spans="4:33" ht="8.25" hidden="1" customHeight="1" outlineLevel="1">
      <c r="E46" s="37" t="s">
        <v>269</v>
      </c>
      <c r="F46" s="38" t="e">
        <f>SUMIF(#REF!,"V",#REF!)</f>
        <v>#REF!</v>
      </c>
      <c r="G46" s="39">
        <f ca="1">SUMIF($D$25:$U$25,"V",$S$25:$S$25)</f>
        <v>0</v>
      </c>
      <c r="H46" s="40">
        <f ca="1">SUMIF($D$25:$X$25,"V",$W$25:$W$25)</f>
        <v>0</v>
      </c>
      <c r="I46" s="74" t="e">
        <f>SUMIF(#REF!,"V",#REF!)</f>
        <v>#REF!</v>
      </c>
      <c r="J46" s="39">
        <f ca="1">SUMIF($D$25:$U$25,"V",$T$25:$T$25)</f>
        <v>0</v>
      </c>
      <c r="K46" s="40">
        <f ca="1">SUMIF($D$25:$X$25,"V",$X$25:$X$25)</f>
        <v>0</v>
      </c>
      <c r="L46" s="75" t="str">
        <f>IFERROR(F46/I46,"")</f>
        <v/>
      </c>
      <c r="M46" s="76" t="str">
        <f ca="1">IFERROR((H46/K46),"")</f>
        <v/>
      </c>
      <c r="N46" s="71"/>
      <c r="O46" s="77" t="str">
        <f ca="1">IFERROR((H46/G46),"")</f>
        <v/>
      </c>
      <c r="P46" s="78" t="str">
        <f ca="1">IFERROR((K46/J46),"")</f>
        <v/>
      </c>
      <c r="Q46" s="97" t="str">
        <f ca="1">IFERROR((M46/L46),"")</f>
        <v/>
      </c>
      <c r="R46" s="7"/>
      <c r="S46" s="452" t="str">
        <f ca="1">IFERROR((AVERAGE(O46:Q46)),"")</f>
        <v/>
      </c>
      <c r="T46" s="453"/>
    </row>
    <row r="47" spans="4:33" ht="6.75" customHeight="1" collapsed="1">
      <c r="O47" s="66"/>
      <c r="P47" s="66"/>
      <c r="Q47" s="66"/>
      <c r="R47" s="7"/>
      <c r="S47" s="7"/>
      <c r="T47" s="7"/>
      <c r="U47" s="7"/>
    </row>
    <row r="48" spans="4:33" ht="15" customHeight="1">
      <c r="E48" s="369" t="s">
        <v>109</v>
      </c>
      <c r="F48" s="370">
        <f t="shared" ref="F48:K48" ca="1" si="21">SUM(F37:F43)</f>
        <v>1676</v>
      </c>
      <c r="G48" s="370">
        <f t="shared" ca="1" si="21"/>
        <v>0</v>
      </c>
      <c r="H48" s="370">
        <f t="shared" si="21"/>
        <v>0</v>
      </c>
      <c r="I48" s="370">
        <f t="shared" ca="1" si="21"/>
        <v>545</v>
      </c>
      <c r="J48" s="370">
        <f t="shared" ca="1" si="21"/>
        <v>0</v>
      </c>
      <c r="K48" s="370">
        <f t="shared" si="21"/>
        <v>0</v>
      </c>
      <c r="L48" s="371">
        <f ca="1">F48/I48</f>
        <v>3.0752293577981651</v>
      </c>
      <c r="M48" s="371" t="str">
        <f>IFERROR((H48/K48),"")</f>
        <v/>
      </c>
      <c r="O48" s="392" t="str">
        <f ca="1">IFERROR((H48/G48),"")</f>
        <v/>
      </c>
      <c r="P48" s="392" t="str">
        <f ca="1">IFERROR((K48/J48),"")</f>
        <v/>
      </c>
      <c r="Q48" s="392" t="str">
        <f ca="1">IFERROR((M48/L48),"")</f>
        <v/>
      </c>
      <c r="R48" s="7"/>
      <c r="S48" s="446" t="str">
        <f ca="1">IFERROR((AVERAGE(O48:Q48)),"")</f>
        <v/>
      </c>
      <c r="T48" s="433"/>
      <c r="U48" s="99"/>
      <c r="V48" s="99"/>
      <c r="W48" s="99"/>
    </row>
    <row r="49" ht="14.25" customHeight="1"/>
    <row r="50" ht="14.25" customHeight="1"/>
  </sheetData>
  <mergeCells count="13">
    <mergeCell ref="S48:T48"/>
    <mergeCell ref="E4:T4"/>
    <mergeCell ref="E34:T34"/>
    <mergeCell ref="S36:T36"/>
    <mergeCell ref="S45:T45"/>
    <mergeCell ref="S46:T46"/>
    <mergeCell ref="S37:T37"/>
    <mergeCell ref="S43:T43"/>
    <mergeCell ref="S42:T42"/>
    <mergeCell ref="S41:T41"/>
    <mergeCell ref="S40:T40"/>
    <mergeCell ref="S38:T38"/>
    <mergeCell ref="S39:T39"/>
  </mergeCells>
  <conditionalFormatting sqref="O37:Q43">
    <cfRule type="cellIs" dxfId="380" priority="4" operator="lessThan">
      <formula>0.95</formula>
    </cfRule>
    <cfRule type="cellIs" dxfId="379" priority="5" operator="between">
      <formula>0.95</formula>
      <formula>0.999999999999999</formula>
    </cfRule>
    <cfRule type="cellIs" dxfId="378" priority="6" operator="greaterThanOrEqual">
      <formula>1</formula>
    </cfRule>
  </conditionalFormatting>
  <conditionalFormatting sqref="S37:T43">
    <cfRule type="cellIs" dxfId="377" priority="1" operator="lessThan">
      <formula>0.95</formula>
    </cfRule>
    <cfRule type="cellIs" dxfId="376" priority="2" operator="between">
      <formula>0.95</formula>
      <formula>0.999999999999999</formula>
    </cfRule>
    <cfRule type="cellIs" dxfId="375" priority="3" operator="greaterThanOr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70C0"/>
  </sheetPr>
  <dimension ref="A1:AG56"/>
  <sheetViews>
    <sheetView showGridLines="0" zoomScale="80" zoomScaleNormal="80" workbookViewId="0">
      <selection activeCell="E7" sqref="E7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61.6640625" style="9" bestFit="1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ustomWidth="1" collapsed="1"/>
    <col min="26" max="26" width="28.5546875" style="9" customWidth="1"/>
    <col min="27" max="27" width="9.109375" style="9" customWidth="1"/>
    <col min="28" max="28" width="10.44140625" style="9" customWidth="1"/>
    <col min="29" max="29" width="9.109375" style="9" customWidth="1"/>
    <col min="30" max="30" width="10" style="9" customWidth="1"/>
    <col min="31" max="31" width="11.44140625" style="9" customWidth="1"/>
    <col min="32" max="32" width="10.88671875" style="9" customWidth="1"/>
    <col min="33" max="33" width="9.109375" style="9" customWidth="1"/>
    <col min="34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273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47" t="s">
        <v>238</v>
      </c>
      <c r="F4" s="448"/>
      <c r="G4" s="448"/>
      <c r="H4" s="448"/>
      <c r="I4" s="448"/>
      <c r="J4" s="448"/>
      <c r="K4" s="448"/>
      <c r="L4" s="448"/>
      <c r="M4" s="448"/>
      <c r="N4" s="448"/>
      <c r="O4" s="448"/>
      <c r="P4" s="448"/>
      <c r="Q4" s="448"/>
      <c r="R4" s="448"/>
      <c r="S4" s="448"/>
      <c r="T4" s="448"/>
      <c r="V4" s="13"/>
    </row>
    <row r="5" spans="1:24" ht="15" customHeight="1">
      <c r="F5" s="16"/>
      <c r="G5" s="16"/>
      <c r="H5" s="16"/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386" t="s">
        <v>95</v>
      </c>
      <c r="F6" s="100" t="s">
        <v>239</v>
      </c>
      <c r="G6" s="100" t="s">
        <v>57</v>
      </c>
      <c r="H6" s="100" t="s">
        <v>240</v>
      </c>
      <c r="I6" s="100" t="s">
        <v>240</v>
      </c>
      <c r="J6" s="100" t="s">
        <v>239</v>
      </c>
      <c r="K6" s="100" t="s">
        <v>241</v>
      </c>
      <c r="N6" s="11" t="s">
        <v>242</v>
      </c>
      <c r="O6" s="388" t="s">
        <v>243</v>
      </c>
      <c r="P6" s="389" t="s">
        <v>244</v>
      </c>
      <c r="Q6" s="389" t="s">
        <v>100</v>
      </c>
      <c r="S6" s="388" t="s">
        <v>243</v>
      </c>
      <c r="T6" s="389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387" t="s">
        <v>245</v>
      </c>
      <c r="F7" s="21">
        <f t="shared" ref="F7:K7" si="0">SUM(F8:F14)</f>
        <v>77</v>
      </c>
      <c r="G7" s="21">
        <f t="shared" si="0"/>
        <v>77</v>
      </c>
      <c r="H7" s="21">
        <f t="shared" si="0"/>
        <v>77</v>
      </c>
      <c r="I7" s="21">
        <f t="shared" si="0"/>
        <v>77</v>
      </c>
      <c r="J7" s="21">
        <f t="shared" si="0"/>
        <v>77</v>
      </c>
      <c r="K7" s="21">
        <f t="shared" si="0"/>
        <v>15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 t="s">
        <v>137</v>
      </c>
      <c r="F8" s="23">
        <v>15</v>
      </c>
      <c r="G8" s="23">
        <v>15</v>
      </c>
      <c r="H8" s="23">
        <v>15</v>
      </c>
      <c r="I8" s="23">
        <v>15</v>
      </c>
      <c r="J8" s="23">
        <v>15</v>
      </c>
      <c r="K8" s="23">
        <v>0</v>
      </c>
      <c r="L8" s="51"/>
      <c r="M8" s="43"/>
      <c r="O8" s="102">
        <f t="shared" ref="O8" si="1">ROUND(Q8*P8,0)</f>
        <v>150</v>
      </c>
      <c r="P8" s="103">
        <v>2</v>
      </c>
      <c r="Q8" s="102">
        <f t="shared" ref="Q8" si="2">SUM(F8:K8)</f>
        <v>75</v>
      </c>
      <c r="S8" s="102">
        <f t="shared" ref="S8" si="3">T8*P8</f>
        <v>0</v>
      </c>
      <c r="T8" s="102"/>
      <c r="U8" s="88">
        <f t="shared" ref="U8" si="4">ROUND((AVERAGE(F8:J8)),0)</f>
        <v>15</v>
      </c>
      <c r="V8" s="83"/>
      <c r="W8" s="89"/>
      <c r="X8" s="89"/>
    </row>
    <row r="9" spans="1:24" ht="15" customHeight="1">
      <c r="E9" s="101" t="s">
        <v>135</v>
      </c>
      <c r="F9" s="23">
        <v>0</v>
      </c>
      <c r="G9" s="23">
        <v>27</v>
      </c>
      <c r="H9" s="23">
        <v>33</v>
      </c>
      <c r="I9" s="23">
        <v>33</v>
      </c>
      <c r="J9" s="23">
        <v>33</v>
      </c>
      <c r="K9" s="23">
        <v>0</v>
      </c>
      <c r="L9" s="51"/>
      <c r="M9" s="43"/>
      <c r="O9" s="102">
        <f t="shared" ref="O9" si="5">ROUND(Q9*P9,0)</f>
        <v>252</v>
      </c>
      <c r="P9" s="103">
        <v>2</v>
      </c>
      <c r="Q9" s="102">
        <f t="shared" ref="Q9" si="6">SUM(F9:K9)</f>
        <v>126</v>
      </c>
      <c r="S9" s="102">
        <f t="shared" ref="S9" si="7">T9*P9</f>
        <v>0</v>
      </c>
      <c r="T9" s="102"/>
      <c r="U9" s="88">
        <f t="shared" ref="U9" si="8">ROUND((AVERAGE(F9:J9)),0)</f>
        <v>25</v>
      </c>
      <c r="V9" s="83"/>
      <c r="W9" s="89"/>
      <c r="X9" s="89"/>
    </row>
    <row r="10" spans="1:24" ht="15" customHeight="1">
      <c r="E10" s="101" t="s">
        <v>124</v>
      </c>
      <c r="F10" s="23">
        <v>7</v>
      </c>
      <c r="G10" s="23">
        <v>7</v>
      </c>
      <c r="H10" s="23">
        <v>9</v>
      </c>
      <c r="I10" s="23">
        <v>9</v>
      </c>
      <c r="J10" s="23">
        <v>9</v>
      </c>
      <c r="K10" s="23">
        <v>0</v>
      </c>
      <c r="L10" s="51"/>
      <c r="M10" s="43"/>
      <c r="O10" s="102">
        <f t="shared" ref="O10:O14" si="9">ROUND(Q10*P10,0)</f>
        <v>41</v>
      </c>
      <c r="P10" s="103">
        <v>1</v>
      </c>
      <c r="Q10" s="102">
        <f t="shared" ref="Q10:Q14" si="10">SUM(F10:K10)</f>
        <v>41</v>
      </c>
      <c r="S10" s="102">
        <f t="shared" ref="S10:S14" si="11">T10*P10</f>
        <v>0</v>
      </c>
      <c r="T10" s="102"/>
      <c r="U10" s="88">
        <f t="shared" ref="U10:U14" si="12">ROUND((AVERAGE(F10:J10)),0)</f>
        <v>8</v>
      </c>
      <c r="V10" s="83"/>
      <c r="W10" s="89"/>
      <c r="X10" s="89"/>
    </row>
    <row r="11" spans="1:24" ht="15" customHeight="1">
      <c r="E11" s="101" t="s">
        <v>131</v>
      </c>
      <c r="F11" s="23">
        <v>8</v>
      </c>
      <c r="G11" s="23">
        <v>8</v>
      </c>
      <c r="H11" s="23">
        <v>0</v>
      </c>
      <c r="I11" s="23">
        <v>0</v>
      </c>
      <c r="J11" s="23">
        <v>0</v>
      </c>
      <c r="K11" s="23">
        <v>0</v>
      </c>
      <c r="L11" s="51"/>
      <c r="M11" s="43"/>
      <c r="O11" s="102">
        <f t="shared" si="9"/>
        <v>26</v>
      </c>
      <c r="P11" s="103">
        <v>1.6</v>
      </c>
      <c r="Q11" s="102">
        <f t="shared" si="10"/>
        <v>16</v>
      </c>
      <c r="S11" s="102">
        <f t="shared" si="11"/>
        <v>0</v>
      </c>
      <c r="T11" s="102"/>
      <c r="U11" s="88">
        <f t="shared" si="12"/>
        <v>3</v>
      </c>
      <c r="V11" s="83"/>
      <c r="W11" s="89"/>
      <c r="X11" s="89"/>
    </row>
    <row r="12" spans="1:24" ht="15" customHeight="1">
      <c r="E12" s="101" t="s">
        <v>128</v>
      </c>
      <c r="F12" s="23">
        <v>27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51"/>
      <c r="M12" s="43"/>
      <c r="O12" s="102">
        <f t="shared" si="9"/>
        <v>68</v>
      </c>
      <c r="P12" s="103">
        <v>2.5</v>
      </c>
      <c r="Q12" s="102">
        <f t="shared" si="10"/>
        <v>27</v>
      </c>
      <c r="S12" s="102">
        <f t="shared" si="11"/>
        <v>0</v>
      </c>
      <c r="T12" s="102"/>
      <c r="U12" s="88">
        <f t="shared" si="12"/>
        <v>5</v>
      </c>
      <c r="V12" s="83"/>
      <c r="W12" s="89"/>
      <c r="X12" s="89"/>
    </row>
    <row r="13" spans="1:24" ht="15" customHeight="1">
      <c r="E13" s="101" t="s">
        <v>118</v>
      </c>
      <c r="F13" s="23">
        <v>17</v>
      </c>
      <c r="G13" s="23">
        <v>17</v>
      </c>
      <c r="H13" s="23">
        <v>17</v>
      </c>
      <c r="I13" s="23">
        <v>17</v>
      </c>
      <c r="J13" s="23">
        <v>17</v>
      </c>
      <c r="K13" s="23">
        <v>0</v>
      </c>
      <c r="L13" s="51"/>
      <c r="M13" s="43"/>
      <c r="O13" s="102">
        <f t="shared" si="9"/>
        <v>383</v>
      </c>
      <c r="P13" s="103">
        <v>4.5</v>
      </c>
      <c r="Q13" s="102">
        <f t="shared" si="10"/>
        <v>85</v>
      </c>
      <c r="S13" s="102">
        <f t="shared" si="11"/>
        <v>0</v>
      </c>
      <c r="T13" s="102"/>
      <c r="U13" s="88">
        <f t="shared" si="12"/>
        <v>17</v>
      </c>
      <c r="V13" s="83"/>
      <c r="W13" s="89"/>
      <c r="X13" s="89"/>
    </row>
    <row r="14" spans="1:24" ht="15" customHeight="1">
      <c r="E14" s="101" t="s">
        <v>138</v>
      </c>
      <c r="F14" s="23">
        <v>3</v>
      </c>
      <c r="G14" s="23">
        <v>3</v>
      </c>
      <c r="H14" s="23">
        <v>3</v>
      </c>
      <c r="I14" s="23">
        <v>3</v>
      </c>
      <c r="J14" s="23">
        <v>3</v>
      </c>
      <c r="K14" s="23">
        <v>15</v>
      </c>
      <c r="L14" s="51"/>
      <c r="M14" s="43"/>
      <c r="O14" s="102">
        <f t="shared" si="9"/>
        <v>300</v>
      </c>
      <c r="P14" s="103">
        <v>10</v>
      </c>
      <c r="Q14" s="102">
        <f t="shared" si="10"/>
        <v>30</v>
      </c>
      <c r="S14" s="102">
        <f t="shared" si="11"/>
        <v>0</v>
      </c>
      <c r="T14" s="102"/>
      <c r="U14" s="88">
        <f t="shared" si="12"/>
        <v>3</v>
      </c>
      <c r="V14" s="83"/>
      <c r="W14" s="89"/>
      <c r="X14" s="89"/>
    </row>
    <row r="15" spans="1:24" ht="15" customHeight="1">
      <c r="A15" s="19"/>
      <c r="E15" s="387" t="s">
        <v>250</v>
      </c>
      <c r="F15" s="21">
        <f t="shared" ref="F15:K15" si="13">SUM(F16:F18)</f>
        <v>11</v>
      </c>
      <c r="G15" s="21">
        <f t="shared" si="13"/>
        <v>5</v>
      </c>
      <c r="H15" s="21">
        <f t="shared" si="13"/>
        <v>5</v>
      </c>
      <c r="I15" s="21">
        <f t="shared" si="13"/>
        <v>5</v>
      </c>
      <c r="J15" s="21">
        <f t="shared" si="13"/>
        <v>5</v>
      </c>
      <c r="K15" s="21">
        <f t="shared" si="13"/>
        <v>0</v>
      </c>
      <c r="L15" s="43"/>
      <c r="Q15" s="87" t="s">
        <v>246</v>
      </c>
      <c r="T15" s="87" t="s">
        <v>247</v>
      </c>
      <c r="U15" s="88"/>
      <c r="V15" s="83"/>
      <c r="X15" s="87" t="s">
        <v>248</v>
      </c>
    </row>
    <row r="16" spans="1:24" ht="15" customHeight="1">
      <c r="E16" s="101" t="s">
        <v>128</v>
      </c>
      <c r="F16" s="23">
        <v>6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51"/>
      <c r="M16" s="43"/>
      <c r="O16" s="102">
        <f>ROUND(Q16*P16,0)</f>
        <v>15</v>
      </c>
      <c r="P16" s="103">
        <v>2.5</v>
      </c>
      <c r="Q16" s="102">
        <f>SUM(F16:K16)</f>
        <v>6</v>
      </c>
      <c r="S16" s="102">
        <f>T16*P16</f>
        <v>0</v>
      </c>
      <c r="T16" s="102"/>
      <c r="U16" s="88">
        <f>ROUND((AVERAGE(F16:J16)),0)</f>
        <v>1</v>
      </c>
      <c r="V16" s="83"/>
      <c r="W16" s="89"/>
      <c r="X16" s="89"/>
    </row>
    <row r="17" spans="1:24" ht="15" customHeight="1">
      <c r="E17" s="101" t="s">
        <v>131</v>
      </c>
      <c r="F17" s="23">
        <v>5</v>
      </c>
      <c r="G17" s="23">
        <v>5</v>
      </c>
      <c r="H17" s="23">
        <v>0</v>
      </c>
      <c r="I17" s="23">
        <v>0</v>
      </c>
      <c r="J17" s="23">
        <v>0</v>
      </c>
      <c r="K17" s="23">
        <v>0</v>
      </c>
      <c r="L17" s="51"/>
      <c r="M17" s="43"/>
      <c r="O17" s="102">
        <f t="shared" ref="O17" si="14">ROUND(Q17*P17,0)</f>
        <v>16</v>
      </c>
      <c r="P17" s="103">
        <v>1.6</v>
      </c>
      <c r="Q17" s="102">
        <f t="shared" ref="Q17" si="15">SUM(F17:K17)</f>
        <v>10</v>
      </c>
      <c r="S17" s="102">
        <f t="shared" ref="S17" si="16">T17*P17</f>
        <v>0</v>
      </c>
      <c r="T17" s="102"/>
      <c r="U17" s="88">
        <f t="shared" ref="U17" si="17">ROUND((AVERAGE(F17:J17)),0)</f>
        <v>2</v>
      </c>
      <c r="V17" s="83"/>
      <c r="W17" s="89"/>
      <c r="X17" s="89"/>
    </row>
    <row r="18" spans="1:24" ht="15" customHeight="1">
      <c r="E18" s="101" t="s">
        <v>135</v>
      </c>
      <c r="F18" s="23">
        <v>0</v>
      </c>
      <c r="G18" s="23">
        <v>0</v>
      </c>
      <c r="H18" s="23">
        <v>5</v>
      </c>
      <c r="I18" s="23">
        <v>5</v>
      </c>
      <c r="J18" s="23">
        <v>5</v>
      </c>
      <c r="K18" s="23">
        <v>0</v>
      </c>
      <c r="L18" s="51"/>
      <c r="M18" s="43"/>
      <c r="O18" s="102">
        <f t="shared" ref="O18" si="18">ROUND(Q18*P18,0)</f>
        <v>30</v>
      </c>
      <c r="P18" s="103">
        <v>2</v>
      </c>
      <c r="Q18" s="102">
        <f t="shared" ref="Q18" si="19">SUM(F18:K18)</f>
        <v>15</v>
      </c>
      <c r="S18" s="102">
        <f t="shared" ref="S18" si="20">T18*P18</f>
        <v>0</v>
      </c>
      <c r="T18" s="102"/>
      <c r="U18" s="88">
        <f t="shared" ref="U18" si="21">ROUND((AVERAGE(F18:J18)),0)</f>
        <v>3</v>
      </c>
      <c r="V18" s="83"/>
      <c r="W18" s="89"/>
      <c r="X18" s="89"/>
    </row>
    <row r="19" spans="1:24" ht="15" customHeight="1">
      <c r="A19" s="19"/>
      <c r="E19" s="387" t="s">
        <v>249</v>
      </c>
      <c r="F19" s="21">
        <f>SUM(F20:F21)</f>
        <v>3</v>
      </c>
      <c r="G19" s="21">
        <f t="shared" ref="G19:K19" si="22">SUM(G20:G21)</f>
        <v>3</v>
      </c>
      <c r="H19" s="21">
        <f t="shared" si="22"/>
        <v>3</v>
      </c>
      <c r="I19" s="21">
        <f t="shared" si="22"/>
        <v>3</v>
      </c>
      <c r="J19" s="21">
        <f t="shared" si="22"/>
        <v>3</v>
      </c>
      <c r="K19" s="21">
        <f t="shared" si="22"/>
        <v>0</v>
      </c>
      <c r="L19" s="43"/>
      <c r="Q19" s="87" t="s">
        <v>246</v>
      </c>
      <c r="T19" s="87" t="s">
        <v>247</v>
      </c>
      <c r="U19" s="88"/>
      <c r="V19" s="83"/>
      <c r="X19" s="87" t="s">
        <v>248</v>
      </c>
    </row>
    <row r="20" spans="1:24" ht="15" customHeight="1">
      <c r="E20" s="101" t="s">
        <v>131</v>
      </c>
      <c r="F20" s="23">
        <v>3</v>
      </c>
      <c r="G20" s="23">
        <v>3</v>
      </c>
      <c r="H20" s="23">
        <v>0</v>
      </c>
      <c r="I20" s="23">
        <v>0</v>
      </c>
      <c r="J20" s="23">
        <v>0</v>
      </c>
      <c r="K20" s="23">
        <v>0</v>
      </c>
      <c r="L20" s="51"/>
      <c r="M20" s="43"/>
      <c r="O20" s="102">
        <f t="shared" ref="O20" si="23">ROUND(Q20*P20,0)</f>
        <v>10</v>
      </c>
      <c r="P20" s="103">
        <v>1.6</v>
      </c>
      <c r="Q20" s="102">
        <f t="shared" ref="Q20" si="24">SUM(F20:K20)</f>
        <v>6</v>
      </c>
      <c r="S20" s="102">
        <f t="shared" ref="S20" si="25">T20*P20</f>
        <v>0</v>
      </c>
      <c r="T20" s="102"/>
      <c r="U20" s="88">
        <f t="shared" ref="U20" si="26">ROUND((AVERAGE(F20:J20)),0)</f>
        <v>1</v>
      </c>
      <c r="V20" s="83"/>
      <c r="W20" s="89"/>
      <c r="X20" s="89"/>
    </row>
    <row r="21" spans="1:24" ht="15" customHeight="1">
      <c r="E21" s="101" t="s">
        <v>135</v>
      </c>
      <c r="F21" s="23">
        <v>0</v>
      </c>
      <c r="G21" s="23">
        <v>0</v>
      </c>
      <c r="H21" s="23">
        <v>3</v>
      </c>
      <c r="I21" s="23">
        <v>3</v>
      </c>
      <c r="J21" s="23">
        <v>3</v>
      </c>
      <c r="K21" s="23">
        <v>0</v>
      </c>
      <c r="L21" s="51"/>
      <c r="M21" s="43"/>
      <c r="O21" s="102">
        <f t="shared" ref="O21" si="27">ROUND(Q21*P21,0)</f>
        <v>18</v>
      </c>
      <c r="P21" s="103">
        <v>2</v>
      </c>
      <c r="Q21" s="102">
        <f t="shared" ref="Q21" si="28">SUM(F21:K21)</f>
        <v>9</v>
      </c>
      <c r="S21" s="102">
        <f t="shared" ref="S21" si="29">T21*P21</f>
        <v>0</v>
      </c>
      <c r="T21" s="102"/>
      <c r="U21" s="88">
        <f t="shared" ref="U21" si="30">ROUND((AVERAGE(F21:J21)),0)</f>
        <v>2</v>
      </c>
      <c r="V21" s="83"/>
      <c r="W21" s="89"/>
      <c r="X21" s="89"/>
    </row>
    <row r="22" spans="1:24" ht="15" customHeight="1">
      <c r="A22" s="19"/>
      <c r="E22" s="387" t="s">
        <v>252</v>
      </c>
      <c r="F22" s="21">
        <f>SUM(F23:F24)</f>
        <v>10</v>
      </c>
      <c r="G22" s="21">
        <f t="shared" ref="G22" si="31">SUM(G23:G24)</f>
        <v>10</v>
      </c>
      <c r="H22" s="21">
        <f t="shared" ref="H22" si="32">SUM(H23:H24)</f>
        <v>10</v>
      </c>
      <c r="I22" s="21">
        <f t="shared" ref="I22" si="33">SUM(I23:I24)</f>
        <v>10</v>
      </c>
      <c r="J22" s="21">
        <f t="shared" ref="J22" si="34">SUM(J23:J24)</f>
        <v>10</v>
      </c>
      <c r="K22" s="21">
        <f t="shared" ref="K22" si="35">SUM(K23:K24)</f>
        <v>0</v>
      </c>
      <c r="L22" s="43"/>
      <c r="Q22" s="87" t="s">
        <v>246</v>
      </c>
      <c r="T22" s="87" t="s">
        <v>247</v>
      </c>
      <c r="U22" s="88"/>
      <c r="V22" s="83"/>
      <c r="X22" s="87" t="s">
        <v>248</v>
      </c>
    </row>
    <row r="23" spans="1:24" ht="15" customHeight="1">
      <c r="E23" s="101" t="s">
        <v>131</v>
      </c>
      <c r="F23" s="23">
        <v>10</v>
      </c>
      <c r="G23" s="23">
        <v>10</v>
      </c>
      <c r="H23" s="23">
        <v>0</v>
      </c>
      <c r="I23" s="23">
        <v>0</v>
      </c>
      <c r="J23" s="23">
        <v>0</v>
      </c>
      <c r="K23" s="23">
        <v>0</v>
      </c>
      <c r="L23" s="51"/>
      <c r="M23" s="43"/>
      <c r="O23" s="102">
        <f t="shared" ref="O23" si="36">ROUND(Q23*P23,0)</f>
        <v>32</v>
      </c>
      <c r="P23" s="103">
        <v>1.6</v>
      </c>
      <c r="Q23" s="102">
        <f t="shared" ref="Q23" si="37">SUM(F23:K23)</f>
        <v>20</v>
      </c>
      <c r="S23" s="102">
        <f t="shared" ref="S23" si="38">T23*P23</f>
        <v>0</v>
      </c>
      <c r="T23" s="102"/>
      <c r="U23" s="88">
        <f t="shared" ref="U23" si="39">ROUND((AVERAGE(F23:J23)),0)</f>
        <v>4</v>
      </c>
      <c r="V23" s="83"/>
      <c r="W23" s="89"/>
      <c r="X23" s="89"/>
    </row>
    <row r="24" spans="1:24" ht="15" customHeight="1">
      <c r="E24" s="101" t="s">
        <v>135</v>
      </c>
      <c r="F24" s="23">
        <v>0</v>
      </c>
      <c r="G24" s="23">
        <v>0</v>
      </c>
      <c r="H24" s="23">
        <v>10</v>
      </c>
      <c r="I24" s="23">
        <v>10</v>
      </c>
      <c r="J24" s="23">
        <v>10</v>
      </c>
      <c r="K24" s="23">
        <v>0</v>
      </c>
      <c r="L24" s="51"/>
      <c r="M24" s="43"/>
      <c r="O24" s="102">
        <f t="shared" ref="O24" si="40">ROUND(Q24*P24,0)</f>
        <v>60</v>
      </c>
      <c r="P24" s="103">
        <v>2</v>
      </c>
      <c r="Q24" s="102">
        <f t="shared" ref="Q24" si="41">SUM(F24:K24)</f>
        <v>30</v>
      </c>
      <c r="S24" s="102">
        <f t="shared" ref="S24" si="42">T24*P24</f>
        <v>0</v>
      </c>
      <c r="T24" s="102"/>
      <c r="U24" s="88">
        <f t="shared" ref="U24" si="43">ROUND((AVERAGE(F24:J24)),0)</f>
        <v>6</v>
      </c>
      <c r="V24" s="83"/>
      <c r="W24" s="89"/>
      <c r="X24" s="89"/>
    </row>
    <row r="25" spans="1:24" ht="15" customHeight="1">
      <c r="A25" s="19"/>
      <c r="E25" s="387" t="s">
        <v>251</v>
      </c>
      <c r="F25" s="21">
        <f>SUM(F26:F27)</f>
        <v>3</v>
      </c>
      <c r="G25" s="21">
        <f t="shared" ref="G25" si="44">SUM(G26:G27)</f>
        <v>3</v>
      </c>
      <c r="H25" s="21">
        <f t="shared" ref="H25" si="45">SUM(H26:H27)</f>
        <v>3</v>
      </c>
      <c r="I25" s="21">
        <f t="shared" ref="I25" si="46">SUM(I26:I27)</f>
        <v>3</v>
      </c>
      <c r="J25" s="21">
        <f t="shared" ref="J25" si="47">SUM(J26:J27)</f>
        <v>3</v>
      </c>
      <c r="K25" s="21">
        <f t="shared" ref="K25" si="48">SUM(K26:K27)</f>
        <v>0</v>
      </c>
      <c r="L25" s="43"/>
      <c r="Q25" s="87" t="s">
        <v>246</v>
      </c>
      <c r="T25" s="87" t="s">
        <v>247</v>
      </c>
      <c r="U25" s="88"/>
      <c r="V25" s="83"/>
      <c r="X25" s="87" t="s">
        <v>248</v>
      </c>
    </row>
    <row r="26" spans="1:24" ht="15" customHeight="1">
      <c r="E26" s="101" t="s">
        <v>131</v>
      </c>
      <c r="F26" s="23">
        <v>3</v>
      </c>
      <c r="G26" s="23">
        <v>3</v>
      </c>
      <c r="H26" s="23">
        <v>0</v>
      </c>
      <c r="I26" s="23">
        <v>0</v>
      </c>
      <c r="J26" s="23">
        <v>0</v>
      </c>
      <c r="K26" s="23">
        <v>0</v>
      </c>
      <c r="L26" s="51"/>
      <c r="M26" s="43"/>
      <c r="O26" s="102">
        <f t="shared" ref="O26" si="49">ROUND(Q26*P26,0)</f>
        <v>10</v>
      </c>
      <c r="P26" s="103">
        <v>1.6</v>
      </c>
      <c r="Q26" s="102">
        <f t="shared" ref="Q26" si="50">SUM(F26:K26)</f>
        <v>6</v>
      </c>
      <c r="S26" s="102">
        <f t="shared" ref="S26" si="51">T26*P26</f>
        <v>0</v>
      </c>
      <c r="T26" s="102"/>
      <c r="U26" s="88">
        <f t="shared" ref="U26" si="52">ROUND((AVERAGE(F26:J26)),0)</f>
        <v>1</v>
      </c>
      <c r="V26" s="83"/>
      <c r="W26" s="89"/>
      <c r="X26" s="89"/>
    </row>
    <row r="27" spans="1:24" ht="15" customHeight="1">
      <c r="E27" s="101" t="s">
        <v>135</v>
      </c>
      <c r="F27" s="23">
        <v>0</v>
      </c>
      <c r="G27" s="23">
        <v>0</v>
      </c>
      <c r="H27" s="23">
        <v>3</v>
      </c>
      <c r="I27" s="23">
        <v>3</v>
      </c>
      <c r="J27" s="23">
        <v>3</v>
      </c>
      <c r="K27" s="23">
        <v>0</v>
      </c>
      <c r="L27" s="51"/>
      <c r="M27" s="43"/>
      <c r="O27" s="102">
        <f t="shared" ref="O27" si="53">ROUND(Q27*P27,0)</f>
        <v>18</v>
      </c>
      <c r="P27" s="103">
        <v>2</v>
      </c>
      <c r="Q27" s="102">
        <f t="shared" ref="Q27" si="54">SUM(F27:K27)</f>
        <v>9</v>
      </c>
      <c r="S27" s="102">
        <f t="shared" ref="S27" si="55">T27*P27</f>
        <v>0</v>
      </c>
      <c r="T27" s="102"/>
      <c r="U27" s="88">
        <f t="shared" ref="U27" si="56">ROUND((AVERAGE(F27:J27)),0)</f>
        <v>2</v>
      </c>
      <c r="V27" s="83"/>
      <c r="W27" s="89"/>
      <c r="X27" s="89"/>
    </row>
    <row r="28" spans="1:24" ht="15" customHeight="1">
      <c r="A28" s="19"/>
      <c r="E28" s="387" t="s">
        <v>253</v>
      </c>
      <c r="F28" s="21">
        <f>SUM(F29:F30)</f>
        <v>5</v>
      </c>
      <c r="G28" s="21">
        <f t="shared" ref="G28" si="57">SUM(G29:G30)</f>
        <v>5</v>
      </c>
      <c r="H28" s="21">
        <f t="shared" ref="H28" si="58">SUM(H29:H30)</f>
        <v>5</v>
      </c>
      <c r="I28" s="21">
        <f t="shared" ref="I28" si="59">SUM(I29:I30)</f>
        <v>5</v>
      </c>
      <c r="J28" s="21">
        <f t="shared" ref="J28" si="60">SUM(J29:J30)</f>
        <v>5</v>
      </c>
      <c r="K28" s="21">
        <f t="shared" ref="K28" si="61">SUM(K29:K30)</f>
        <v>0</v>
      </c>
      <c r="L28" s="43"/>
      <c r="Q28" s="87" t="s">
        <v>246</v>
      </c>
      <c r="T28" s="87" t="s">
        <v>247</v>
      </c>
      <c r="U28" s="88"/>
      <c r="V28" s="83"/>
      <c r="X28" s="87" t="s">
        <v>248</v>
      </c>
    </row>
    <row r="29" spans="1:24" ht="15" customHeight="1">
      <c r="E29" s="101" t="s">
        <v>131</v>
      </c>
      <c r="F29" s="23">
        <v>5</v>
      </c>
      <c r="G29" s="23">
        <v>5</v>
      </c>
      <c r="H29" s="23">
        <v>0</v>
      </c>
      <c r="I29" s="23">
        <v>0</v>
      </c>
      <c r="J29" s="23">
        <v>0</v>
      </c>
      <c r="K29" s="23">
        <v>0</v>
      </c>
      <c r="L29" s="51"/>
      <c r="M29" s="43"/>
      <c r="O29" s="102">
        <f t="shared" ref="O29" si="62">ROUND(Q29*P29,0)</f>
        <v>16</v>
      </c>
      <c r="P29" s="103">
        <v>1.6</v>
      </c>
      <c r="Q29" s="102">
        <f t="shared" ref="Q29" si="63">SUM(F29:K29)</f>
        <v>10</v>
      </c>
      <c r="S29" s="102">
        <f t="shared" ref="S29" si="64">T29*P29</f>
        <v>0</v>
      </c>
      <c r="T29" s="102"/>
      <c r="U29" s="88">
        <f t="shared" ref="U29" si="65">ROUND((AVERAGE(F29:J29)),0)</f>
        <v>2</v>
      </c>
      <c r="V29" s="83"/>
      <c r="W29" s="89"/>
      <c r="X29" s="89"/>
    </row>
    <row r="30" spans="1:24" ht="15" customHeight="1">
      <c r="E30" s="101" t="s">
        <v>135</v>
      </c>
      <c r="F30" s="23">
        <v>0</v>
      </c>
      <c r="G30" s="23">
        <v>0</v>
      </c>
      <c r="H30" s="23">
        <v>5</v>
      </c>
      <c r="I30" s="23">
        <v>5</v>
      </c>
      <c r="J30" s="23">
        <v>5</v>
      </c>
      <c r="K30" s="23">
        <v>0</v>
      </c>
      <c r="L30" s="51"/>
      <c r="M30" s="43"/>
      <c r="O30" s="102">
        <f t="shared" ref="O30" si="66">ROUND(Q30*P30,0)</f>
        <v>30</v>
      </c>
      <c r="P30" s="103">
        <v>2</v>
      </c>
      <c r="Q30" s="102">
        <f t="shared" ref="Q30" si="67">SUM(F30:K30)</f>
        <v>15</v>
      </c>
      <c r="S30" s="102">
        <f t="shared" ref="S30" si="68">T30*P30</f>
        <v>0</v>
      </c>
      <c r="T30" s="102"/>
      <c r="U30" s="88">
        <f t="shared" ref="U30" si="69">ROUND((AVERAGE(F30:J30)),0)</f>
        <v>3</v>
      </c>
      <c r="V30" s="83"/>
      <c r="W30" s="89"/>
      <c r="X30" s="89"/>
    </row>
    <row r="31" spans="1:24" ht="22.2" customHeight="1">
      <c r="O31" s="366">
        <f>SUM(O7:O30)</f>
        <v>1475</v>
      </c>
      <c r="P31" s="46"/>
      <c r="Q31" s="47"/>
      <c r="S31" s="47"/>
      <c r="T31" s="47"/>
      <c r="U31" s="47"/>
      <c r="V31" s="83"/>
      <c r="W31" s="47"/>
    </row>
    <row r="32" spans="1:24" ht="22.2" hidden="1" customHeight="1" outlineLevel="1">
      <c r="E32" s="24" t="s">
        <v>254</v>
      </c>
      <c r="F32" s="25" t="s">
        <v>239</v>
      </c>
      <c r="G32" s="25" t="s">
        <v>57</v>
      </c>
      <c r="H32" s="25" t="s">
        <v>240</v>
      </c>
      <c r="I32" s="25" t="s">
        <v>240</v>
      </c>
      <c r="J32" s="25" t="s">
        <v>239</v>
      </c>
      <c r="K32" s="53" t="s">
        <v>241</v>
      </c>
      <c r="O32" s="54"/>
      <c r="P32" s="47"/>
      <c r="Q32" s="47"/>
      <c r="S32" s="47"/>
      <c r="T32" s="47"/>
      <c r="U32" s="47"/>
      <c r="V32" s="83"/>
      <c r="W32" s="47"/>
    </row>
    <row r="33" spans="4:33" ht="22.2" hidden="1" customHeight="1" outlineLevel="1">
      <c r="E33" s="26" t="s">
        <v>255</v>
      </c>
      <c r="F33" s="23" t="e">
        <f>#REF!</f>
        <v>#REF!</v>
      </c>
      <c r="G33" s="23" t="e">
        <f>#REF!</f>
        <v>#REF!</v>
      </c>
      <c r="H33" s="23" t="e">
        <f>#REF!</f>
        <v>#REF!</v>
      </c>
      <c r="I33" s="23" t="e">
        <f>#REF!</f>
        <v>#REF!</v>
      </c>
      <c r="J33" s="23" t="e">
        <f>#REF!</f>
        <v>#REF!</v>
      </c>
      <c r="K33" s="55">
        <v>0</v>
      </c>
      <c r="O33" s="54"/>
      <c r="P33" s="47"/>
      <c r="Q33" s="47"/>
      <c r="S33" s="47"/>
      <c r="T33" s="47"/>
      <c r="U33" s="47"/>
      <c r="V33" s="83"/>
      <c r="W33" s="47"/>
    </row>
    <row r="34" spans="4:33" ht="22.2" hidden="1" customHeight="1" outlineLevel="1">
      <c r="E34" s="26" t="s">
        <v>256</v>
      </c>
      <c r="F34" s="23">
        <v>0</v>
      </c>
      <c r="G34" s="23">
        <v>0</v>
      </c>
      <c r="H34" s="23">
        <v>0</v>
      </c>
      <c r="I34" s="23">
        <v>0</v>
      </c>
      <c r="J34" s="23">
        <v>0</v>
      </c>
      <c r="K34" s="55">
        <v>0</v>
      </c>
      <c r="O34" s="54"/>
      <c r="P34" s="47"/>
      <c r="Q34" s="47"/>
      <c r="S34" s="47"/>
      <c r="T34" s="47"/>
      <c r="U34" s="47"/>
      <c r="V34" s="83"/>
      <c r="W34" s="47"/>
    </row>
    <row r="35" spans="4:33" ht="22.2" hidden="1" customHeight="1" outlineLevel="1">
      <c r="E35" s="26" t="s">
        <v>257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55">
        <v>0</v>
      </c>
      <c r="O35" s="54"/>
      <c r="P35" s="47"/>
      <c r="Q35" s="47"/>
      <c r="S35" s="47"/>
      <c r="T35" s="47"/>
      <c r="U35" s="47"/>
      <c r="V35" s="83"/>
      <c r="W35" s="47"/>
    </row>
    <row r="36" spans="4:33" ht="22.2" hidden="1" customHeight="1" outlineLevel="1">
      <c r="E36" s="26" t="s">
        <v>258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55">
        <v>0</v>
      </c>
      <c r="O36" s="54"/>
      <c r="P36" s="47"/>
      <c r="Q36" s="47"/>
      <c r="S36" s="47"/>
      <c r="T36" s="47"/>
      <c r="U36" s="47"/>
      <c r="V36" s="83"/>
      <c r="W36" s="47"/>
    </row>
    <row r="37" spans="4:33" ht="22.95" hidden="1" customHeight="1" outlineLevel="1" thickBot="1">
      <c r="E37" s="27" t="s">
        <v>259</v>
      </c>
      <c r="F37" s="28" t="e">
        <f>SUM(F33:F36)-F35</f>
        <v>#REF!</v>
      </c>
      <c r="G37" s="28" t="e">
        <f>SUM(G33:G36)-G35</f>
        <v>#REF!</v>
      </c>
      <c r="H37" s="28" t="e">
        <f>SUM(H33:H36)-H35</f>
        <v>#REF!</v>
      </c>
      <c r="I37" s="28" t="e">
        <f>SUM(I33:I36)-I35</f>
        <v>#REF!</v>
      </c>
      <c r="J37" s="28" t="e">
        <f>SUM(J33:J36)-J35</f>
        <v>#REF!</v>
      </c>
      <c r="K37" s="56">
        <f>SUM(K33:K36)-K36</f>
        <v>0</v>
      </c>
      <c r="O37" s="54"/>
      <c r="P37" s="47"/>
      <c r="Q37" s="47"/>
      <c r="S37" s="47"/>
      <c r="T37" s="47"/>
      <c r="U37" s="47"/>
      <c r="V37" s="83"/>
      <c r="W37" s="47"/>
    </row>
    <row r="38" spans="4:33" ht="22.2" hidden="1" customHeight="1" outlineLevel="1">
      <c r="O38" s="54"/>
      <c r="P38" s="47"/>
      <c r="Q38" s="47"/>
      <c r="S38" s="47"/>
      <c r="T38" s="47"/>
      <c r="U38" s="47"/>
      <c r="V38" s="83"/>
      <c r="W38" s="47"/>
    </row>
    <row r="39" spans="4:33" ht="22.2" customHeight="1" collapsed="1">
      <c r="O39" s="54"/>
      <c r="P39" s="47"/>
      <c r="Q39" s="47"/>
      <c r="S39" s="47"/>
      <c r="T39" s="47"/>
      <c r="U39" s="47"/>
      <c r="V39" s="83"/>
      <c r="W39" s="47"/>
    </row>
    <row r="40" spans="4:33" s="7" customFormat="1" ht="35.1" customHeight="1">
      <c r="D40" s="14"/>
      <c r="E40" s="447" t="s">
        <v>260</v>
      </c>
      <c r="F40" s="448"/>
      <c r="G40" s="448"/>
      <c r="H40" s="448"/>
      <c r="I40" s="448"/>
      <c r="J40" s="448"/>
      <c r="K40" s="448"/>
      <c r="L40" s="448"/>
      <c r="M40" s="448"/>
      <c r="N40" s="448"/>
      <c r="O40" s="448"/>
      <c r="P40" s="448"/>
      <c r="Q40" s="448"/>
      <c r="R40" s="448"/>
      <c r="S40" s="448"/>
      <c r="T40" s="448"/>
      <c r="V40" s="13"/>
      <c r="Z40" s="9"/>
      <c r="AA40" s="9"/>
      <c r="AB40" s="9"/>
      <c r="AC40" s="9"/>
      <c r="AD40" s="9"/>
      <c r="AE40" s="9"/>
      <c r="AF40" s="9"/>
    </row>
    <row r="41" spans="4:33" s="8" customFormat="1" ht="25.2" customHeight="1" thickBot="1">
      <c r="D41" s="29"/>
      <c r="E41" s="30"/>
      <c r="F41" s="8" t="s">
        <v>261</v>
      </c>
      <c r="I41" s="8" t="s">
        <v>100</v>
      </c>
      <c r="L41" s="8" t="s">
        <v>262</v>
      </c>
      <c r="N41" s="57"/>
      <c r="O41" s="8" t="s">
        <v>263</v>
      </c>
      <c r="R41" s="7"/>
      <c r="V41" s="90"/>
      <c r="Z41" s="9"/>
      <c r="AA41" s="9"/>
      <c r="AB41" s="9"/>
      <c r="AC41" s="9"/>
      <c r="AD41" s="9"/>
      <c r="AE41" s="9"/>
      <c r="AF41" s="9"/>
    </row>
    <row r="42" spans="4:33" ht="39.9" customHeight="1">
      <c r="E42" s="31" t="s">
        <v>95</v>
      </c>
      <c r="F42" s="32" t="s">
        <v>264</v>
      </c>
      <c r="G42" s="32" t="s">
        <v>96</v>
      </c>
      <c r="H42" s="32" t="s">
        <v>97</v>
      </c>
      <c r="I42" s="32" t="s">
        <v>264</v>
      </c>
      <c r="J42" s="58" t="s">
        <v>96</v>
      </c>
      <c r="K42" s="58" t="s">
        <v>97</v>
      </c>
      <c r="L42" s="32" t="s">
        <v>232</v>
      </c>
      <c r="M42" s="59" t="s">
        <v>97</v>
      </c>
      <c r="O42" s="60" t="s">
        <v>261</v>
      </c>
      <c r="P42" s="32" t="s">
        <v>100</v>
      </c>
      <c r="Q42" s="59" t="s">
        <v>197</v>
      </c>
      <c r="R42" s="7"/>
      <c r="S42" s="449" t="s">
        <v>265</v>
      </c>
      <c r="T42" s="429"/>
      <c r="U42" s="47"/>
      <c r="V42" s="91" t="s">
        <v>266</v>
      </c>
      <c r="W42" s="92" t="s">
        <v>267</v>
      </c>
      <c r="AG42" s="8"/>
    </row>
    <row r="43" spans="4:33" ht="36" customHeight="1" collapsed="1">
      <c r="E43" s="22" t="s">
        <v>137</v>
      </c>
      <c r="F43" s="33">
        <f t="shared" ref="F43:F49" ca="1" si="70">ROUND((SUMIF($E$6:$X$31,$E43,O$6:O$31)),0)</f>
        <v>150</v>
      </c>
      <c r="G43" s="33">
        <f t="shared" ref="G43:G49" ca="1" si="71">ROUND((SUMIF($E$6:$X$31,$E43,S$6:S$31)),0)</f>
        <v>0</v>
      </c>
      <c r="H43" s="23"/>
      <c r="I43" s="61">
        <f t="shared" ref="I43:I49" ca="1" si="72">ROUND((SUMIF($E$6:$X$31,$E43,Q$6:Q$31)),0)</f>
        <v>75</v>
      </c>
      <c r="J43" s="61">
        <f t="shared" ref="J43:J49" ca="1" si="73">ROUND((SUMIF($E$6:$T$31,$E43,T$6:T$38)),0)</f>
        <v>0</v>
      </c>
      <c r="K43" s="23"/>
      <c r="L43" s="62">
        <f t="shared" ref="L43:L49" ca="1" si="74">F43/I43</f>
        <v>2</v>
      </c>
      <c r="M43" s="63" t="str">
        <f t="shared" ref="M43:M49" si="75">IFERROR((H43/K43),"")</f>
        <v/>
      </c>
      <c r="O43" s="64" t="str">
        <f t="shared" ref="O43:O49" ca="1" si="76">IFERROR((H43/G43),"")</f>
        <v/>
      </c>
      <c r="P43" s="65" t="str">
        <f t="shared" ref="P43:P49" ca="1" si="77">IFERROR((K43/J43),"")</f>
        <v/>
      </c>
      <c r="Q43" s="93" t="str">
        <f t="shared" ref="Q43:Q49" si="78">IF(M43&lt;&gt;"",(M43/L43),"")</f>
        <v/>
      </c>
      <c r="R43" s="7"/>
      <c r="S43" s="450" t="str">
        <f t="shared" ref="S43:S49" ca="1" si="79">IFERROR((AVERAGE(O43,Q43)),"")</f>
        <v/>
      </c>
      <c r="T43" s="433"/>
      <c r="U43" s="94">
        <v>1</v>
      </c>
      <c r="V43" s="95">
        <f t="shared" ref="V43:V49" ca="1" si="80">ROUND((SUMIF($E$6:$U$37,$E43,U$6:U$37)),0)</f>
        <v>15</v>
      </c>
      <c r="W43" s="95" t="str">
        <f t="shared" ref="W43:W49" ca="1" si="81">IFERROR((ROUNDUP(((F43-H43)/3/M43),0)),"")</f>
        <v/>
      </c>
      <c r="AG43" s="8"/>
    </row>
    <row r="44" spans="4:33" ht="36" customHeight="1" collapsed="1">
      <c r="E44" s="22" t="s">
        <v>131</v>
      </c>
      <c r="F44" s="33">
        <f t="shared" ca="1" si="70"/>
        <v>110</v>
      </c>
      <c r="G44" s="33">
        <f t="shared" ca="1" si="71"/>
        <v>0</v>
      </c>
      <c r="H44" s="23"/>
      <c r="I44" s="61">
        <f t="shared" ca="1" si="72"/>
        <v>68</v>
      </c>
      <c r="J44" s="61">
        <f t="shared" ca="1" si="73"/>
        <v>0</v>
      </c>
      <c r="K44" s="23"/>
      <c r="L44" s="62">
        <f t="shared" ca="1" si="74"/>
        <v>1.6176470588235294</v>
      </c>
      <c r="M44" s="63" t="str">
        <f t="shared" si="75"/>
        <v/>
      </c>
      <c r="O44" s="64" t="str">
        <f t="shared" ca="1" si="76"/>
        <v/>
      </c>
      <c r="P44" s="65" t="str">
        <f t="shared" ca="1" si="77"/>
        <v/>
      </c>
      <c r="Q44" s="93" t="str">
        <f t="shared" si="78"/>
        <v/>
      </c>
      <c r="R44" s="7"/>
      <c r="S44" s="450" t="str">
        <f t="shared" ca="1" si="79"/>
        <v/>
      </c>
      <c r="T44" s="433"/>
      <c r="U44" s="94">
        <v>1</v>
      </c>
      <c r="V44" s="95">
        <f t="shared" ca="1" si="80"/>
        <v>13</v>
      </c>
      <c r="W44" s="95" t="str">
        <f t="shared" ca="1" si="81"/>
        <v/>
      </c>
      <c r="AG44" s="8"/>
    </row>
    <row r="45" spans="4:33" ht="36" customHeight="1" collapsed="1">
      <c r="E45" s="22" t="s">
        <v>135</v>
      </c>
      <c r="F45" s="33">
        <f t="shared" ca="1" si="70"/>
        <v>408</v>
      </c>
      <c r="G45" s="33">
        <f t="shared" ca="1" si="71"/>
        <v>0</v>
      </c>
      <c r="H45" s="23"/>
      <c r="I45" s="61">
        <f t="shared" ca="1" si="72"/>
        <v>204</v>
      </c>
      <c r="J45" s="61">
        <f t="shared" ca="1" si="73"/>
        <v>0</v>
      </c>
      <c r="K45" s="23"/>
      <c r="L45" s="62">
        <f t="shared" ref="L45" ca="1" si="82">F45/I45</f>
        <v>2</v>
      </c>
      <c r="M45" s="63" t="str">
        <f t="shared" ref="M45" si="83">IFERROR((H45/K45),"")</f>
        <v/>
      </c>
      <c r="O45" s="64" t="str">
        <f t="shared" ref="O45" ca="1" si="84">IFERROR((H45/G45),"")</f>
        <v/>
      </c>
      <c r="P45" s="65" t="str">
        <f t="shared" ref="P45" ca="1" si="85">IFERROR((K45/J45),"")</f>
        <v/>
      </c>
      <c r="Q45" s="93" t="str">
        <f t="shared" ref="Q45" si="86">IF(M45&lt;&gt;"",(M45/L45),"")</f>
        <v/>
      </c>
      <c r="R45" s="7"/>
      <c r="S45" s="450" t="str">
        <f t="shared" ref="S45" ca="1" si="87">IFERROR((AVERAGE(O45,Q45)),"")</f>
        <v/>
      </c>
      <c r="T45" s="433"/>
      <c r="U45" s="94">
        <v>1</v>
      </c>
      <c r="V45" s="95">
        <f t="shared" ca="1" si="80"/>
        <v>41</v>
      </c>
      <c r="W45" s="95" t="str">
        <f t="shared" ref="W45" ca="1" si="88">IFERROR((ROUNDUP(((F45-H45)/3/M45),0)),"")</f>
        <v/>
      </c>
      <c r="AG45" s="8"/>
    </row>
    <row r="46" spans="4:33" ht="36" customHeight="1" collapsed="1">
      <c r="E46" s="22" t="s">
        <v>118</v>
      </c>
      <c r="F46" s="33">
        <f t="shared" ca="1" si="70"/>
        <v>383</v>
      </c>
      <c r="G46" s="33">
        <f t="shared" ca="1" si="71"/>
        <v>0</v>
      </c>
      <c r="H46" s="23"/>
      <c r="I46" s="61">
        <f t="shared" ca="1" si="72"/>
        <v>85</v>
      </c>
      <c r="J46" s="61">
        <f t="shared" ca="1" si="73"/>
        <v>0</v>
      </c>
      <c r="K46" s="23"/>
      <c r="L46" s="62">
        <f t="shared" ca="1" si="74"/>
        <v>4.5058823529411764</v>
      </c>
      <c r="M46" s="63" t="str">
        <f t="shared" si="75"/>
        <v/>
      </c>
      <c r="O46" s="64" t="str">
        <f t="shared" ca="1" si="76"/>
        <v/>
      </c>
      <c r="P46" s="65" t="str">
        <f t="shared" ca="1" si="77"/>
        <v/>
      </c>
      <c r="Q46" s="93" t="str">
        <f t="shared" si="78"/>
        <v/>
      </c>
      <c r="R46" s="7"/>
      <c r="S46" s="450" t="str">
        <f t="shared" ca="1" si="79"/>
        <v/>
      </c>
      <c r="T46" s="433"/>
      <c r="U46" s="94">
        <v>1</v>
      </c>
      <c r="V46" s="95">
        <f t="shared" ca="1" si="80"/>
        <v>17</v>
      </c>
      <c r="W46" s="95" t="str">
        <f t="shared" ca="1" si="81"/>
        <v/>
      </c>
      <c r="AG46" s="8"/>
    </row>
    <row r="47" spans="4:33" ht="36" customHeight="1" collapsed="1">
      <c r="E47" s="22" t="s">
        <v>128</v>
      </c>
      <c r="F47" s="33">
        <f t="shared" ca="1" si="70"/>
        <v>83</v>
      </c>
      <c r="G47" s="33">
        <f t="shared" ca="1" si="71"/>
        <v>0</v>
      </c>
      <c r="H47" s="23"/>
      <c r="I47" s="61">
        <f t="shared" ca="1" si="72"/>
        <v>33</v>
      </c>
      <c r="J47" s="61">
        <f t="shared" ca="1" si="73"/>
        <v>0</v>
      </c>
      <c r="K47" s="23"/>
      <c r="L47" s="62">
        <f t="shared" ca="1" si="74"/>
        <v>2.5151515151515151</v>
      </c>
      <c r="M47" s="63" t="str">
        <f t="shared" si="75"/>
        <v/>
      </c>
      <c r="O47" s="64" t="str">
        <f t="shared" ca="1" si="76"/>
        <v/>
      </c>
      <c r="P47" s="65" t="str">
        <f t="shared" ca="1" si="77"/>
        <v/>
      </c>
      <c r="Q47" s="93" t="str">
        <f t="shared" si="78"/>
        <v/>
      </c>
      <c r="R47" s="7"/>
      <c r="S47" s="450" t="str">
        <f t="shared" ca="1" si="79"/>
        <v/>
      </c>
      <c r="T47" s="433"/>
      <c r="U47" s="94">
        <v>1</v>
      </c>
      <c r="V47" s="95">
        <f t="shared" ca="1" si="80"/>
        <v>6</v>
      </c>
      <c r="W47" s="95" t="str">
        <f t="shared" ca="1" si="81"/>
        <v/>
      </c>
      <c r="AG47" s="8"/>
    </row>
    <row r="48" spans="4:33" ht="36" customHeight="1" collapsed="1">
      <c r="E48" s="22" t="s">
        <v>124</v>
      </c>
      <c r="F48" s="33">
        <f t="shared" ca="1" si="70"/>
        <v>41</v>
      </c>
      <c r="G48" s="33">
        <f t="shared" ca="1" si="71"/>
        <v>0</v>
      </c>
      <c r="H48" s="23"/>
      <c r="I48" s="61">
        <f t="shared" ca="1" si="72"/>
        <v>41</v>
      </c>
      <c r="J48" s="61">
        <f t="shared" ca="1" si="73"/>
        <v>0</v>
      </c>
      <c r="K48" s="23"/>
      <c r="L48" s="62">
        <f t="shared" ca="1" si="74"/>
        <v>1</v>
      </c>
      <c r="M48" s="63" t="str">
        <f t="shared" si="75"/>
        <v/>
      </c>
      <c r="O48" s="64" t="str">
        <f t="shared" ca="1" si="76"/>
        <v/>
      </c>
      <c r="P48" s="65" t="str">
        <f t="shared" ca="1" si="77"/>
        <v/>
      </c>
      <c r="Q48" s="93" t="str">
        <f t="shared" si="78"/>
        <v/>
      </c>
      <c r="R48" s="7"/>
      <c r="S48" s="450" t="str">
        <f t="shared" ca="1" si="79"/>
        <v/>
      </c>
      <c r="T48" s="433"/>
      <c r="U48" s="94">
        <v>1</v>
      </c>
      <c r="V48" s="95">
        <f t="shared" ca="1" si="80"/>
        <v>8</v>
      </c>
      <c r="W48" s="95" t="str">
        <f t="shared" ca="1" si="81"/>
        <v/>
      </c>
      <c r="AG48" s="8"/>
    </row>
    <row r="49" spans="5:33" ht="36" customHeight="1" collapsed="1">
      <c r="E49" s="22" t="s">
        <v>138</v>
      </c>
      <c r="F49" s="33">
        <f t="shared" ca="1" si="70"/>
        <v>300</v>
      </c>
      <c r="G49" s="33">
        <f t="shared" ca="1" si="71"/>
        <v>0</v>
      </c>
      <c r="H49" s="23"/>
      <c r="I49" s="61">
        <f t="shared" ca="1" si="72"/>
        <v>30</v>
      </c>
      <c r="J49" s="61">
        <f t="shared" ca="1" si="73"/>
        <v>0</v>
      </c>
      <c r="K49" s="23"/>
      <c r="L49" s="62">
        <f t="shared" ca="1" si="74"/>
        <v>10</v>
      </c>
      <c r="M49" s="63" t="str">
        <f t="shared" si="75"/>
        <v/>
      </c>
      <c r="O49" s="64" t="str">
        <f t="shared" ca="1" si="76"/>
        <v/>
      </c>
      <c r="P49" s="65" t="str">
        <f t="shared" ca="1" si="77"/>
        <v/>
      </c>
      <c r="Q49" s="93" t="str">
        <f t="shared" si="78"/>
        <v/>
      </c>
      <c r="R49" s="7"/>
      <c r="S49" s="450" t="str">
        <f t="shared" ca="1" si="79"/>
        <v/>
      </c>
      <c r="T49" s="433"/>
      <c r="U49" s="94">
        <v>1</v>
      </c>
      <c r="V49" s="95">
        <f t="shared" ca="1" si="80"/>
        <v>3</v>
      </c>
      <c r="W49" s="95" t="str">
        <f t="shared" ca="1" si="81"/>
        <v/>
      </c>
      <c r="AG49" s="8"/>
    </row>
    <row r="50" spans="5:33" ht="6.75" hidden="1" customHeight="1" outlineLevel="1">
      <c r="O50" s="66"/>
      <c r="P50" s="66"/>
      <c r="Q50" s="66"/>
      <c r="R50" s="7"/>
      <c r="S50" s="7"/>
      <c r="T50" s="7"/>
      <c r="U50" s="7"/>
    </row>
    <row r="51" spans="5:33" ht="15" hidden="1" customHeight="1" outlineLevel="1">
      <c r="E51" s="34" t="s">
        <v>268</v>
      </c>
      <c r="F51" s="35" t="e">
        <f>SUMIF(#REF!,"F",#REF!)</f>
        <v>#REF!</v>
      </c>
      <c r="G51" s="35">
        <f ca="1">SUMIF($D$31:$U$31,"F",$S$31:$S$31)</f>
        <v>0</v>
      </c>
      <c r="H51" s="36">
        <f ca="1">SUMIF($D$31:$X$31,"F",$W$31:$W$31)</f>
        <v>0</v>
      </c>
      <c r="I51" s="67" t="e">
        <f>SUMIF(#REF!,"F",#REF!)</f>
        <v>#REF!</v>
      </c>
      <c r="J51" s="68">
        <f ca="1">SUMIF($D$31:$U$31,"F",$T$31:$T$31)</f>
        <v>0</v>
      </c>
      <c r="K51" s="36">
        <f ca="1">SUMIF($D$31:$X$31,"F",$X$31:$X$31)</f>
        <v>0</v>
      </c>
      <c r="L51" s="69" t="e">
        <f>F51/I51</f>
        <v>#REF!</v>
      </c>
      <c r="M51" s="70" t="str">
        <f ca="1">IFERROR((H51/K51),"")</f>
        <v/>
      </c>
      <c r="N51" s="71"/>
      <c r="O51" s="72" t="str">
        <f ca="1">IFERROR((H51/G51),"")</f>
        <v/>
      </c>
      <c r="P51" s="73" t="str">
        <f ca="1">IFERROR((K51/J51),"")</f>
        <v/>
      </c>
      <c r="Q51" s="96" t="str">
        <f ca="1">IFERROR((M51/L51),"")</f>
        <v/>
      </c>
      <c r="R51" s="7"/>
      <c r="S51" s="451" t="str">
        <f ca="1">IFERROR((AVERAGE(O51:Q51)),"")</f>
        <v/>
      </c>
      <c r="T51" s="429"/>
      <c r="U51" s="47"/>
      <c r="V51" s="83"/>
      <c r="W51" s="47"/>
      <c r="AG51" s="8"/>
    </row>
    <row r="52" spans="5:33" ht="8.25" hidden="1" customHeight="1" outlineLevel="1">
      <c r="E52" s="37" t="s">
        <v>269</v>
      </c>
      <c r="F52" s="38" t="e">
        <f>SUMIF(#REF!,"V",#REF!)</f>
        <v>#REF!</v>
      </c>
      <c r="G52" s="39">
        <f ca="1">SUMIF($D$31:$U$31,"V",$S$31:$S$31)</f>
        <v>0</v>
      </c>
      <c r="H52" s="40">
        <f ca="1">SUMIF($D$31:$X$31,"V",$W$31:$W$31)</f>
        <v>0</v>
      </c>
      <c r="I52" s="74" t="e">
        <f>SUMIF(#REF!,"V",#REF!)</f>
        <v>#REF!</v>
      </c>
      <c r="J52" s="39">
        <f ca="1">SUMIF($D$31:$U$31,"V",$T$31:$T$31)</f>
        <v>0</v>
      </c>
      <c r="K52" s="40">
        <f ca="1">SUMIF($D$31:$X$31,"V",$X$31:$X$31)</f>
        <v>0</v>
      </c>
      <c r="L52" s="75" t="str">
        <f>IFERROR(F52/I52,"")</f>
        <v/>
      </c>
      <c r="M52" s="76" t="str">
        <f ca="1">IFERROR((H52/K52),"")</f>
        <v/>
      </c>
      <c r="N52" s="71"/>
      <c r="O52" s="77" t="str">
        <f ca="1">IFERROR((H52/G52),"")</f>
        <v/>
      </c>
      <c r="P52" s="78" t="str">
        <f ca="1">IFERROR((K52/J52),"")</f>
        <v/>
      </c>
      <c r="Q52" s="97" t="str">
        <f ca="1">IFERROR((M52/L52),"")</f>
        <v/>
      </c>
      <c r="R52" s="7"/>
      <c r="S52" s="452" t="str">
        <f ca="1">IFERROR((AVERAGE(O52:Q52)),"")</f>
        <v/>
      </c>
      <c r="T52" s="453"/>
    </row>
    <row r="53" spans="5:33" ht="6.75" customHeight="1" collapsed="1" thickBot="1">
      <c r="O53" s="66"/>
      <c r="P53" s="66"/>
      <c r="Q53" s="66"/>
      <c r="R53" s="7"/>
      <c r="S53" s="7"/>
      <c r="T53" s="7"/>
      <c r="U53" s="7"/>
    </row>
    <row r="54" spans="5:33" ht="15" customHeight="1" thickBot="1">
      <c r="E54" s="41" t="s">
        <v>109</v>
      </c>
      <c r="F54" s="42">
        <f t="shared" ref="F54:K54" ca="1" si="89">SUM(F43:F49)</f>
        <v>1475</v>
      </c>
      <c r="G54" s="42">
        <f t="shared" ca="1" si="89"/>
        <v>0</v>
      </c>
      <c r="H54" s="42">
        <f t="shared" si="89"/>
        <v>0</v>
      </c>
      <c r="I54" s="42">
        <f t="shared" ca="1" si="89"/>
        <v>536</v>
      </c>
      <c r="J54" s="42">
        <f t="shared" ca="1" si="89"/>
        <v>0</v>
      </c>
      <c r="K54" s="42">
        <f t="shared" si="89"/>
        <v>0</v>
      </c>
      <c r="L54" s="79">
        <f ca="1">F54/I54</f>
        <v>2.7518656716417911</v>
      </c>
      <c r="M54" s="80" t="str">
        <f>IFERROR((H54/K54),"")</f>
        <v/>
      </c>
      <c r="O54" s="81" t="str">
        <f ca="1">IFERROR((H54/G54),"")</f>
        <v/>
      </c>
      <c r="P54" s="82" t="str">
        <f ca="1">IFERROR((K54/J54),"")</f>
        <v/>
      </c>
      <c r="Q54" s="98" t="str">
        <f ca="1">IFERROR((M54/L54),"")</f>
        <v/>
      </c>
      <c r="R54" s="7"/>
      <c r="S54" s="456" t="str">
        <f ca="1">IFERROR((AVERAGE(O54:Q54)),"")</f>
        <v/>
      </c>
      <c r="T54" s="424"/>
      <c r="U54" s="99"/>
      <c r="V54" s="99"/>
      <c r="W54" s="99"/>
    </row>
    <row r="55" spans="5:33" ht="14.25" customHeight="1"/>
    <row r="56" spans="5:33" ht="14.25" customHeight="1"/>
  </sheetData>
  <mergeCells count="13">
    <mergeCell ref="S54:T54"/>
    <mergeCell ref="E4:T4"/>
    <mergeCell ref="E40:T40"/>
    <mergeCell ref="S42:T42"/>
    <mergeCell ref="S51:T51"/>
    <mergeCell ref="S52:T52"/>
    <mergeCell ref="S49:T49"/>
    <mergeCell ref="S43:T43"/>
    <mergeCell ref="S48:T48"/>
    <mergeCell ref="S47:T47"/>
    <mergeCell ref="S44:T44"/>
    <mergeCell ref="S46:T46"/>
    <mergeCell ref="S45:T45"/>
  </mergeCells>
  <conditionalFormatting sqref="O43:Q49 S43:T49">
    <cfRule type="cellIs" dxfId="374" priority="4" operator="lessThan">
      <formula>0.95</formula>
    </cfRule>
    <cfRule type="cellIs" dxfId="373" priority="5" operator="between">
      <formula>0.95</formula>
      <formula>0.999999999999999</formula>
    </cfRule>
    <cfRule type="cellIs" dxfId="372" priority="6" operator="greaterThanOr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70C0"/>
  </sheetPr>
  <dimension ref="A1:AG48"/>
  <sheetViews>
    <sheetView showGridLines="0" zoomScale="80" zoomScaleNormal="80" workbookViewId="0">
      <selection activeCell="K13" sqref="K13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61.6640625" style="9" bestFit="1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ustomWidth="1" collapsed="1"/>
    <col min="26" max="26" width="28.5546875" style="9" customWidth="1"/>
    <col min="27" max="27" width="9.109375" style="9" customWidth="1"/>
    <col min="28" max="28" width="10.44140625" style="9" customWidth="1"/>
    <col min="29" max="29" width="9.109375" style="9" customWidth="1"/>
    <col min="30" max="30" width="10" style="9" customWidth="1"/>
    <col min="31" max="31" width="11.44140625" style="9" customWidth="1"/>
    <col min="32" max="32" width="10.88671875" style="9" customWidth="1"/>
    <col min="33" max="33" width="9.109375" style="9" customWidth="1"/>
    <col min="34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275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47" t="s">
        <v>238</v>
      </c>
      <c r="F4" s="448"/>
      <c r="G4" s="448"/>
      <c r="H4" s="448"/>
      <c r="I4" s="448"/>
      <c r="J4" s="448"/>
      <c r="K4" s="448"/>
      <c r="L4" s="448"/>
      <c r="M4" s="448"/>
      <c r="N4" s="448"/>
      <c r="O4" s="448"/>
      <c r="P4" s="448"/>
      <c r="Q4" s="448"/>
      <c r="R4" s="448"/>
      <c r="S4" s="448"/>
      <c r="T4" s="448"/>
      <c r="V4" s="13"/>
    </row>
    <row r="5" spans="1:24" ht="15" customHeight="1">
      <c r="F5" s="16"/>
      <c r="G5" s="16"/>
      <c r="H5" s="16"/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386" t="s">
        <v>95</v>
      </c>
      <c r="F6" s="100" t="s">
        <v>239</v>
      </c>
      <c r="G6" s="100" t="s">
        <v>57</v>
      </c>
      <c r="H6" s="100" t="s">
        <v>240</v>
      </c>
      <c r="I6" s="100" t="s">
        <v>240</v>
      </c>
      <c r="J6" s="100" t="s">
        <v>239</v>
      </c>
      <c r="K6" s="100" t="s">
        <v>241</v>
      </c>
      <c r="N6" s="11" t="s">
        <v>242</v>
      </c>
      <c r="O6" s="388" t="s">
        <v>243</v>
      </c>
      <c r="P6" s="389" t="s">
        <v>244</v>
      </c>
      <c r="Q6" s="389" t="s">
        <v>100</v>
      </c>
      <c r="S6" s="388" t="s">
        <v>243</v>
      </c>
      <c r="T6" s="389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/>
      <c r="E7" s="387" t="s">
        <v>245</v>
      </c>
      <c r="F7" s="21">
        <f t="shared" ref="F7:K7" si="0">SUM(F8:F14)</f>
        <v>77</v>
      </c>
      <c r="G7" s="21">
        <f t="shared" si="0"/>
        <v>77</v>
      </c>
      <c r="H7" s="21">
        <f t="shared" si="0"/>
        <v>77</v>
      </c>
      <c r="I7" s="21">
        <f t="shared" si="0"/>
        <v>77</v>
      </c>
      <c r="J7" s="21">
        <f t="shared" si="0"/>
        <v>77</v>
      </c>
      <c r="K7" s="21">
        <f t="shared" si="0"/>
        <v>23.099999999999998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s="19" customFormat="1" ht="15" customHeight="1">
      <c r="D8" s="45"/>
      <c r="E8" s="376" t="s">
        <v>339</v>
      </c>
      <c r="F8" s="377">
        <v>33</v>
      </c>
      <c r="G8" s="377">
        <v>0</v>
      </c>
      <c r="H8" s="377">
        <v>17</v>
      </c>
      <c r="I8" s="377">
        <v>15</v>
      </c>
      <c r="J8" s="377">
        <v>0</v>
      </c>
      <c r="K8" s="377">
        <v>0</v>
      </c>
      <c r="L8" s="16" t="s">
        <v>277</v>
      </c>
      <c r="M8" s="378"/>
      <c r="N8" s="379"/>
      <c r="O8" s="380">
        <f t="shared" ref="O8" si="1">ROUND(Q8*P8,0)</f>
        <v>98</v>
      </c>
      <c r="P8" s="381">
        <v>1.5</v>
      </c>
      <c r="Q8" s="380">
        <f t="shared" ref="Q8" si="2">SUM(F8:K8)</f>
        <v>65</v>
      </c>
      <c r="R8" s="382"/>
      <c r="S8" s="380">
        <f t="shared" ref="S8" si="3">T8*P8</f>
        <v>0</v>
      </c>
      <c r="T8" s="380"/>
      <c r="U8" s="383">
        <f t="shared" ref="U8" si="4">ROUND((AVERAGE(F8:J8)),0)</f>
        <v>13</v>
      </c>
      <c r="V8" s="384"/>
      <c r="W8" s="385"/>
      <c r="X8" s="385"/>
    </row>
    <row r="9" spans="1:24" ht="15" customHeight="1">
      <c r="E9" s="101" t="s">
        <v>339</v>
      </c>
      <c r="F9" s="23">
        <v>0</v>
      </c>
      <c r="G9" s="23">
        <v>33</v>
      </c>
      <c r="H9" s="23">
        <v>33</v>
      </c>
      <c r="I9" s="23">
        <v>50</v>
      </c>
      <c r="J9" s="23">
        <v>65</v>
      </c>
      <c r="K9" s="23">
        <v>0</v>
      </c>
      <c r="L9" s="51"/>
      <c r="M9" s="43"/>
      <c r="O9" s="102">
        <f t="shared" ref="O9:O14" si="5">ROUND(Q9*P9,0)</f>
        <v>724</v>
      </c>
      <c r="P9" s="103">
        <v>4</v>
      </c>
      <c r="Q9" s="102">
        <f t="shared" ref="Q9:Q14" si="6">SUM(F9:K9)</f>
        <v>181</v>
      </c>
      <c r="S9" s="102">
        <f t="shared" ref="S9:S14" si="7">T9*P9</f>
        <v>0</v>
      </c>
      <c r="T9" s="102"/>
      <c r="U9" s="88">
        <f t="shared" ref="U9:U14" si="8">ROUND((AVERAGE(F9:J9)),0)</f>
        <v>36</v>
      </c>
      <c r="V9" s="83"/>
      <c r="W9" s="89"/>
      <c r="X9" s="89"/>
    </row>
    <row r="10" spans="1:24" ht="15" customHeight="1">
      <c r="E10" s="101" t="s">
        <v>137</v>
      </c>
      <c r="F10" s="23">
        <v>15</v>
      </c>
      <c r="G10" s="23">
        <v>15</v>
      </c>
      <c r="H10" s="23">
        <v>15</v>
      </c>
      <c r="I10" s="23">
        <v>0</v>
      </c>
      <c r="J10" s="23">
        <v>0</v>
      </c>
      <c r="K10" s="23">
        <v>0</v>
      </c>
      <c r="L10" s="51"/>
      <c r="M10" s="43"/>
      <c r="O10" s="102">
        <f t="shared" si="5"/>
        <v>45</v>
      </c>
      <c r="P10" s="103">
        <v>1</v>
      </c>
      <c r="Q10" s="102">
        <f t="shared" si="6"/>
        <v>45</v>
      </c>
      <c r="S10" s="102">
        <f t="shared" si="7"/>
        <v>0</v>
      </c>
      <c r="T10" s="102"/>
      <c r="U10" s="88">
        <f t="shared" si="8"/>
        <v>9</v>
      </c>
      <c r="V10" s="83"/>
      <c r="W10" s="89"/>
      <c r="X10" s="89"/>
    </row>
    <row r="11" spans="1:24" ht="15" customHeight="1">
      <c r="E11" s="101" t="s">
        <v>124</v>
      </c>
      <c r="F11" s="23">
        <v>9</v>
      </c>
      <c r="G11" s="23">
        <v>9</v>
      </c>
      <c r="H11" s="23">
        <v>9</v>
      </c>
      <c r="I11" s="23">
        <v>9</v>
      </c>
      <c r="J11" s="23">
        <v>9</v>
      </c>
      <c r="K11" s="23">
        <v>0</v>
      </c>
      <c r="L11" s="51"/>
      <c r="M11" s="43"/>
      <c r="O11" s="102">
        <f t="shared" si="5"/>
        <v>113</v>
      </c>
      <c r="P11" s="103">
        <v>2.5</v>
      </c>
      <c r="Q11" s="102">
        <f t="shared" si="6"/>
        <v>45</v>
      </c>
      <c r="S11" s="102">
        <f t="shared" si="7"/>
        <v>0</v>
      </c>
      <c r="T11" s="102"/>
      <c r="U11" s="88">
        <f t="shared" si="8"/>
        <v>9</v>
      </c>
      <c r="V11" s="83"/>
      <c r="W11" s="89"/>
      <c r="X11" s="89"/>
    </row>
    <row r="12" spans="1:24" ht="15" customHeight="1">
      <c r="E12" s="101" t="s">
        <v>118</v>
      </c>
      <c r="F12" s="23">
        <v>17</v>
      </c>
      <c r="G12" s="23">
        <v>17</v>
      </c>
      <c r="H12" s="23">
        <v>0</v>
      </c>
      <c r="I12" s="23">
        <v>0</v>
      </c>
      <c r="J12" s="23">
        <v>0</v>
      </c>
      <c r="K12" s="23">
        <v>0</v>
      </c>
      <c r="L12" s="51"/>
      <c r="M12" s="43"/>
      <c r="O12" s="102">
        <f t="shared" si="5"/>
        <v>119</v>
      </c>
      <c r="P12" s="103">
        <v>3.5</v>
      </c>
      <c r="Q12" s="102">
        <f t="shared" si="6"/>
        <v>34</v>
      </c>
      <c r="S12" s="102">
        <f t="shared" si="7"/>
        <v>0</v>
      </c>
      <c r="T12" s="102"/>
      <c r="U12" s="88">
        <f t="shared" si="8"/>
        <v>7</v>
      </c>
      <c r="V12" s="83"/>
      <c r="W12" s="89"/>
      <c r="X12" s="89"/>
    </row>
    <row r="13" spans="1:24" ht="15" customHeight="1">
      <c r="E13" s="101" t="s">
        <v>345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f>(J7*0.3)-K14</f>
        <v>8.0999999999999979</v>
      </c>
      <c r="L13" s="51"/>
      <c r="M13" s="43"/>
      <c r="O13" s="102">
        <f>ROUND(Q13*P13,0)</f>
        <v>6</v>
      </c>
      <c r="P13" s="103">
        <f>P16/2</f>
        <v>0.75</v>
      </c>
      <c r="Q13" s="102">
        <f>SUM(F13:K13)</f>
        <v>8.0999999999999979</v>
      </c>
      <c r="S13" s="102">
        <f>T13*P13</f>
        <v>0</v>
      </c>
      <c r="T13" s="102"/>
      <c r="U13" s="88">
        <f>ROUND((AVERAGE(F13:J13)),0)</f>
        <v>0</v>
      </c>
      <c r="V13" s="83"/>
      <c r="W13" s="89"/>
      <c r="X13" s="89"/>
    </row>
    <row r="14" spans="1:24" ht="15" customHeight="1">
      <c r="E14" s="101" t="s">
        <v>138</v>
      </c>
      <c r="F14" s="23">
        <v>3</v>
      </c>
      <c r="G14" s="23">
        <v>3</v>
      </c>
      <c r="H14" s="23">
        <v>3</v>
      </c>
      <c r="I14" s="23">
        <v>3</v>
      </c>
      <c r="J14" s="23">
        <v>3</v>
      </c>
      <c r="K14" s="23">
        <v>15</v>
      </c>
      <c r="L14" s="51"/>
      <c r="M14" s="43"/>
      <c r="O14" s="102">
        <f t="shared" si="5"/>
        <v>240</v>
      </c>
      <c r="P14" s="103">
        <v>8</v>
      </c>
      <c r="Q14" s="102">
        <f t="shared" si="6"/>
        <v>30</v>
      </c>
      <c r="S14" s="102">
        <f t="shared" si="7"/>
        <v>0</v>
      </c>
      <c r="T14" s="102"/>
      <c r="U14" s="88">
        <f t="shared" si="8"/>
        <v>3</v>
      </c>
      <c r="V14" s="83"/>
      <c r="W14" s="89"/>
      <c r="X14" s="89"/>
    </row>
    <row r="15" spans="1:24" ht="15" customHeight="1">
      <c r="A15" s="19"/>
      <c r="E15" s="387" t="s">
        <v>347</v>
      </c>
      <c r="F15" s="21">
        <f>SUM(F16:F17)</f>
        <v>23.099999999999998</v>
      </c>
      <c r="G15" s="21">
        <f t="shared" ref="G15:K15" si="9">SUM(G16:G17)</f>
        <v>23</v>
      </c>
      <c r="H15" s="21">
        <f t="shared" si="9"/>
        <v>23</v>
      </c>
      <c r="I15" s="21">
        <f t="shared" si="9"/>
        <v>23</v>
      </c>
      <c r="J15" s="21">
        <f t="shared" si="9"/>
        <v>23</v>
      </c>
      <c r="K15" s="21">
        <f t="shared" si="9"/>
        <v>0</v>
      </c>
      <c r="L15" s="43"/>
      <c r="Q15" s="87" t="s">
        <v>246</v>
      </c>
      <c r="T15" s="87" t="s">
        <v>247</v>
      </c>
      <c r="U15" s="88"/>
      <c r="V15" s="83"/>
      <c r="X15" s="87" t="s">
        <v>248</v>
      </c>
    </row>
    <row r="16" spans="1:24" s="19" customFormat="1" ht="15" customHeight="1">
      <c r="D16" s="45"/>
      <c r="E16" s="376" t="s">
        <v>345</v>
      </c>
      <c r="F16" s="377">
        <f>F7*0.3</f>
        <v>23.099999999999998</v>
      </c>
      <c r="G16" s="377">
        <v>0</v>
      </c>
      <c r="H16" s="377">
        <v>0</v>
      </c>
      <c r="I16" s="377">
        <v>0</v>
      </c>
      <c r="J16" s="377">
        <v>0</v>
      </c>
      <c r="K16" s="377">
        <v>0</v>
      </c>
      <c r="L16" s="16" t="s">
        <v>277</v>
      </c>
      <c r="M16" s="378"/>
      <c r="N16" s="379"/>
      <c r="O16" s="380">
        <f>ROUND(Q16*P16,0)</f>
        <v>35</v>
      </c>
      <c r="P16" s="381">
        <f>P19/2</f>
        <v>1.5</v>
      </c>
      <c r="Q16" s="380">
        <f>SUM(F16:K16)</f>
        <v>23.099999999999998</v>
      </c>
      <c r="R16" s="382"/>
      <c r="S16" s="380">
        <f>T16*P16</f>
        <v>0</v>
      </c>
      <c r="T16" s="380"/>
      <c r="U16" s="383">
        <f>ROUND((AVERAGE(F16:J16)),0)</f>
        <v>5</v>
      </c>
      <c r="V16" s="384"/>
      <c r="W16" s="385"/>
      <c r="X16" s="385"/>
    </row>
    <row r="17" spans="1:32" ht="15" customHeight="1">
      <c r="E17" s="101" t="s">
        <v>345</v>
      </c>
      <c r="F17" s="23">
        <v>0</v>
      </c>
      <c r="G17" s="23">
        <v>23</v>
      </c>
      <c r="H17" s="23">
        <v>23</v>
      </c>
      <c r="I17" s="23">
        <v>23</v>
      </c>
      <c r="J17" s="23">
        <v>23</v>
      </c>
      <c r="K17" s="23">
        <v>0</v>
      </c>
      <c r="L17" s="51"/>
      <c r="M17" s="43"/>
      <c r="O17" s="102">
        <f>ROUND(Q17*P17,0)</f>
        <v>253</v>
      </c>
      <c r="P17" s="103">
        <f>P20/2</f>
        <v>2.75</v>
      </c>
      <c r="Q17" s="102">
        <f>SUM(F17:K17)</f>
        <v>92</v>
      </c>
      <c r="S17" s="102">
        <f>T17*P17</f>
        <v>0</v>
      </c>
      <c r="T17" s="102"/>
      <c r="U17" s="88">
        <f>ROUND((AVERAGE(F17:J17)),0)</f>
        <v>18</v>
      </c>
      <c r="V17" s="83"/>
      <c r="W17" s="89"/>
      <c r="X17" s="89"/>
    </row>
    <row r="18" spans="1:32" ht="15" customHeight="1">
      <c r="A18" s="19"/>
      <c r="E18" s="407" t="s">
        <v>338</v>
      </c>
      <c r="F18" s="370">
        <f>SUM(F19:F22)</f>
        <v>60</v>
      </c>
      <c r="G18" s="370">
        <f t="shared" ref="G18:K18" si="10">SUM(G19:G22)</f>
        <v>60</v>
      </c>
      <c r="H18" s="370">
        <f t="shared" si="10"/>
        <v>60</v>
      </c>
      <c r="I18" s="370">
        <f t="shared" si="10"/>
        <v>60</v>
      </c>
      <c r="J18" s="370">
        <f t="shared" si="10"/>
        <v>60</v>
      </c>
      <c r="K18" s="370">
        <f t="shared" si="10"/>
        <v>18</v>
      </c>
      <c r="L18" s="43"/>
      <c r="Q18" s="87" t="s">
        <v>246</v>
      </c>
      <c r="T18" s="87" t="s">
        <v>247</v>
      </c>
      <c r="U18" s="88"/>
      <c r="V18" s="83"/>
      <c r="X18" s="87" t="s">
        <v>248</v>
      </c>
    </row>
    <row r="19" spans="1:32" s="19" customFormat="1" ht="15" customHeight="1">
      <c r="D19" s="45"/>
      <c r="E19" s="376" t="s">
        <v>345</v>
      </c>
      <c r="F19" s="377">
        <v>45</v>
      </c>
      <c r="G19" s="377">
        <v>0</v>
      </c>
      <c r="H19" s="377">
        <v>0</v>
      </c>
      <c r="I19" s="377">
        <v>0</v>
      </c>
      <c r="J19" s="377">
        <v>0</v>
      </c>
      <c r="K19" s="377">
        <v>0</v>
      </c>
      <c r="L19" s="16" t="s">
        <v>277</v>
      </c>
      <c r="M19" s="378"/>
      <c r="N19" s="379"/>
      <c r="O19" s="380">
        <f>ROUND(Q19*P19,0)</f>
        <v>135</v>
      </c>
      <c r="P19" s="381">
        <v>3</v>
      </c>
      <c r="Q19" s="380">
        <f>SUM(F19:K19)</f>
        <v>45</v>
      </c>
      <c r="R19" s="382"/>
      <c r="S19" s="380">
        <f>T19*P19</f>
        <v>0</v>
      </c>
      <c r="T19" s="380"/>
      <c r="U19" s="383">
        <f>ROUND((AVERAGE(F19:J19)),0)</f>
        <v>9</v>
      </c>
      <c r="V19" s="384"/>
      <c r="W19" s="385"/>
      <c r="X19" s="385"/>
    </row>
    <row r="20" spans="1:32" ht="15" customHeight="1">
      <c r="E20" s="101" t="s">
        <v>345</v>
      </c>
      <c r="F20" s="23">
        <v>0</v>
      </c>
      <c r="G20" s="23">
        <v>45</v>
      </c>
      <c r="H20" s="23">
        <v>45</v>
      </c>
      <c r="I20" s="23">
        <v>45</v>
      </c>
      <c r="J20" s="23">
        <v>45</v>
      </c>
      <c r="K20" s="23">
        <f>J18*0.3</f>
        <v>18</v>
      </c>
      <c r="L20" s="51"/>
      <c r="M20" s="43"/>
      <c r="O20" s="102">
        <f>ROUND(Q20*P20,0)</f>
        <v>1089</v>
      </c>
      <c r="P20" s="103">
        <v>5.5</v>
      </c>
      <c r="Q20" s="102">
        <f>SUM(F20:K20)</f>
        <v>198</v>
      </c>
      <c r="S20" s="102">
        <f>T20*P20</f>
        <v>0</v>
      </c>
      <c r="T20" s="102"/>
      <c r="U20" s="88">
        <f>ROUND((AVERAGE(F20:J20)),0)</f>
        <v>36</v>
      </c>
      <c r="V20" s="83"/>
      <c r="W20" s="89"/>
      <c r="X20" s="89"/>
    </row>
    <row r="21" spans="1:32" s="19" customFormat="1" ht="15" customHeight="1">
      <c r="D21" s="45"/>
      <c r="E21" s="376" t="s">
        <v>147</v>
      </c>
      <c r="F21" s="377">
        <v>15</v>
      </c>
      <c r="G21" s="377">
        <v>0</v>
      </c>
      <c r="H21" s="377">
        <v>0</v>
      </c>
      <c r="I21" s="377">
        <v>0</v>
      </c>
      <c r="J21" s="377">
        <v>0</v>
      </c>
      <c r="K21" s="377">
        <v>0</v>
      </c>
      <c r="L21" s="16" t="s">
        <v>277</v>
      </c>
      <c r="M21" s="378"/>
      <c r="N21" s="379"/>
      <c r="O21" s="380">
        <f>ROUND(Q21*P21,0)</f>
        <v>53</v>
      </c>
      <c r="P21" s="381">
        <v>3.5</v>
      </c>
      <c r="Q21" s="380">
        <f>SUM(F21:K21)</f>
        <v>15</v>
      </c>
      <c r="R21" s="382"/>
      <c r="S21" s="380">
        <f>T21*P21</f>
        <v>0</v>
      </c>
      <c r="T21" s="380"/>
      <c r="U21" s="383">
        <f>ROUND((AVERAGE(F21:J21)),0)</f>
        <v>3</v>
      </c>
      <c r="V21" s="384"/>
      <c r="W21" s="385"/>
      <c r="X21" s="385"/>
    </row>
    <row r="22" spans="1:32" ht="15" customHeight="1">
      <c r="E22" s="101" t="s">
        <v>147</v>
      </c>
      <c r="F22" s="23">
        <v>0</v>
      </c>
      <c r="G22" s="23">
        <v>15</v>
      </c>
      <c r="H22" s="23">
        <v>15</v>
      </c>
      <c r="I22" s="23">
        <v>15</v>
      </c>
      <c r="J22" s="23">
        <v>15</v>
      </c>
      <c r="K22" s="23">
        <v>0</v>
      </c>
      <c r="L22" s="51"/>
      <c r="M22" s="43"/>
      <c r="O22" s="102">
        <f>ROUND(Q22*P22,0)</f>
        <v>360</v>
      </c>
      <c r="P22" s="103">
        <v>6</v>
      </c>
      <c r="Q22" s="102">
        <f>SUM(F22:K22)</f>
        <v>60</v>
      </c>
      <c r="S22" s="102">
        <f>T22*P22</f>
        <v>0</v>
      </c>
      <c r="T22" s="102"/>
      <c r="U22" s="88">
        <f>ROUND((AVERAGE(F22:J22)),0)</f>
        <v>12</v>
      </c>
      <c r="V22" s="83"/>
      <c r="W22" s="89"/>
      <c r="X22" s="89"/>
    </row>
    <row r="23" spans="1:32" ht="22.2" customHeight="1">
      <c r="O23" s="366">
        <f>SUM(O7:O22)</f>
        <v>3270</v>
      </c>
      <c r="P23" s="46"/>
      <c r="Q23" s="47"/>
      <c r="S23" s="47"/>
      <c r="T23" s="47"/>
      <c r="U23" s="47"/>
      <c r="V23" s="83"/>
      <c r="W23" s="47"/>
    </row>
    <row r="24" spans="1:32" ht="22.2" hidden="1" customHeight="1" outlineLevel="1">
      <c r="E24" s="24" t="s">
        <v>254</v>
      </c>
      <c r="F24" s="25" t="s">
        <v>239</v>
      </c>
      <c r="G24" s="25" t="s">
        <v>57</v>
      </c>
      <c r="H24" s="25" t="s">
        <v>240</v>
      </c>
      <c r="I24" s="25" t="s">
        <v>240</v>
      </c>
      <c r="J24" s="25" t="s">
        <v>239</v>
      </c>
      <c r="K24" s="53" t="s">
        <v>241</v>
      </c>
      <c r="O24" s="54"/>
      <c r="P24" s="47"/>
      <c r="Q24" s="47"/>
      <c r="S24" s="47"/>
      <c r="T24" s="47"/>
      <c r="U24" s="47"/>
      <c r="V24" s="83"/>
      <c r="W24" s="47"/>
    </row>
    <row r="25" spans="1:32" ht="22.2" hidden="1" customHeight="1" outlineLevel="1">
      <c r="E25" s="26" t="s">
        <v>255</v>
      </c>
      <c r="F25" s="23" t="e">
        <f>#REF!</f>
        <v>#REF!</v>
      </c>
      <c r="G25" s="23" t="e">
        <f>#REF!</f>
        <v>#REF!</v>
      </c>
      <c r="H25" s="23" t="e">
        <f>#REF!</f>
        <v>#REF!</v>
      </c>
      <c r="I25" s="23" t="e">
        <f>#REF!</f>
        <v>#REF!</v>
      </c>
      <c r="J25" s="23" t="e">
        <f>#REF!</f>
        <v>#REF!</v>
      </c>
      <c r="K25" s="55">
        <v>0</v>
      </c>
      <c r="O25" s="54"/>
      <c r="P25" s="47"/>
      <c r="Q25" s="47"/>
      <c r="S25" s="47"/>
      <c r="T25" s="47"/>
      <c r="U25" s="47"/>
      <c r="V25" s="83"/>
      <c r="W25" s="47"/>
    </row>
    <row r="26" spans="1:32" ht="22.2" hidden="1" customHeight="1" outlineLevel="1">
      <c r="E26" s="26" t="s">
        <v>256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55">
        <v>0</v>
      </c>
      <c r="O26" s="54"/>
      <c r="P26" s="47"/>
      <c r="Q26" s="47"/>
      <c r="S26" s="47"/>
      <c r="T26" s="47"/>
      <c r="U26" s="47"/>
      <c r="V26" s="83"/>
      <c r="W26" s="47"/>
    </row>
    <row r="27" spans="1:32" ht="22.2" hidden="1" customHeight="1" outlineLevel="1">
      <c r="E27" s="26" t="s">
        <v>257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55">
        <v>0</v>
      </c>
      <c r="O27" s="54"/>
      <c r="P27" s="47"/>
      <c r="Q27" s="47"/>
      <c r="S27" s="47"/>
      <c r="T27" s="47"/>
      <c r="U27" s="47"/>
      <c r="V27" s="83"/>
      <c r="W27" s="47"/>
    </row>
    <row r="28" spans="1:32" ht="22.2" hidden="1" customHeight="1" outlineLevel="1">
      <c r="E28" s="26" t="s">
        <v>258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55">
        <v>0</v>
      </c>
      <c r="O28" s="54"/>
      <c r="P28" s="47"/>
      <c r="Q28" s="47"/>
      <c r="S28" s="47"/>
      <c r="T28" s="47"/>
      <c r="U28" s="47"/>
      <c r="V28" s="83"/>
      <c r="W28" s="47"/>
    </row>
    <row r="29" spans="1:32" ht="22.95" hidden="1" customHeight="1" outlineLevel="1" thickBot="1">
      <c r="E29" s="27" t="s">
        <v>259</v>
      </c>
      <c r="F29" s="28" t="e">
        <f>SUM(F25:F28)-F27</f>
        <v>#REF!</v>
      </c>
      <c r="G29" s="28" t="e">
        <f>SUM(G25:G28)-G27</f>
        <v>#REF!</v>
      </c>
      <c r="H29" s="28" t="e">
        <f>SUM(H25:H28)-H27</f>
        <v>#REF!</v>
      </c>
      <c r="I29" s="28" t="e">
        <f>SUM(I25:I28)-I27</f>
        <v>#REF!</v>
      </c>
      <c r="J29" s="28" t="e">
        <f>SUM(J25:J28)-J27</f>
        <v>#REF!</v>
      </c>
      <c r="K29" s="56">
        <f>SUM(K25:K28)-K28</f>
        <v>0</v>
      </c>
      <c r="O29" s="54"/>
      <c r="P29" s="47"/>
      <c r="Q29" s="47"/>
      <c r="S29" s="47"/>
      <c r="T29" s="47"/>
      <c r="U29" s="47"/>
      <c r="V29" s="83"/>
      <c r="W29" s="47"/>
    </row>
    <row r="30" spans="1:32" ht="22.2" hidden="1" customHeight="1" outlineLevel="1">
      <c r="O30" s="54"/>
      <c r="P30" s="47"/>
      <c r="Q30" s="47"/>
      <c r="S30" s="47"/>
      <c r="T30" s="47"/>
      <c r="U30" s="47"/>
      <c r="V30" s="83"/>
      <c r="W30" s="47"/>
    </row>
    <row r="31" spans="1:32" ht="22.2" customHeight="1" collapsed="1">
      <c r="O31" s="54"/>
      <c r="P31" s="47"/>
      <c r="Q31" s="47"/>
      <c r="S31" s="47"/>
      <c r="T31" s="47"/>
      <c r="U31" s="47"/>
      <c r="V31" s="83"/>
      <c r="W31" s="47"/>
    </row>
    <row r="32" spans="1:32" s="7" customFormat="1" ht="35.1" customHeight="1">
      <c r="D32" s="14"/>
      <c r="E32" s="447" t="s">
        <v>260</v>
      </c>
      <c r="F32" s="448"/>
      <c r="G32" s="448"/>
      <c r="H32" s="448"/>
      <c r="I32" s="448"/>
      <c r="J32" s="448"/>
      <c r="K32" s="448"/>
      <c r="L32" s="448"/>
      <c r="M32" s="448"/>
      <c r="N32" s="448"/>
      <c r="O32" s="448"/>
      <c r="P32" s="448"/>
      <c r="Q32" s="448"/>
      <c r="R32" s="448"/>
      <c r="S32" s="448"/>
      <c r="T32" s="448"/>
      <c r="V32" s="13"/>
      <c r="Z32" s="9"/>
      <c r="AA32" s="9"/>
      <c r="AB32" s="9"/>
      <c r="AC32" s="9"/>
      <c r="AD32" s="9"/>
      <c r="AE32" s="9"/>
      <c r="AF32" s="9"/>
    </row>
    <row r="33" spans="4:33" s="8" customFormat="1" ht="24.6" customHeight="1">
      <c r="D33" s="29"/>
      <c r="E33" s="30"/>
      <c r="F33" s="8" t="s">
        <v>261</v>
      </c>
      <c r="I33" s="8" t="s">
        <v>100</v>
      </c>
      <c r="L33" s="8" t="s">
        <v>262</v>
      </c>
      <c r="N33" s="57"/>
      <c r="O33" s="8" t="s">
        <v>263</v>
      </c>
      <c r="R33" s="7"/>
      <c r="V33" s="90"/>
      <c r="Z33" s="9"/>
      <c r="AA33" s="9"/>
      <c r="AB33" s="9"/>
      <c r="AC33" s="9"/>
      <c r="AD33" s="9"/>
      <c r="AE33" s="9"/>
      <c r="AF33" s="9"/>
    </row>
    <row r="34" spans="4:33" ht="39.9" customHeight="1">
      <c r="E34" s="375" t="s">
        <v>95</v>
      </c>
      <c r="F34" s="390" t="s">
        <v>264</v>
      </c>
      <c r="G34" s="390" t="s">
        <v>96</v>
      </c>
      <c r="H34" s="390" t="s">
        <v>97</v>
      </c>
      <c r="I34" s="390" t="s">
        <v>264</v>
      </c>
      <c r="J34" s="391" t="s">
        <v>96</v>
      </c>
      <c r="K34" s="391" t="s">
        <v>97</v>
      </c>
      <c r="L34" s="390" t="s">
        <v>232</v>
      </c>
      <c r="M34" s="390" t="s">
        <v>97</v>
      </c>
      <c r="O34" s="390" t="s">
        <v>261</v>
      </c>
      <c r="P34" s="390" t="s">
        <v>100</v>
      </c>
      <c r="Q34" s="390" t="s">
        <v>197</v>
      </c>
      <c r="R34" s="7"/>
      <c r="S34" s="454" t="s">
        <v>265</v>
      </c>
      <c r="T34" s="433"/>
      <c r="U34" s="47"/>
      <c r="V34" s="91" t="s">
        <v>266</v>
      </c>
      <c r="W34" s="92" t="s">
        <v>267</v>
      </c>
      <c r="AG34" s="8"/>
    </row>
    <row r="35" spans="4:33" ht="36" customHeight="1" collapsed="1">
      <c r="E35" s="101" t="s">
        <v>345</v>
      </c>
      <c r="F35" s="33">
        <f t="shared" ref="F35:F41" ca="1" si="11">ROUND((SUMIF($E$6:$X$23,$E35,O$6:O$23)),0)</f>
        <v>1518</v>
      </c>
      <c r="G35" s="33">
        <f t="shared" ref="G35:G41" ca="1" si="12">ROUND((SUMIF($E$6:$X$23,$E35,S$6:S$23)),0)</f>
        <v>0</v>
      </c>
      <c r="H35" s="23"/>
      <c r="I35" s="61">
        <f t="shared" ref="I35:I41" ca="1" si="13">ROUND((SUMIF($E$6:$X$23,$E35,Q$6:Q$23)),0)</f>
        <v>366</v>
      </c>
      <c r="J35" s="61">
        <f t="shared" ref="J35:J41" ca="1" si="14">ROUND((SUMIF($E$6:$T$23,$E35,T$6:T$30)),0)</f>
        <v>0</v>
      </c>
      <c r="K35" s="23"/>
      <c r="L35" s="62">
        <f t="shared" ref="L35:L41" ca="1" si="15">F35/I35</f>
        <v>4.1475409836065573</v>
      </c>
      <c r="M35" s="62" t="str">
        <f t="shared" ref="M35:M41" si="16">IFERROR((H35/K35),"")</f>
        <v/>
      </c>
      <c r="O35" s="65" t="str">
        <f t="shared" ref="O35:O41" ca="1" si="17">IFERROR((H35/G35),"")</f>
        <v/>
      </c>
      <c r="P35" s="65" t="str">
        <f t="shared" ref="P35:P41" ca="1" si="18">IFERROR((K35/J35),"")</f>
        <v/>
      </c>
      <c r="Q35" s="65" t="str">
        <f t="shared" ref="Q35:Q41" si="19">IF(M35&lt;&gt;"",(M35/L35),"")</f>
        <v/>
      </c>
      <c r="R35" s="7"/>
      <c r="S35" s="455" t="str">
        <f t="shared" ref="S35:S41" ca="1" si="20">IFERROR((AVERAGE(O35,Q35)),"")</f>
        <v/>
      </c>
      <c r="T35" s="433"/>
      <c r="U35" s="94">
        <v>1</v>
      </c>
      <c r="V35" s="95">
        <f t="shared" ref="V35:V41" ca="1" si="21">ROUND((SUMIF($E$6:$U$29,$E35,U$6:U$29)),0)</f>
        <v>68</v>
      </c>
      <c r="W35" s="95" t="str">
        <f t="shared" ref="W35:W41" ca="1" si="22">IFERROR((ROUNDUP(((F35-H35)/3/M35),0)),"")</f>
        <v/>
      </c>
      <c r="AG35" s="8"/>
    </row>
    <row r="36" spans="4:33" ht="36" customHeight="1" collapsed="1">
      <c r="E36" s="101" t="s">
        <v>339</v>
      </c>
      <c r="F36" s="33">
        <f t="shared" ca="1" si="11"/>
        <v>822</v>
      </c>
      <c r="G36" s="33">
        <f t="shared" ca="1" si="12"/>
        <v>0</v>
      </c>
      <c r="H36" s="23"/>
      <c r="I36" s="61">
        <f t="shared" ca="1" si="13"/>
        <v>246</v>
      </c>
      <c r="J36" s="61">
        <f t="shared" ca="1" si="14"/>
        <v>0</v>
      </c>
      <c r="K36" s="23"/>
      <c r="L36" s="62">
        <f t="shared" ref="L36" ca="1" si="23">F36/I36</f>
        <v>3.3414634146341462</v>
      </c>
      <c r="M36" s="62" t="str">
        <f t="shared" ref="M36" si="24">IFERROR((H36/K36),"")</f>
        <v/>
      </c>
      <c r="O36" s="65" t="str">
        <f t="shared" ref="O36" ca="1" si="25">IFERROR((H36/G36),"")</f>
        <v/>
      </c>
      <c r="P36" s="65" t="str">
        <f t="shared" ref="P36" ca="1" si="26">IFERROR((K36/J36),"")</f>
        <v/>
      </c>
      <c r="Q36" s="65" t="str">
        <f t="shared" ref="Q36" si="27">IF(M36&lt;&gt;"",(M36/L36),"")</f>
        <v/>
      </c>
      <c r="R36" s="7"/>
      <c r="S36" s="455" t="str">
        <f t="shared" ref="S36" ca="1" si="28">IFERROR((AVERAGE(O36,Q36)),"")</f>
        <v/>
      </c>
      <c r="T36" s="433"/>
      <c r="U36" s="94">
        <v>1</v>
      </c>
      <c r="V36" s="95">
        <f t="shared" ca="1" si="21"/>
        <v>49</v>
      </c>
      <c r="W36" s="95" t="str">
        <f t="shared" ref="W36" ca="1" si="29">IFERROR((ROUNDUP(((F36-H36)/3/M36),0)),"")</f>
        <v/>
      </c>
      <c r="AG36" s="8"/>
    </row>
    <row r="37" spans="4:33" ht="36" customHeight="1" collapsed="1">
      <c r="E37" s="101" t="s">
        <v>147</v>
      </c>
      <c r="F37" s="33">
        <f t="shared" ca="1" si="11"/>
        <v>413</v>
      </c>
      <c r="G37" s="33">
        <f t="shared" ca="1" si="12"/>
        <v>0</v>
      </c>
      <c r="H37" s="23"/>
      <c r="I37" s="61">
        <f t="shared" ca="1" si="13"/>
        <v>75</v>
      </c>
      <c r="J37" s="61">
        <f t="shared" ca="1" si="14"/>
        <v>0</v>
      </c>
      <c r="K37" s="23"/>
      <c r="L37" s="62">
        <f t="shared" ca="1" si="15"/>
        <v>5.5066666666666668</v>
      </c>
      <c r="M37" s="62" t="str">
        <f t="shared" si="16"/>
        <v/>
      </c>
      <c r="O37" s="65" t="str">
        <f t="shared" ca="1" si="17"/>
        <v/>
      </c>
      <c r="P37" s="65" t="str">
        <f t="shared" ca="1" si="18"/>
        <v/>
      </c>
      <c r="Q37" s="65" t="str">
        <f t="shared" si="19"/>
        <v/>
      </c>
      <c r="R37" s="7"/>
      <c r="S37" s="455" t="str">
        <f t="shared" ca="1" si="20"/>
        <v/>
      </c>
      <c r="T37" s="433"/>
      <c r="U37" s="94">
        <v>1</v>
      </c>
      <c r="V37" s="95">
        <f t="shared" ca="1" si="21"/>
        <v>15</v>
      </c>
      <c r="W37" s="95" t="str">
        <f t="shared" ca="1" si="22"/>
        <v/>
      </c>
      <c r="AG37" s="8"/>
    </row>
    <row r="38" spans="4:33" ht="36" customHeight="1" collapsed="1">
      <c r="E38" s="101" t="s">
        <v>118</v>
      </c>
      <c r="F38" s="33">
        <f t="shared" ca="1" si="11"/>
        <v>119</v>
      </c>
      <c r="G38" s="33">
        <f t="shared" ca="1" si="12"/>
        <v>0</v>
      </c>
      <c r="H38" s="23"/>
      <c r="I38" s="61">
        <f t="shared" ca="1" si="13"/>
        <v>34</v>
      </c>
      <c r="J38" s="61">
        <f t="shared" ca="1" si="14"/>
        <v>0</v>
      </c>
      <c r="K38" s="23"/>
      <c r="L38" s="62">
        <f t="shared" ca="1" si="15"/>
        <v>3.5</v>
      </c>
      <c r="M38" s="62" t="str">
        <f t="shared" si="16"/>
        <v/>
      </c>
      <c r="O38" s="65" t="str">
        <f t="shared" ca="1" si="17"/>
        <v/>
      </c>
      <c r="P38" s="65" t="str">
        <f t="shared" ca="1" si="18"/>
        <v/>
      </c>
      <c r="Q38" s="65" t="str">
        <f t="shared" si="19"/>
        <v/>
      </c>
      <c r="R38" s="7"/>
      <c r="S38" s="455" t="str">
        <f t="shared" ca="1" si="20"/>
        <v/>
      </c>
      <c r="T38" s="433"/>
      <c r="U38" s="94">
        <v>1</v>
      </c>
      <c r="V38" s="95">
        <f t="shared" ca="1" si="21"/>
        <v>7</v>
      </c>
      <c r="W38" s="95" t="str">
        <f t="shared" ca="1" si="22"/>
        <v/>
      </c>
      <c r="AG38" s="8"/>
    </row>
    <row r="39" spans="4:33" ht="36" customHeight="1" collapsed="1">
      <c r="E39" s="101" t="s">
        <v>138</v>
      </c>
      <c r="F39" s="33">
        <f t="shared" ca="1" si="11"/>
        <v>240</v>
      </c>
      <c r="G39" s="33">
        <f t="shared" ca="1" si="12"/>
        <v>0</v>
      </c>
      <c r="H39" s="23"/>
      <c r="I39" s="61">
        <f t="shared" ca="1" si="13"/>
        <v>30</v>
      </c>
      <c r="J39" s="61">
        <f t="shared" ca="1" si="14"/>
        <v>0</v>
      </c>
      <c r="K39" s="23"/>
      <c r="L39" s="62">
        <f t="shared" ca="1" si="15"/>
        <v>8</v>
      </c>
      <c r="M39" s="62" t="str">
        <f t="shared" si="16"/>
        <v/>
      </c>
      <c r="O39" s="65" t="str">
        <f t="shared" ca="1" si="17"/>
        <v/>
      </c>
      <c r="P39" s="65" t="str">
        <f t="shared" ca="1" si="18"/>
        <v/>
      </c>
      <c r="Q39" s="65" t="str">
        <f t="shared" si="19"/>
        <v/>
      </c>
      <c r="R39" s="7"/>
      <c r="S39" s="457" t="str">
        <f t="shared" ca="1" si="20"/>
        <v/>
      </c>
      <c r="T39" s="458"/>
      <c r="U39" s="94">
        <v>1</v>
      </c>
      <c r="V39" s="95">
        <f t="shared" ca="1" si="21"/>
        <v>3</v>
      </c>
      <c r="W39" s="95" t="str">
        <f t="shared" ca="1" si="22"/>
        <v/>
      </c>
      <c r="AG39" s="8"/>
    </row>
    <row r="40" spans="4:33" ht="36" customHeight="1" collapsed="1">
      <c r="E40" s="101" t="s">
        <v>137</v>
      </c>
      <c r="F40" s="33">
        <f t="shared" ca="1" si="11"/>
        <v>45</v>
      </c>
      <c r="G40" s="33">
        <f t="shared" ca="1" si="12"/>
        <v>0</v>
      </c>
      <c r="H40" s="23"/>
      <c r="I40" s="61">
        <f t="shared" ca="1" si="13"/>
        <v>45</v>
      </c>
      <c r="J40" s="61">
        <f t="shared" ca="1" si="14"/>
        <v>0</v>
      </c>
      <c r="K40" s="23"/>
      <c r="L40" s="62">
        <f t="shared" ca="1" si="15"/>
        <v>1</v>
      </c>
      <c r="M40" s="62" t="str">
        <f t="shared" si="16"/>
        <v/>
      </c>
      <c r="O40" s="65" t="str">
        <f t="shared" ca="1" si="17"/>
        <v/>
      </c>
      <c r="P40" s="65" t="str">
        <f t="shared" ca="1" si="18"/>
        <v/>
      </c>
      <c r="Q40" s="65" t="str">
        <f t="shared" si="19"/>
        <v/>
      </c>
      <c r="R40" s="7"/>
      <c r="S40" s="457" t="str">
        <f t="shared" ca="1" si="20"/>
        <v/>
      </c>
      <c r="T40" s="458"/>
      <c r="U40" s="94">
        <v>1</v>
      </c>
      <c r="V40" s="95">
        <f t="shared" ca="1" si="21"/>
        <v>9</v>
      </c>
      <c r="W40" s="95" t="str">
        <f t="shared" ca="1" si="22"/>
        <v/>
      </c>
      <c r="AG40" s="8"/>
    </row>
    <row r="41" spans="4:33" ht="36" customHeight="1" collapsed="1">
      <c r="E41" s="101" t="s">
        <v>124</v>
      </c>
      <c r="F41" s="33">
        <f t="shared" ca="1" si="11"/>
        <v>113</v>
      </c>
      <c r="G41" s="33">
        <f t="shared" ca="1" si="12"/>
        <v>0</v>
      </c>
      <c r="H41" s="23"/>
      <c r="I41" s="61">
        <f t="shared" ca="1" si="13"/>
        <v>45</v>
      </c>
      <c r="J41" s="61">
        <f t="shared" ca="1" si="14"/>
        <v>0</v>
      </c>
      <c r="K41" s="23"/>
      <c r="L41" s="62">
        <f t="shared" ca="1" si="15"/>
        <v>2.5111111111111111</v>
      </c>
      <c r="M41" s="62" t="str">
        <f t="shared" si="16"/>
        <v/>
      </c>
      <c r="O41" s="65" t="str">
        <f t="shared" ca="1" si="17"/>
        <v/>
      </c>
      <c r="P41" s="65" t="str">
        <f t="shared" ca="1" si="18"/>
        <v/>
      </c>
      <c r="Q41" s="65" t="str">
        <f t="shared" si="19"/>
        <v/>
      </c>
      <c r="R41" s="7"/>
      <c r="S41" s="455" t="str">
        <f t="shared" ca="1" si="20"/>
        <v/>
      </c>
      <c r="T41" s="433"/>
      <c r="U41" s="94">
        <v>1</v>
      </c>
      <c r="V41" s="95">
        <f t="shared" ca="1" si="21"/>
        <v>9</v>
      </c>
      <c r="W41" s="95" t="str">
        <f t="shared" ca="1" si="22"/>
        <v/>
      </c>
      <c r="AG41" s="8"/>
    </row>
    <row r="42" spans="4:33" ht="6.75" hidden="1" customHeight="1" outlineLevel="1">
      <c r="O42" s="66"/>
      <c r="P42" s="66"/>
      <c r="Q42" s="66"/>
      <c r="R42" s="7"/>
      <c r="S42" s="7"/>
      <c r="T42" s="7"/>
      <c r="U42" s="7"/>
    </row>
    <row r="43" spans="4:33" ht="15" hidden="1" customHeight="1" outlineLevel="1">
      <c r="E43" s="34" t="s">
        <v>268</v>
      </c>
      <c r="F43" s="35" t="e">
        <f>SUMIF(#REF!,"F",#REF!)</f>
        <v>#REF!</v>
      </c>
      <c r="G43" s="35">
        <f ca="1">SUMIF($D$23:$U$23,"F",$S$23:$S$23)</f>
        <v>0</v>
      </c>
      <c r="H43" s="36">
        <f ca="1">SUMIF($D$23:$X$23,"F",$W$23:$W$23)</f>
        <v>0</v>
      </c>
      <c r="I43" s="67" t="e">
        <f>SUMIF(#REF!,"F",#REF!)</f>
        <v>#REF!</v>
      </c>
      <c r="J43" s="68">
        <f ca="1">SUMIF($D$23:$U$23,"F",$T$23:$T$23)</f>
        <v>0</v>
      </c>
      <c r="K43" s="36">
        <f ca="1">SUMIF($D$23:$X$23,"F",$X$23:$X$23)</f>
        <v>0</v>
      </c>
      <c r="L43" s="69" t="e">
        <f>F43/I43</f>
        <v>#REF!</v>
      </c>
      <c r="M43" s="70" t="str">
        <f ca="1">IFERROR((H43/K43),"")</f>
        <v/>
      </c>
      <c r="N43" s="71"/>
      <c r="O43" s="72" t="str">
        <f ca="1">IFERROR((H43/G43),"")</f>
        <v/>
      </c>
      <c r="P43" s="73" t="str">
        <f ca="1">IFERROR((K43/J43),"")</f>
        <v/>
      </c>
      <c r="Q43" s="96" t="str">
        <f ca="1">IFERROR((M43/L43),"")</f>
        <v/>
      </c>
      <c r="R43" s="7"/>
      <c r="S43" s="451" t="str">
        <f ca="1">IFERROR((AVERAGE(O43:Q43)),"")</f>
        <v/>
      </c>
      <c r="T43" s="429"/>
      <c r="U43" s="47"/>
      <c r="V43" s="83"/>
      <c r="W43" s="47"/>
      <c r="AG43" s="8"/>
    </row>
    <row r="44" spans="4:33" ht="8.25" hidden="1" customHeight="1" outlineLevel="1">
      <c r="E44" s="37" t="s">
        <v>269</v>
      </c>
      <c r="F44" s="38" t="e">
        <f>SUMIF(#REF!,"V",#REF!)</f>
        <v>#REF!</v>
      </c>
      <c r="G44" s="39">
        <f ca="1">SUMIF($D$23:$U$23,"V",$S$23:$S$23)</f>
        <v>0</v>
      </c>
      <c r="H44" s="40">
        <f ca="1">SUMIF($D$23:$X$23,"V",$W$23:$W$23)</f>
        <v>0</v>
      </c>
      <c r="I44" s="74" t="e">
        <f>SUMIF(#REF!,"V",#REF!)</f>
        <v>#REF!</v>
      </c>
      <c r="J44" s="39">
        <f ca="1">SUMIF($D$23:$U$23,"V",$T$23:$T$23)</f>
        <v>0</v>
      </c>
      <c r="K44" s="40">
        <f ca="1">SUMIF($D$23:$X$23,"V",$X$23:$X$23)</f>
        <v>0</v>
      </c>
      <c r="L44" s="75" t="str">
        <f>IFERROR(F44/I44,"")</f>
        <v/>
      </c>
      <c r="M44" s="76" t="str">
        <f ca="1">IFERROR((H44/K44),"")</f>
        <v/>
      </c>
      <c r="N44" s="71"/>
      <c r="O44" s="77" t="str">
        <f ca="1">IFERROR((H44/G44),"")</f>
        <v/>
      </c>
      <c r="P44" s="78" t="str">
        <f ca="1">IFERROR((K44/J44),"")</f>
        <v/>
      </c>
      <c r="Q44" s="97" t="str">
        <f ca="1">IFERROR((M44/L44),"")</f>
        <v/>
      </c>
      <c r="R44" s="7"/>
      <c r="S44" s="452" t="str">
        <f ca="1">IFERROR((AVERAGE(O44:Q44)),"")</f>
        <v/>
      </c>
      <c r="T44" s="453"/>
    </row>
    <row r="45" spans="4:33" ht="6.75" customHeight="1" collapsed="1" thickBot="1">
      <c r="O45" s="66"/>
      <c r="P45" s="66"/>
      <c r="Q45" s="66"/>
      <c r="R45" s="7"/>
      <c r="S45" s="7"/>
      <c r="T45" s="7"/>
      <c r="U45" s="7"/>
    </row>
    <row r="46" spans="4:33" ht="15" customHeight="1" thickBot="1">
      <c r="E46" s="41" t="s">
        <v>109</v>
      </c>
      <c r="F46" s="42">
        <f ca="1">SUM(F35:F41)</f>
        <v>3270</v>
      </c>
      <c r="G46" s="42">
        <f t="shared" ref="G46:K46" ca="1" si="30">SUM(G35:G41)</f>
        <v>0</v>
      </c>
      <c r="H46" s="42">
        <f t="shared" si="30"/>
        <v>0</v>
      </c>
      <c r="I46" s="42">
        <f t="shared" ca="1" si="30"/>
        <v>841</v>
      </c>
      <c r="J46" s="42">
        <f t="shared" ca="1" si="30"/>
        <v>0</v>
      </c>
      <c r="K46" s="42">
        <f t="shared" si="30"/>
        <v>0</v>
      </c>
      <c r="L46" s="79">
        <f ca="1">F46/I46</f>
        <v>3.888228299643282</v>
      </c>
      <c r="M46" s="80" t="str">
        <f>IFERROR((H46/K46),"")</f>
        <v/>
      </c>
      <c r="O46" s="392" t="str">
        <f ca="1">IFERROR((H46/G46),"")</f>
        <v/>
      </c>
      <c r="P46" s="392" t="str">
        <f ca="1">IFERROR((K46/J46),"")</f>
        <v/>
      </c>
      <c r="Q46" s="392" t="str">
        <f ca="1">IFERROR((M46/L46),"")</f>
        <v/>
      </c>
      <c r="R46" s="7"/>
      <c r="S46" s="446" t="str">
        <f ca="1">IFERROR((AVERAGE(O46:Q46)),"")</f>
        <v/>
      </c>
      <c r="T46" s="433"/>
      <c r="U46" s="99"/>
      <c r="V46" s="99"/>
      <c r="W46" s="99"/>
    </row>
    <row r="47" spans="4:33" ht="14.25" customHeight="1"/>
    <row r="48" spans="4:33" ht="14.25" customHeight="1"/>
  </sheetData>
  <sortState xmlns:xlrd2="http://schemas.microsoft.com/office/spreadsheetml/2017/richdata2" ref="E35:E41">
    <sortCondition ref="E35:E41"/>
  </sortState>
  <mergeCells count="13">
    <mergeCell ref="S46:T46"/>
    <mergeCell ref="E4:T4"/>
    <mergeCell ref="E32:T32"/>
    <mergeCell ref="S34:T34"/>
    <mergeCell ref="S35:T35"/>
    <mergeCell ref="S43:T43"/>
    <mergeCell ref="S44:T44"/>
    <mergeCell ref="S41:T41"/>
    <mergeCell ref="S40:T40"/>
    <mergeCell ref="S39:T39"/>
    <mergeCell ref="S38:T38"/>
    <mergeCell ref="S37:T37"/>
    <mergeCell ref="S36:T36"/>
  </mergeCells>
  <conditionalFormatting sqref="O35:Q41">
    <cfRule type="cellIs" dxfId="371" priority="4" operator="lessThan">
      <formula>0.95</formula>
    </cfRule>
    <cfRule type="cellIs" dxfId="370" priority="5" operator="between">
      <formula>0.95</formula>
      <formula>0.999999999999999</formula>
    </cfRule>
    <cfRule type="cellIs" dxfId="369" priority="6" operator="greaterThanOrEqual">
      <formula>1</formula>
    </cfRule>
  </conditionalFormatting>
  <conditionalFormatting sqref="S35:T41">
    <cfRule type="cellIs" dxfId="368" priority="1" operator="lessThan">
      <formula>0.95</formula>
    </cfRule>
    <cfRule type="cellIs" dxfId="367" priority="2" operator="between">
      <formula>0.95</formula>
      <formula>0.999999999999999</formula>
    </cfRule>
    <cfRule type="cellIs" dxfId="366" priority="3" operator="greaterThanOr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70C0"/>
  </sheetPr>
  <dimension ref="A1:AG41"/>
  <sheetViews>
    <sheetView showGridLines="0" zoomScale="70" zoomScaleNormal="70" workbookViewId="0">
      <selection activeCell="P13" sqref="P13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60.33203125" style="9" bestFit="1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ustomWidth="1" collapsed="1"/>
    <col min="26" max="26" width="28.5546875" style="9" customWidth="1"/>
    <col min="27" max="27" width="9.109375" style="9" customWidth="1"/>
    <col min="28" max="28" width="10.44140625" style="9" customWidth="1"/>
    <col min="29" max="29" width="9.109375" style="9" customWidth="1"/>
    <col min="30" max="30" width="10" style="9" customWidth="1"/>
    <col min="31" max="31" width="11.44140625" style="9" customWidth="1"/>
    <col min="32" max="32" width="10.88671875" style="9" customWidth="1"/>
    <col min="33" max="33" width="9.109375" style="9" customWidth="1"/>
    <col min="34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276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47" t="s">
        <v>238</v>
      </c>
      <c r="F4" s="448"/>
      <c r="G4" s="448"/>
      <c r="H4" s="448"/>
      <c r="I4" s="448"/>
      <c r="J4" s="448"/>
      <c r="K4" s="448"/>
      <c r="L4" s="448"/>
      <c r="M4" s="448"/>
      <c r="N4" s="448"/>
      <c r="O4" s="448"/>
      <c r="P4" s="448"/>
      <c r="Q4" s="448"/>
      <c r="R4" s="448"/>
      <c r="S4" s="448"/>
      <c r="T4" s="448"/>
      <c r="V4" s="13"/>
    </row>
    <row r="5" spans="1:24" ht="15" customHeight="1" thickBot="1">
      <c r="F5" s="16"/>
      <c r="G5" s="16"/>
      <c r="H5" s="16"/>
      <c r="I5" s="16"/>
      <c r="J5" s="16"/>
      <c r="K5" s="365" t="s">
        <v>272</v>
      </c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388" t="s">
        <v>243</v>
      </c>
      <c r="P6" s="389" t="s">
        <v>244</v>
      </c>
      <c r="Q6" s="389" t="s">
        <v>100</v>
      </c>
      <c r="S6" s="388" t="s">
        <v>243</v>
      </c>
      <c r="T6" s="389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/>
      <c r="E7" s="387" t="s">
        <v>245</v>
      </c>
      <c r="F7" s="21">
        <f t="shared" ref="F7:K7" si="0">SUM(F8:F11)</f>
        <v>77</v>
      </c>
      <c r="G7" s="21">
        <f t="shared" si="0"/>
        <v>77</v>
      </c>
      <c r="H7" s="21">
        <f t="shared" si="0"/>
        <v>77</v>
      </c>
      <c r="I7" s="21">
        <f t="shared" si="0"/>
        <v>77</v>
      </c>
      <c r="J7" s="21">
        <f t="shared" si="0"/>
        <v>77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 t="s">
        <v>339</v>
      </c>
      <c r="F8" s="23">
        <v>65</v>
      </c>
      <c r="G8" s="23">
        <v>65</v>
      </c>
      <c r="H8" s="23">
        <v>65</v>
      </c>
      <c r="I8" s="23">
        <v>65</v>
      </c>
      <c r="J8" s="23">
        <v>45</v>
      </c>
      <c r="K8" s="364">
        <v>0</v>
      </c>
      <c r="L8" s="51"/>
      <c r="M8" s="43"/>
      <c r="O8" s="102">
        <f>ROUND(Q8*P8,0)</f>
        <v>1129</v>
      </c>
      <c r="P8" s="103">
        <v>3.7</v>
      </c>
      <c r="Q8" s="102">
        <f>SUM(F8:K8)</f>
        <v>305</v>
      </c>
      <c r="S8" s="102">
        <f>T8*P8</f>
        <v>0</v>
      </c>
      <c r="T8" s="102"/>
      <c r="U8" s="88">
        <f>ROUND((AVERAGE(F8:J8)),0)</f>
        <v>61</v>
      </c>
      <c r="V8" s="83"/>
      <c r="W8" s="89"/>
      <c r="X8" s="89"/>
    </row>
    <row r="9" spans="1:24" s="19" customFormat="1" ht="15" customHeight="1">
      <c r="D9" s="45"/>
      <c r="E9" s="376" t="s">
        <v>139</v>
      </c>
      <c r="F9" s="377">
        <v>0</v>
      </c>
      <c r="G9" s="377">
        <v>0</v>
      </c>
      <c r="H9" s="377">
        <v>0</v>
      </c>
      <c r="I9" s="377">
        <v>0</v>
      </c>
      <c r="J9" s="377">
        <v>23</v>
      </c>
      <c r="K9" s="393">
        <v>0</v>
      </c>
      <c r="L9" s="16" t="s">
        <v>277</v>
      </c>
      <c r="M9" s="378"/>
      <c r="N9" s="379"/>
      <c r="O9" s="380">
        <f>ROUND(Q9*P9,0)</f>
        <v>46</v>
      </c>
      <c r="P9" s="381">
        <v>2</v>
      </c>
      <c r="Q9" s="380">
        <f>SUM(F9:K9)</f>
        <v>23</v>
      </c>
      <c r="R9" s="382"/>
      <c r="S9" s="380">
        <f>T9*P9</f>
        <v>0</v>
      </c>
      <c r="T9" s="380"/>
      <c r="U9" s="383">
        <f>ROUND((AVERAGE(F9:J9)),0)</f>
        <v>5</v>
      </c>
      <c r="V9" s="384"/>
      <c r="W9" s="385"/>
      <c r="X9" s="385"/>
    </row>
    <row r="10" spans="1:24" ht="15" customHeight="1">
      <c r="E10" s="101" t="s">
        <v>124</v>
      </c>
      <c r="F10" s="23">
        <v>9</v>
      </c>
      <c r="G10" s="23">
        <v>9</v>
      </c>
      <c r="H10" s="23">
        <v>9</v>
      </c>
      <c r="I10" s="23">
        <v>9</v>
      </c>
      <c r="J10" s="23">
        <v>9</v>
      </c>
      <c r="K10" s="364">
        <v>0</v>
      </c>
      <c r="L10" s="51"/>
      <c r="M10" s="43"/>
      <c r="O10" s="102">
        <f>ROUND(Q10*P10,0)</f>
        <v>113</v>
      </c>
      <c r="P10" s="103">
        <v>2.5</v>
      </c>
      <c r="Q10" s="102">
        <f>SUM(F10:K10)</f>
        <v>45</v>
      </c>
      <c r="S10" s="102">
        <f>T10*P10</f>
        <v>0</v>
      </c>
      <c r="T10" s="102"/>
      <c r="U10" s="88">
        <f>ROUND((AVERAGE(F10:J10)),0)</f>
        <v>9</v>
      </c>
      <c r="V10" s="83"/>
      <c r="W10" s="89"/>
      <c r="X10" s="89"/>
    </row>
    <row r="11" spans="1:24" ht="15" customHeight="1">
      <c r="E11" s="101" t="s">
        <v>138</v>
      </c>
      <c r="F11" s="23">
        <v>3</v>
      </c>
      <c r="G11" s="23">
        <v>3</v>
      </c>
      <c r="H11" s="23">
        <v>3</v>
      </c>
      <c r="I11" s="23">
        <v>3</v>
      </c>
      <c r="J11" s="23">
        <v>0</v>
      </c>
      <c r="K11" s="364">
        <v>0</v>
      </c>
      <c r="L11" s="51"/>
      <c r="M11" s="43"/>
      <c r="O11" s="102">
        <f>ROUND(Q11*P11,0)</f>
        <v>84</v>
      </c>
      <c r="P11" s="103">
        <v>7</v>
      </c>
      <c r="Q11" s="102">
        <f>SUM(F11:K11)</f>
        <v>12</v>
      </c>
      <c r="S11" s="102">
        <f>T11*P11</f>
        <v>0</v>
      </c>
      <c r="T11" s="102"/>
      <c r="U11" s="88">
        <f>ROUND((AVERAGE(F11:J11)),0)</f>
        <v>2</v>
      </c>
      <c r="V11" s="83"/>
      <c r="W11" s="89"/>
      <c r="X11" s="89"/>
    </row>
    <row r="12" spans="1:24" ht="15" customHeight="1">
      <c r="A12" s="19"/>
      <c r="E12" s="387" t="s">
        <v>347</v>
      </c>
      <c r="F12" s="21">
        <f t="shared" ref="F12:K12" si="1">SUM(F13:F13)</f>
        <v>23</v>
      </c>
      <c r="G12" s="21">
        <f t="shared" si="1"/>
        <v>23</v>
      </c>
      <c r="H12" s="21">
        <f t="shared" si="1"/>
        <v>23</v>
      </c>
      <c r="I12" s="21">
        <f t="shared" si="1"/>
        <v>23</v>
      </c>
      <c r="J12" s="21">
        <f t="shared" si="1"/>
        <v>23</v>
      </c>
      <c r="K12" s="21">
        <f t="shared" si="1"/>
        <v>0</v>
      </c>
      <c r="L12" s="43"/>
      <c r="Q12" s="87" t="s">
        <v>246</v>
      </c>
      <c r="T12" s="87" t="s">
        <v>247</v>
      </c>
      <c r="U12" s="88"/>
      <c r="V12" s="83"/>
      <c r="X12" s="87" t="s">
        <v>248</v>
      </c>
    </row>
    <row r="13" spans="1:24" ht="15" customHeight="1">
      <c r="E13" s="101" t="s">
        <v>345</v>
      </c>
      <c r="F13" s="23">
        <v>23</v>
      </c>
      <c r="G13" s="23">
        <v>23</v>
      </c>
      <c r="H13" s="23">
        <v>23</v>
      </c>
      <c r="I13" s="23">
        <v>23</v>
      </c>
      <c r="J13" s="23">
        <v>23</v>
      </c>
      <c r="K13" s="364">
        <v>0</v>
      </c>
      <c r="L13" s="51"/>
      <c r="M13" s="43"/>
      <c r="O13" s="102">
        <f>ROUND(Q13*P13,0)</f>
        <v>316</v>
      </c>
      <c r="P13" s="103">
        <f>P15/2</f>
        <v>2.75</v>
      </c>
      <c r="Q13" s="102">
        <f>SUM(F13:K13)</f>
        <v>115</v>
      </c>
      <c r="S13" s="102">
        <f>T13*P13</f>
        <v>0</v>
      </c>
      <c r="T13" s="102"/>
      <c r="U13" s="88">
        <f>ROUND((AVERAGE(F13:J13)),0)</f>
        <v>23</v>
      </c>
      <c r="V13" s="83"/>
      <c r="W13" s="89"/>
      <c r="X13" s="89"/>
    </row>
    <row r="14" spans="1:24" s="19" customFormat="1" ht="15" customHeight="1">
      <c r="D14" s="45"/>
      <c r="E14" s="407" t="s">
        <v>338</v>
      </c>
      <c r="F14" s="370">
        <f>SUM(F15:F18)</f>
        <v>60</v>
      </c>
      <c r="G14" s="370">
        <f t="shared" ref="G14:K14" si="2">SUM(G15:G18)</f>
        <v>60</v>
      </c>
      <c r="H14" s="370">
        <f t="shared" si="2"/>
        <v>60</v>
      </c>
      <c r="I14" s="370">
        <f t="shared" si="2"/>
        <v>45</v>
      </c>
      <c r="J14" s="370">
        <f t="shared" si="2"/>
        <v>45</v>
      </c>
      <c r="K14" s="370">
        <f t="shared" si="2"/>
        <v>0</v>
      </c>
      <c r="L14" s="378"/>
      <c r="N14" s="379"/>
      <c r="Q14" s="406" t="s">
        <v>246</v>
      </c>
      <c r="R14" s="382"/>
      <c r="T14" s="406" t="s">
        <v>247</v>
      </c>
      <c r="U14" s="383"/>
      <c r="V14" s="384"/>
      <c r="X14" s="406" t="s">
        <v>248</v>
      </c>
    </row>
    <row r="15" spans="1:24" ht="15" customHeight="1">
      <c r="E15" s="101" t="s">
        <v>345</v>
      </c>
      <c r="F15" s="23">
        <v>45</v>
      </c>
      <c r="G15" s="23">
        <v>45</v>
      </c>
      <c r="H15" s="23">
        <v>45</v>
      </c>
      <c r="I15" s="23">
        <v>45</v>
      </c>
      <c r="J15" s="23">
        <v>45</v>
      </c>
      <c r="K15" s="364">
        <v>0</v>
      </c>
      <c r="L15" s="51"/>
      <c r="M15" s="43"/>
      <c r="O15" s="102">
        <f>ROUND(Q15*P15,0)</f>
        <v>1238</v>
      </c>
      <c r="P15" s="103">
        <v>5.5</v>
      </c>
      <c r="Q15" s="102">
        <f>SUM(F15:K15)</f>
        <v>225</v>
      </c>
      <c r="S15" s="102">
        <f>T15*P15</f>
        <v>0</v>
      </c>
      <c r="T15" s="102"/>
      <c r="U15" s="88">
        <f>ROUND((AVERAGE(F15:J15)),0)</f>
        <v>45</v>
      </c>
      <c r="V15" s="83"/>
      <c r="W15" s="89"/>
      <c r="X15" s="89"/>
    </row>
    <row r="16" spans="1:24" ht="15" customHeight="1">
      <c r="E16" s="101" t="s">
        <v>147</v>
      </c>
      <c r="F16" s="23">
        <v>15</v>
      </c>
      <c r="G16" s="23">
        <v>15</v>
      </c>
      <c r="H16" s="23">
        <v>15</v>
      </c>
      <c r="I16" s="23">
        <v>0</v>
      </c>
      <c r="J16" s="23">
        <v>0</v>
      </c>
      <c r="K16" s="364">
        <v>0</v>
      </c>
      <c r="L16" s="51"/>
      <c r="M16" s="43"/>
      <c r="O16" s="102">
        <f>ROUND(Q16*P16,0)</f>
        <v>189</v>
      </c>
      <c r="P16" s="103">
        <v>4.2</v>
      </c>
      <c r="Q16" s="102">
        <f>SUM(F16:K16)</f>
        <v>45</v>
      </c>
      <c r="S16" s="102">
        <f>T16*P16</f>
        <v>0</v>
      </c>
      <c r="T16" s="102"/>
      <c r="U16" s="88">
        <f>ROUND((AVERAGE(F16:J16)),0)</f>
        <v>9</v>
      </c>
      <c r="V16" s="83"/>
      <c r="W16" s="89"/>
      <c r="X16" s="89"/>
    </row>
    <row r="17" spans="4:33" ht="22.95" customHeight="1" thickBot="1">
      <c r="O17" s="52">
        <f>SUM(O7:O16)</f>
        <v>3115</v>
      </c>
      <c r="P17" s="46"/>
      <c r="Q17" s="47"/>
      <c r="S17" s="47"/>
      <c r="T17" s="47"/>
      <c r="U17" s="47"/>
      <c r="V17" s="83"/>
      <c r="W17" s="47"/>
    </row>
    <row r="18" spans="4:33" ht="22.2" hidden="1" customHeight="1" outlineLevel="1">
      <c r="E18" s="24" t="s">
        <v>254</v>
      </c>
      <c r="F18" s="25" t="s">
        <v>239</v>
      </c>
      <c r="G18" s="25" t="s">
        <v>57</v>
      </c>
      <c r="H18" s="25" t="s">
        <v>240</v>
      </c>
      <c r="I18" s="25" t="s">
        <v>240</v>
      </c>
      <c r="J18" s="25" t="s">
        <v>239</v>
      </c>
      <c r="K18" s="53" t="s">
        <v>241</v>
      </c>
      <c r="O18" s="54"/>
      <c r="P18" s="47"/>
      <c r="Q18" s="47"/>
      <c r="S18" s="47"/>
      <c r="T18" s="47"/>
      <c r="U18" s="47"/>
      <c r="V18" s="83"/>
      <c r="W18" s="47"/>
    </row>
    <row r="19" spans="4:33" ht="22.2" hidden="1" customHeight="1" outlineLevel="1">
      <c r="E19" s="26" t="s">
        <v>255</v>
      </c>
      <c r="F19" s="23" t="e">
        <f>#REF!</f>
        <v>#REF!</v>
      </c>
      <c r="G19" s="23" t="e">
        <f>#REF!</f>
        <v>#REF!</v>
      </c>
      <c r="H19" s="23" t="e">
        <f>#REF!</f>
        <v>#REF!</v>
      </c>
      <c r="I19" s="23" t="e">
        <f>#REF!</f>
        <v>#REF!</v>
      </c>
      <c r="J19" s="23" t="e">
        <f>#REF!</f>
        <v>#REF!</v>
      </c>
      <c r="K19" s="55">
        <v>0</v>
      </c>
      <c r="O19" s="54"/>
      <c r="P19" s="47"/>
      <c r="Q19" s="47"/>
      <c r="S19" s="47"/>
      <c r="T19" s="47"/>
      <c r="U19" s="47"/>
      <c r="V19" s="83"/>
      <c r="W19" s="47"/>
    </row>
    <row r="20" spans="4:33" ht="22.2" hidden="1" customHeight="1" outlineLevel="1">
      <c r="E20" s="26" t="s">
        <v>256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55">
        <v>0</v>
      </c>
      <c r="O20" s="54"/>
      <c r="P20" s="47"/>
      <c r="Q20" s="47"/>
      <c r="S20" s="47"/>
      <c r="T20" s="47"/>
      <c r="U20" s="47"/>
      <c r="V20" s="83"/>
      <c r="W20" s="47"/>
    </row>
    <row r="21" spans="4:33" ht="22.2" hidden="1" customHeight="1" outlineLevel="1">
      <c r="E21" s="26" t="s">
        <v>257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55">
        <v>0</v>
      </c>
      <c r="O21" s="54"/>
      <c r="P21" s="47"/>
      <c r="Q21" s="47"/>
      <c r="S21" s="47"/>
      <c r="T21" s="47"/>
      <c r="U21" s="47"/>
      <c r="V21" s="83"/>
      <c r="W21" s="47"/>
    </row>
    <row r="22" spans="4:33" ht="22.2" hidden="1" customHeight="1" outlineLevel="1">
      <c r="E22" s="26" t="s">
        <v>258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55">
        <v>0</v>
      </c>
      <c r="O22" s="54"/>
      <c r="P22" s="47"/>
      <c r="Q22" s="47"/>
      <c r="S22" s="47"/>
      <c r="T22" s="47"/>
      <c r="U22" s="47"/>
      <c r="V22" s="83"/>
      <c r="W22" s="47"/>
    </row>
    <row r="23" spans="4:33" ht="22.95" hidden="1" customHeight="1" outlineLevel="1" thickBot="1">
      <c r="E23" s="27" t="s">
        <v>259</v>
      </c>
      <c r="F23" s="28" t="e">
        <f>SUM(F19:F22)-F21</f>
        <v>#REF!</v>
      </c>
      <c r="G23" s="28" t="e">
        <f>SUM(G19:G22)-G21</f>
        <v>#REF!</v>
      </c>
      <c r="H23" s="28" t="e">
        <f>SUM(H19:H22)-H21</f>
        <v>#REF!</v>
      </c>
      <c r="I23" s="28" t="e">
        <f>SUM(I19:I22)-I21</f>
        <v>#REF!</v>
      </c>
      <c r="J23" s="28" t="e">
        <f>SUM(J19:J22)-J21</f>
        <v>#REF!</v>
      </c>
      <c r="K23" s="56">
        <f>SUM(K19:K22)-K22</f>
        <v>0</v>
      </c>
      <c r="O23" s="54"/>
      <c r="P23" s="47"/>
      <c r="Q23" s="47"/>
      <c r="S23" s="47"/>
      <c r="T23" s="47"/>
      <c r="U23" s="47"/>
      <c r="V23" s="83"/>
      <c r="W23" s="47"/>
    </row>
    <row r="24" spans="4:33" ht="22.2" hidden="1" customHeight="1" outlineLevel="1">
      <c r="O24" s="54"/>
      <c r="P24" s="47"/>
      <c r="Q24" s="47"/>
      <c r="S24" s="47"/>
      <c r="T24" s="47"/>
      <c r="U24" s="47"/>
      <c r="V24" s="83"/>
      <c r="W24" s="47"/>
    </row>
    <row r="25" spans="4:33" ht="22.2" customHeight="1" collapsed="1">
      <c r="O25" s="54"/>
      <c r="P25" s="47"/>
      <c r="Q25" s="47"/>
      <c r="S25" s="47"/>
      <c r="T25" s="47"/>
      <c r="U25" s="47"/>
      <c r="V25" s="83"/>
      <c r="W25" s="47"/>
    </row>
    <row r="26" spans="4:33" s="7" customFormat="1" ht="35.1" customHeight="1">
      <c r="D26" s="14"/>
      <c r="E26" s="447" t="s">
        <v>260</v>
      </c>
      <c r="F26" s="448"/>
      <c r="G26" s="448"/>
      <c r="H26" s="448"/>
      <c r="I26" s="448"/>
      <c r="J26" s="448"/>
      <c r="K26" s="448"/>
      <c r="L26" s="448"/>
      <c r="M26" s="448"/>
      <c r="N26" s="448"/>
      <c r="O26" s="448"/>
      <c r="P26" s="448"/>
      <c r="Q26" s="448"/>
      <c r="R26" s="448"/>
      <c r="S26" s="448"/>
      <c r="T26" s="448"/>
      <c r="V26" s="13"/>
      <c r="Z26" s="9"/>
      <c r="AA26" s="9"/>
      <c r="AB26" s="9"/>
      <c r="AC26" s="9"/>
      <c r="AD26" s="9"/>
      <c r="AE26" s="9"/>
      <c r="AF26" s="9"/>
    </row>
    <row r="27" spans="4:33" s="8" customFormat="1" ht="24.6" customHeight="1">
      <c r="D27" s="29"/>
      <c r="E27" s="30"/>
      <c r="F27" s="8" t="s">
        <v>261</v>
      </c>
      <c r="I27" s="8" t="s">
        <v>100</v>
      </c>
      <c r="L27" s="8" t="s">
        <v>262</v>
      </c>
      <c r="N27" s="57"/>
      <c r="O27" s="8" t="s">
        <v>263</v>
      </c>
      <c r="R27" s="7"/>
      <c r="V27" s="90"/>
      <c r="Z27" s="9"/>
      <c r="AA27" s="9"/>
      <c r="AB27" s="9"/>
      <c r="AC27" s="9"/>
      <c r="AD27" s="9"/>
      <c r="AE27" s="9"/>
      <c r="AF27" s="9"/>
    </row>
    <row r="28" spans="4:33" ht="39.9" customHeight="1">
      <c r="E28" s="375" t="s">
        <v>95</v>
      </c>
      <c r="F28" s="390" t="s">
        <v>264</v>
      </c>
      <c r="G28" s="390" t="s">
        <v>96</v>
      </c>
      <c r="H28" s="390" t="s">
        <v>97</v>
      </c>
      <c r="I28" s="390" t="s">
        <v>264</v>
      </c>
      <c r="J28" s="391" t="s">
        <v>96</v>
      </c>
      <c r="K28" s="391" t="s">
        <v>97</v>
      </c>
      <c r="L28" s="390" t="s">
        <v>232</v>
      </c>
      <c r="M28" s="390" t="s">
        <v>97</v>
      </c>
      <c r="O28" s="390" t="s">
        <v>261</v>
      </c>
      <c r="P28" s="390" t="s">
        <v>100</v>
      </c>
      <c r="Q28" s="390" t="s">
        <v>197</v>
      </c>
      <c r="R28" s="7"/>
      <c r="S28" s="454" t="s">
        <v>265</v>
      </c>
      <c r="T28" s="433"/>
      <c r="U28" s="47"/>
      <c r="V28" s="91" t="s">
        <v>266</v>
      </c>
      <c r="W28" s="92" t="s">
        <v>267</v>
      </c>
      <c r="AG28" s="8"/>
    </row>
    <row r="29" spans="4:33" ht="36" customHeight="1" collapsed="1">
      <c r="E29" s="101" t="s">
        <v>345</v>
      </c>
      <c r="F29" s="33">
        <f t="shared" ref="F29:F34" ca="1" si="3">ROUND((SUMIF($E$6:$X$17,$E29,O$6:O$17)),0)</f>
        <v>1554</v>
      </c>
      <c r="G29" s="33">
        <f t="shared" ref="G29:G34" ca="1" si="4">ROUND((SUMIF($E$6:$X$17,$E29,S$6:S$17)),0)</f>
        <v>0</v>
      </c>
      <c r="H29" s="23"/>
      <c r="I29" s="61">
        <f t="shared" ref="I29:I34" ca="1" si="5">ROUND((SUMIF($E$6:$X$17,$E29,Q$6:Q$17)),0)</f>
        <v>340</v>
      </c>
      <c r="J29" s="61">
        <f t="shared" ref="J29:J34" ca="1" si="6">ROUND((SUMIF($E$6:$T$17,$E29,T$6:T$24)),0)</f>
        <v>0</v>
      </c>
      <c r="K29" s="23"/>
      <c r="L29" s="62">
        <f t="shared" ref="L29:L34" ca="1" si="7">F29/I29</f>
        <v>4.5705882352941174</v>
      </c>
      <c r="M29" s="62" t="str">
        <f t="shared" ref="M29:M34" si="8">IFERROR((H29/K29),"")</f>
        <v/>
      </c>
      <c r="O29" s="65" t="str">
        <f t="shared" ref="O29:O34" ca="1" si="9">IFERROR((H29/G29),"")</f>
        <v/>
      </c>
      <c r="P29" s="65" t="str">
        <f t="shared" ref="P29:P34" ca="1" si="10">IFERROR((K29/J29),"")</f>
        <v/>
      </c>
      <c r="Q29" s="65" t="str">
        <f t="shared" ref="Q29:Q34" si="11">IF(M29&lt;&gt;"",(M29/L29),"")</f>
        <v/>
      </c>
      <c r="R29" s="7"/>
      <c r="S29" s="455" t="str">
        <f t="shared" ref="S29:S34" ca="1" si="12">IFERROR((AVERAGE(O29,Q29)),"")</f>
        <v/>
      </c>
      <c r="T29" s="433"/>
      <c r="U29" s="94">
        <v>1</v>
      </c>
      <c r="V29" s="95">
        <f t="shared" ref="V29:V34" ca="1" si="13">ROUND((SUMIF($E$6:$U$23,$E29,U$6:U$23)),0)</f>
        <v>68</v>
      </c>
      <c r="W29" s="95" t="str">
        <f t="shared" ref="W29:W34" ca="1" si="14">IFERROR((ROUNDUP(((F29-H29)/3/M29),0)),"")</f>
        <v/>
      </c>
      <c r="AG29" s="8"/>
    </row>
    <row r="30" spans="4:33" ht="36" customHeight="1" collapsed="1">
      <c r="E30" s="101" t="s">
        <v>339</v>
      </c>
      <c r="F30" s="33">
        <f t="shared" ca="1" si="3"/>
        <v>1129</v>
      </c>
      <c r="G30" s="33">
        <f t="shared" ca="1" si="4"/>
        <v>0</v>
      </c>
      <c r="H30" s="23"/>
      <c r="I30" s="61">
        <f t="shared" ca="1" si="5"/>
        <v>305</v>
      </c>
      <c r="J30" s="61">
        <f t="shared" ca="1" si="6"/>
        <v>0</v>
      </c>
      <c r="K30" s="23"/>
      <c r="L30" s="62">
        <f t="shared" ca="1" si="7"/>
        <v>3.7016393442622952</v>
      </c>
      <c r="M30" s="62" t="str">
        <f t="shared" si="8"/>
        <v/>
      </c>
      <c r="O30" s="65" t="str">
        <f t="shared" ca="1" si="9"/>
        <v/>
      </c>
      <c r="P30" s="65" t="str">
        <f t="shared" ca="1" si="10"/>
        <v/>
      </c>
      <c r="Q30" s="65" t="str">
        <f t="shared" si="11"/>
        <v/>
      </c>
      <c r="R30" s="7"/>
      <c r="S30" s="455" t="str">
        <f t="shared" ca="1" si="12"/>
        <v/>
      </c>
      <c r="T30" s="433"/>
      <c r="U30" s="94">
        <v>1</v>
      </c>
      <c r="V30" s="95">
        <f t="shared" ca="1" si="13"/>
        <v>61</v>
      </c>
      <c r="W30" s="95" t="str">
        <f t="shared" ca="1" si="14"/>
        <v/>
      </c>
      <c r="AG30" s="8"/>
    </row>
    <row r="31" spans="4:33" ht="36" customHeight="1" collapsed="1">
      <c r="E31" s="101" t="s">
        <v>147</v>
      </c>
      <c r="F31" s="33">
        <f t="shared" ca="1" si="3"/>
        <v>189</v>
      </c>
      <c r="G31" s="33">
        <f t="shared" ca="1" si="4"/>
        <v>0</v>
      </c>
      <c r="H31" s="23"/>
      <c r="I31" s="61">
        <f t="shared" ca="1" si="5"/>
        <v>45</v>
      </c>
      <c r="J31" s="61">
        <f t="shared" ca="1" si="6"/>
        <v>0</v>
      </c>
      <c r="K31" s="23"/>
      <c r="L31" s="62">
        <f t="shared" ca="1" si="7"/>
        <v>4.2</v>
      </c>
      <c r="M31" s="62" t="str">
        <f t="shared" si="8"/>
        <v/>
      </c>
      <c r="O31" s="65" t="str">
        <f t="shared" ca="1" si="9"/>
        <v/>
      </c>
      <c r="P31" s="65" t="str">
        <f t="shared" ca="1" si="10"/>
        <v/>
      </c>
      <c r="Q31" s="65" t="str">
        <f t="shared" si="11"/>
        <v/>
      </c>
      <c r="R31" s="7"/>
      <c r="S31" s="455" t="str">
        <f t="shared" ca="1" si="12"/>
        <v/>
      </c>
      <c r="T31" s="433"/>
      <c r="U31" s="94">
        <v>1</v>
      </c>
      <c r="V31" s="95">
        <f t="shared" ca="1" si="13"/>
        <v>9</v>
      </c>
      <c r="W31" s="95" t="str">
        <f t="shared" ca="1" si="14"/>
        <v/>
      </c>
      <c r="AG31" s="8"/>
    </row>
    <row r="32" spans="4:33" ht="36" customHeight="1" collapsed="1">
      <c r="E32" s="101" t="s">
        <v>139</v>
      </c>
      <c r="F32" s="33">
        <f t="shared" ca="1" si="3"/>
        <v>46</v>
      </c>
      <c r="G32" s="33">
        <f t="shared" ca="1" si="4"/>
        <v>0</v>
      </c>
      <c r="H32" s="23"/>
      <c r="I32" s="61">
        <f t="shared" ca="1" si="5"/>
        <v>23</v>
      </c>
      <c r="J32" s="61">
        <f t="shared" ca="1" si="6"/>
        <v>0</v>
      </c>
      <c r="K32" s="23"/>
      <c r="L32" s="62">
        <f t="shared" ca="1" si="7"/>
        <v>2</v>
      </c>
      <c r="M32" s="62" t="str">
        <f t="shared" si="8"/>
        <v/>
      </c>
      <c r="O32" s="65" t="str">
        <f t="shared" ca="1" si="9"/>
        <v/>
      </c>
      <c r="P32" s="65" t="str">
        <f t="shared" ca="1" si="10"/>
        <v/>
      </c>
      <c r="Q32" s="65" t="str">
        <f t="shared" si="11"/>
        <v/>
      </c>
      <c r="R32" s="7"/>
      <c r="S32" s="455" t="str">
        <f t="shared" ca="1" si="12"/>
        <v/>
      </c>
      <c r="T32" s="433"/>
      <c r="U32" s="94">
        <v>1</v>
      </c>
      <c r="V32" s="95">
        <f t="shared" ca="1" si="13"/>
        <v>5</v>
      </c>
      <c r="W32" s="95" t="str">
        <f t="shared" ca="1" si="14"/>
        <v/>
      </c>
      <c r="AG32" s="8"/>
    </row>
    <row r="33" spans="5:33" ht="36" customHeight="1" collapsed="1">
      <c r="E33" s="101" t="s">
        <v>124</v>
      </c>
      <c r="F33" s="33">
        <f t="shared" ca="1" si="3"/>
        <v>113</v>
      </c>
      <c r="G33" s="33">
        <f t="shared" ca="1" si="4"/>
        <v>0</v>
      </c>
      <c r="H33" s="23"/>
      <c r="I33" s="61">
        <f t="shared" ca="1" si="5"/>
        <v>45</v>
      </c>
      <c r="J33" s="61">
        <f t="shared" ca="1" si="6"/>
        <v>0</v>
      </c>
      <c r="K33" s="23"/>
      <c r="L33" s="62">
        <f t="shared" ca="1" si="7"/>
        <v>2.5111111111111111</v>
      </c>
      <c r="M33" s="62" t="str">
        <f t="shared" si="8"/>
        <v/>
      </c>
      <c r="O33" s="65" t="str">
        <f t="shared" ca="1" si="9"/>
        <v/>
      </c>
      <c r="P33" s="65" t="str">
        <f t="shared" ca="1" si="10"/>
        <v/>
      </c>
      <c r="Q33" s="65" t="str">
        <f t="shared" si="11"/>
        <v/>
      </c>
      <c r="R33" s="7"/>
      <c r="S33" s="455" t="str">
        <f t="shared" ca="1" si="12"/>
        <v/>
      </c>
      <c r="T33" s="433"/>
      <c r="U33" s="94">
        <v>1</v>
      </c>
      <c r="V33" s="95">
        <f t="shared" ca="1" si="13"/>
        <v>9</v>
      </c>
      <c r="W33" s="95" t="str">
        <f t="shared" ca="1" si="14"/>
        <v/>
      </c>
      <c r="AG33" s="8"/>
    </row>
    <row r="34" spans="5:33" ht="36" customHeight="1" collapsed="1">
      <c r="E34" s="101" t="s">
        <v>138</v>
      </c>
      <c r="F34" s="33">
        <f t="shared" ca="1" si="3"/>
        <v>84</v>
      </c>
      <c r="G34" s="33">
        <f t="shared" ca="1" si="4"/>
        <v>0</v>
      </c>
      <c r="H34" s="23"/>
      <c r="I34" s="61">
        <f t="shared" ca="1" si="5"/>
        <v>12</v>
      </c>
      <c r="J34" s="61">
        <f t="shared" ca="1" si="6"/>
        <v>0</v>
      </c>
      <c r="K34" s="23"/>
      <c r="L34" s="62">
        <f t="shared" ca="1" si="7"/>
        <v>7</v>
      </c>
      <c r="M34" s="62" t="str">
        <f t="shared" si="8"/>
        <v/>
      </c>
      <c r="O34" s="65" t="str">
        <f t="shared" ca="1" si="9"/>
        <v/>
      </c>
      <c r="P34" s="65" t="str">
        <f t="shared" ca="1" si="10"/>
        <v/>
      </c>
      <c r="Q34" s="65" t="str">
        <f t="shared" si="11"/>
        <v/>
      </c>
      <c r="R34" s="7"/>
      <c r="S34" s="455" t="str">
        <f t="shared" ca="1" si="12"/>
        <v/>
      </c>
      <c r="T34" s="433"/>
      <c r="U34" s="94">
        <v>1</v>
      </c>
      <c r="V34" s="95">
        <f t="shared" ca="1" si="13"/>
        <v>2</v>
      </c>
      <c r="W34" s="95" t="str">
        <f t="shared" ca="1" si="14"/>
        <v/>
      </c>
      <c r="AG34" s="8"/>
    </row>
    <row r="35" spans="5:33" ht="6.75" hidden="1" customHeight="1" outlineLevel="1">
      <c r="O35" s="66"/>
      <c r="P35" s="66"/>
      <c r="Q35" s="66"/>
      <c r="R35" s="7"/>
      <c r="S35" s="7"/>
      <c r="T35" s="7"/>
      <c r="U35" s="7"/>
    </row>
    <row r="36" spans="5:33" ht="15" hidden="1" customHeight="1" outlineLevel="1">
      <c r="E36" s="34" t="s">
        <v>268</v>
      </c>
      <c r="F36" s="35" t="e">
        <f>SUMIF(#REF!,"F",#REF!)</f>
        <v>#REF!</v>
      </c>
      <c r="G36" s="35">
        <f ca="1">SUMIF($D$17:$U$17,"F",$S$17:$S$17)</f>
        <v>0</v>
      </c>
      <c r="H36" s="36">
        <f ca="1">SUMIF($D$17:$X$17,"F",$W$17:$W$17)</f>
        <v>0</v>
      </c>
      <c r="I36" s="67" t="e">
        <f>SUMIF(#REF!,"F",#REF!)</f>
        <v>#REF!</v>
      </c>
      <c r="J36" s="68">
        <f ca="1">SUMIF($D$17:$U$17,"F",$T$17:$T$17)</f>
        <v>0</v>
      </c>
      <c r="K36" s="36">
        <f ca="1">SUMIF($D$17:$X$17,"F",$X$17:$X$17)</f>
        <v>0</v>
      </c>
      <c r="L36" s="69" t="e">
        <f>F36/I36</f>
        <v>#REF!</v>
      </c>
      <c r="M36" s="70" t="str">
        <f ca="1">IFERROR((H36/K36),"")</f>
        <v/>
      </c>
      <c r="N36" s="71"/>
      <c r="O36" s="72" t="str">
        <f ca="1">IFERROR((H36/G36),"")</f>
        <v/>
      </c>
      <c r="P36" s="73" t="str">
        <f ca="1">IFERROR((K36/J36),"")</f>
        <v/>
      </c>
      <c r="Q36" s="96" t="str">
        <f ca="1">IFERROR((M36/L36),"")</f>
        <v/>
      </c>
      <c r="R36" s="7"/>
      <c r="S36" s="451" t="str">
        <f ca="1">IFERROR((AVERAGE(O36:Q36)),"")</f>
        <v/>
      </c>
      <c r="T36" s="429"/>
      <c r="U36" s="47"/>
      <c r="V36" s="83"/>
      <c r="W36" s="47"/>
      <c r="AG36" s="8"/>
    </row>
    <row r="37" spans="5:33" ht="8.25" hidden="1" customHeight="1" outlineLevel="1">
      <c r="E37" s="37" t="s">
        <v>269</v>
      </c>
      <c r="F37" s="38" t="e">
        <f>SUMIF(#REF!,"V",#REF!)</f>
        <v>#REF!</v>
      </c>
      <c r="G37" s="39">
        <f ca="1">SUMIF($D$17:$U$17,"V",$S$17:$S$17)</f>
        <v>0</v>
      </c>
      <c r="H37" s="40">
        <f ca="1">SUMIF($D$17:$X$17,"V",$W$17:$W$17)</f>
        <v>0</v>
      </c>
      <c r="I37" s="74" t="e">
        <f>SUMIF(#REF!,"V",#REF!)</f>
        <v>#REF!</v>
      </c>
      <c r="J37" s="39">
        <f ca="1">SUMIF($D$17:$U$17,"V",$T$17:$T$17)</f>
        <v>0</v>
      </c>
      <c r="K37" s="40">
        <f ca="1">SUMIF($D$17:$X$17,"V",$X$17:$X$17)</f>
        <v>0</v>
      </c>
      <c r="L37" s="75" t="str">
        <f>IFERROR(F37/I37,"")</f>
        <v/>
      </c>
      <c r="M37" s="76" t="str">
        <f ca="1">IFERROR((H37/K37),"")</f>
        <v/>
      </c>
      <c r="N37" s="71"/>
      <c r="O37" s="77" t="str">
        <f ca="1">IFERROR((H37/G37),"")</f>
        <v/>
      </c>
      <c r="P37" s="78" t="str">
        <f ca="1">IFERROR((K37/J37),"")</f>
        <v/>
      </c>
      <c r="Q37" s="97" t="str">
        <f ca="1">IFERROR((M37/L37),"")</f>
        <v/>
      </c>
      <c r="R37" s="7"/>
      <c r="S37" s="452" t="str">
        <f ca="1">IFERROR((AVERAGE(O37:Q37)),"")</f>
        <v/>
      </c>
      <c r="T37" s="453"/>
    </row>
    <row r="38" spans="5:33" ht="6.75" customHeight="1" collapsed="1">
      <c r="O38" s="66"/>
      <c r="P38" s="66"/>
      <c r="Q38" s="66"/>
      <c r="R38" s="7"/>
      <c r="S38" s="7"/>
      <c r="T38" s="7"/>
      <c r="U38" s="7"/>
    </row>
    <row r="39" spans="5:33" ht="15" customHeight="1">
      <c r="E39" s="369" t="s">
        <v>109</v>
      </c>
      <c r="F39" s="370">
        <f ca="1">SUM(F29:F34)</f>
        <v>3115</v>
      </c>
      <c r="G39" s="370">
        <f t="shared" ref="G39:K39" ca="1" si="15">SUM(G29:G34)</f>
        <v>0</v>
      </c>
      <c r="H39" s="370">
        <f t="shared" si="15"/>
        <v>0</v>
      </c>
      <c r="I39" s="370">
        <f t="shared" ca="1" si="15"/>
        <v>770</v>
      </c>
      <c r="J39" s="370">
        <f t="shared" ca="1" si="15"/>
        <v>0</v>
      </c>
      <c r="K39" s="370">
        <f t="shared" si="15"/>
        <v>0</v>
      </c>
      <c r="L39" s="371">
        <f ca="1">F39/I39</f>
        <v>4.0454545454545459</v>
      </c>
      <c r="M39" s="371" t="str">
        <f>IFERROR((H39/K39),"")</f>
        <v/>
      </c>
      <c r="O39" s="392" t="str">
        <f ca="1">IFERROR((H39/G39),"")</f>
        <v/>
      </c>
      <c r="P39" s="392" t="str">
        <f ca="1">IFERROR((K39/J39),"")</f>
        <v/>
      </c>
      <c r="Q39" s="392" t="str">
        <f ca="1">IFERROR((M39/L39),"")</f>
        <v/>
      </c>
      <c r="R39" s="7"/>
      <c r="S39" s="446" t="str">
        <f ca="1">IFERROR((AVERAGE(O39:Q39)),"")</f>
        <v/>
      </c>
      <c r="T39" s="433"/>
      <c r="U39" s="99"/>
      <c r="V39" s="99"/>
      <c r="W39" s="99"/>
    </row>
    <row r="40" spans="5:33" ht="14.25" customHeight="1"/>
    <row r="41" spans="5:33" ht="14.25" customHeight="1"/>
  </sheetData>
  <mergeCells count="12">
    <mergeCell ref="S39:T39"/>
    <mergeCell ref="E4:T4"/>
    <mergeCell ref="E26:T26"/>
    <mergeCell ref="S28:T28"/>
    <mergeCell ref="S29:T29"/>
    <mergeCell ref="S36:T36"/>
    <mergeCell ref="S37:T37"/>
    <mergeCell ref="S34:T34"/>
    <mergeCell ref="S33:T33"/>
    <mergeCell ref="S32:T32"/>
    <mergeCell ref="S31:T31"/>
    <mergeCell ref="S30:T30"/>
  </mergeCells>
  <conditionalFormatting sqref="O29:Q34">
    <cfRule type="cellIs" dxfId="365" priority="4" operator="lessThan">
      <formula>0.95</formula>
    </cfRule>
    <cfRule type="cellIs" dxfId="364" priority="5" operator="between">
      <formula>0.95</formula>
      <formula>0.999999999999999</formula>
    </cfRule>
    <cfRule type="cellIs" dxfId="363" priority="6" operator="greaterThanOrEqual">
      <formula>1</formula>
    </cfRule>
  </conditionalFormatting>
  <conditionalFormatting sqref="S29:T34">
    <cfRule type="cellIs" dxfId="362" priority="1" operator="lessThan">
      <formula>0.95</formula>
    </cfRule>
    <cfRule type="cellIs" dxfId="361" priority="2" operator="between">
      <formula>0.95</formula>
      <formula>0.999999999999999</formula>
    </cfRule>
    <cfRule type="cellIs" dxfId="360" priority="3" operator="greaterThanOr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8"/>
  <dimension ref="A1:H4754"/>
  <sheetViews>
    <sheetView showGridLines="0" topLeftCell="A4620" zoomScale="120" zoomScaleNormal="120" workbookViewId="0">
      <selection activeCell="B2" sqref="B2:B4754"/>
    </sheetView>
  </sheetViews>
  <sheetFormatPr defaultColWidth="9" defaultRowHeight="14.4"/>
  <cols>
    <col min="1" max="1" width="34.44140625" customWidth="1"/>
    <col min="2" max="2" width="8.6640625" customWidth="1"/>
    <col min="3" max="3" width="13.44140625" customWidth="1"/>
    <col min="4" max="4" width="9.5546875" customWidth="1"/>
    <col min="5" max="5" width="10.88671875" customWidth="1"/>
  </cols>
  <sheetData>
    <row r="1" spans="1:8">
      <c r="A1" s="315" t="s">
        <v>15</v>
      </c>
      <c r="B1" s="316" t="s">
        <v>16</v>
      </c>
      <c r="C1" s="316" t="s">
        <v>17</v>
      </c>
      <c r="D1" s="316" t="s">
        <v>18</v>
      </c>
      <c r="E1" s="317" t="s">
        <v>19</v>
      </c>
    </row>
    <row r="2" spans="1:8">
      <c r="A2" s="318">
        <v>40910</v>
      </c>
      <c r="B2" s="319" t="str">
        <f t="shared" ref="B2:B65" si="0">VLOOKUP(WEEKDAY(A2),$G$2:$H$9,2,0)</f>
        <v>SEG</v>
      </c>
      <c r="C2" s="320">
        <v>40910</v>
      </c>
      <c r="D2" s="319">
        <v>2012</v>
      </c>
      <c r="E2" s="321">
        <v>1</v>
      </c>
      <c r="G2" s="322" t="s">
        <v>16</v>
      </c>
      <c r="H2" s="322" t="s">
        <v>20</v>
      </c>
    </row>
    <row r="3" spans="1:8">
      <c r="A3" s="318">
        <v>40911</v>
      </c>
      <c r="B3" s="319" t="str">
        <f t="shared" si="0"/>
        <v>TER</v>
      </c>
      <c r="C3" s="320">
        <v>40910</v>
      </c>
      <c r="D3" s="319">
        <v>2012</v>
      </c>
      <c r="E3" s="321">
        <v>1</v>
      </c>
      <c r="G3" s="323">
        <v>1</v>
      </c>
      <c r="H3" s="323" t="s">
        <v>21</v>
      </c>
    </row>
    <row r="4" spans="1:8">
      <c r="A4" s="318">
        <v>40912</v>
      </c>
      <c r="B4" s="319" t="str">
        <f t="shared" si="0"/>
        <v>QUA</v>
      </c>
      <c r="C4" s="320">
        <v>40910</v>
      </c>
      <c r="D4" s="319">
        <v>2012</v>
      </c>
      <c r="E4" s="321">
        <v>1</v>
      </c>
      <c r="G4" s="323">
        <v>2</v>
      </c>
      <c r="H4" s="323" t="s">
        <v>22</v>
      </c>
    </row>
    <row r="5" spans="1:8">
      <c r="A5" s="318">
        <v>40913</v>
      </c>
      <c r="B5" s="319" t="str">
        <f t="shared" si="0"/>
        <v>QUI</v>
      </c>
      <c r="C5" s="320">
        <v>40910</v>
      </c>
      <c r="D5" s="319">
        <v>2012</v>
      </c>
      <c r="E5" s="321">
        <v>1</v>
      </c>
      <c r="G5" s="323">
        <v>3</v>
      </c>
      <c r="H5" s="323" t="s">
        <v>23</v>
      </c>
    </row>
    <row r="6" spans="1:8">
      <c r="A6" s="318">
        <v>40914</v>
      </c>
      <c r="B6" s="319" t="str">
        <f t="shared" si="0"/>
        <v>SEX</v>
      </c>
      <c r="C6" s="320">
        <v>40910</v>
      </c>
      <c r="D6" s="319">
        <v>2012</v>
      </c>
      <c r="E6" s="321">
        <v>1</v>
      </c>
      <c r="G6" s="323">
        <v>4</v>
      </c>
      <c r="H6" s="323" t="s">
        <v>24</v>
      </c>
    </row>
    <row r="7" spans="1:8">
      <c r="A7" s="318">
        <v>40915</v>
      </c>
      <c r="B7" s="319" t="str">
        <f t="shared" si="0"/>
        <v>SAB</v>
      </c>
      <c r="C7" s="320">
        <v>40910</v>
      </c>
      <c r="D7" s="319">
        <v>2012</v>
      </c>
      <c r="E7" s="321">
        <v>1</v>
      </c>
      <c r="G7" s="323">
        <v>5</v>
      </c>
      <c r="H7" s="323" t="s">
        <v>25</v>
      </c>
    </row>
    <row r="8" spans="1:8">
      <c r="A8" s="318">
        <v>40916</v>
      </c>
      <c r="B8" s="319" t="str">
        <f t="shared" si="0"/>
        <v>DOM</v>
      </c>
      <c r="C8" s="320">
        <v>40910</v>
      </c>
      <c r="D8" s="319">
        <v>2012</v>
      </c>
      <c r="E8" s="321">
        <v>1</v>
      </c>
      <c r="G8" s="323">
        <v>6</v>
      </c>
      <c r="H8" s="323" t="s">
        <v>26</v>
      </c>
    </row>
    <row r="9" spans="1:8">
      <c r="A9" s="318">
        <v>40917</v>
      </c>
      <c r="B9" s="319" t="str">
        <f t="shared" si="0"/>
        <v>SEG</v>
      </c>
      <c r="C9" s="320">
        <v>40917</v>
      </c>
      <c r="D9" s="319">
        <v>2012</v>
      </c>
      <c r="E9" s="321">
        <v>2</v>
      </c>
      <c r="G9" s="323">
        <v>7</v>
      </c>
      <c r="H9" s="323" t="s">
        <v>27</v>
      </c>
    </row>
    <row r="10" spans="1:8">
      <c r="A10" s="318">
        <v>40918</v>
      </c>
      <c r="B10" s="319" t="str">
        <f t="shared" si="0"/>
        <v>TER</v>
      </c>
      <c r="C10" s="320">
        <v>40917</v>
      </c>
      <c r="D10" s="319">
        <v>2012</v>
      </c>
      <c r="E10" s="321">
        <v>2</v>
      </c>
    </row>
    <row r="11" spans="1:8">
      <c r="A11" s="318">
        <v>40919</v>
      </c>
      <c r="B11" s="319" t="str">
        <f t="shared" si="0"/>
        <v>QUA</v>
      </c>
      <c r="C11" s="320">
        <v>40917</v>
      </c>
      <c r="D11" s="319">
        <v>2012</v>
      </c>
      <c r="E11" s="321">
        <v>2</v>
      </c>
    </row>
    <row r="12" spans="1:8">
      <c r="A12" s="318">
        <v>40920</v>
      </c>
      <c r="B12" s="319" t="str">
        <f t="shared" si="0"/>
        <v>QUI</v>
      </c>
      <c r="C12" s="320">
        <v>40917</v>
      </c>
      <c r="D12" s="319">
        <v>2012</v>
      </c>
      <c r="E12" s="321">
        <v>2</v>
      </c>
    </row>
    <row r="13" spans="1:8">
      <c r="A13" s="318">
        <v>40921</v>
      </c>
      <c r="B13" s="319" t="str">
        <f t="shared" si="0"/>
        <v>SEX</v>
      </c>
      <c r="C13" s="320">
        <v>40917</v>
      </c>
      <c r="D13" s="319">
        <v>2012</v>
      </c>
      <c r="E13" s="321">
        <v>2</v>
      </c>
    </row>
    <row r="14" spans="1:8">
      <c r="A14" s="318">
        <v>40922</v>
      </c>
      <c r="B14" s="319" t="str">
        <f t="shared" si="0"/>
        <v>SAB</v>
      </c>
      <c r="C14" s="320">
        <v>40917</v>
      </c>
      <c r="D14" s="319">
        <v>2012</v>
      </c>
      <c r="E14" s="321">
        <v>2</v>
      </c>
    </row>
    <row r="15" spans="1:8">
      <c r="A15" s="318">
        <v>40923</v>
      </c>
      <c r="B15" s="319" t="str">
        <f t="shared" si="0"/>
        <v>DOM</v>
      </c>
      <c r="C15" s="320">
        <v>40917</v>
      </c>
      <c r="D15" s="319">
        <v>2012</v>
      </c>
      <c r="E15" s="321">
        <v>2</v>
      </c>
    </row>
    <row r="16" spans="1:8">
      <c r="A16" s="318">
        <v>40924</v>
      </c>
      <c r="B16" s="319" t="str">
        <f t="shared" si="0"/>
        <v>SEG</v>
      </c>
      <c r="C16" s="320">
        <v>40924</v>
      </c>
      <c r="D16" s="319">
        <v>2012</v>
      </c>
      <c r="E16" s="321">
        <v>3</v>
      </c>
    </row>
    <row r="17" spans="1:5">
      <c r="A17" s="318">
        <v>40925</v>
      </c>
      <c r="B17" s="319" t="str">
        <f t="shared" si="0"/>
        <v>TER</v>
      </c>
      <c r="C17" s="320">
        <v>40924</v>
      </c>
      <c r="D17" s="319">
        <v>2012</v>
      </c>
      <c r="E17" s="321">
        <v>3</v>
      </c>
    </row>
    <row r="18" spans="1:5">
      <c r="A18" s="318">
        <v>40926</v>
      </c>
      <c r="B18" s="319" t="str">
        <f t="shared" si="0"/>
        <v>QUA</v>
      </c>
      <c r="C18" s="320">
        <v>40924</v>
      </c>
      <c r="D18" s="319">
        <v>2012</v>
      </c>
      <c r="E18" s="321">
        <v>3</v>
      </c>
    </row>
    <row r="19" spans="1:5">
      <c r="A19" s="318">
        <v>40927</v>
      </c>
      <c r="B19" s="319" t="str">
        <f t="shared" si="0"/>
        <v>QUI</v>
      </c>
      <c r="C19" s="320">
        <v>40924</v>
      </c>
      <c r="D19" s="319">
        <v>2012</v>
      </c>
      <c r="E19" s="321">
        <v>3</v>
      </c>
    </row>
    <row r="20" spans="1:5">
      <c r="A20" s="318">
        <v>40928</v>
      </c>
      <c r="B20" s="319" t="str">
        <f t="shared" si="0"/>
        <v>SEX</v>
      </c>
      <c r="C20" s="320">
        <v>40924</v>
      </c>
      <c r="D20" s="319">
        <v>2012</v>
      </c>
      <c r="E20" s="321">
        <v>3</v>
      </c>
    </row>
    <row r="21" spans="1:5">
      <c r="A21" s="318">
        <v>40929</v>
      </c>
      <c r="B21" s="319" t="str">
        <f t="shared" si="0"/>
        <v>SAB</v>
      </c>
      <c r="C21" s="320">
        <v>40924</v>
      </c>
      <c r="D21" s="319">
        <v>2012</v>
      </c>
      <c r="E21" s="321">
        <v>3</v>
      </c>
    </row>
    <row r="22" spans="1:5">
      <c r="A22" s="318">
        <v>40930</v>
      </c>
      <c r="B22" s="319" t="str">
        <f t="shared" si="0"/>
        <v>DOM</v>
      </c>
      <c r="C22" s="320">
        <v>40924</v>
      </c>
      <c r="D22" s="319">
        <v>2012</v>
      </c>
      <c r="E22" s="321">
        <v>3</v>
      </c>
    </row>
    <row r="23" spans="1:5">
      <c r="A23" s="318">
        <v>40931</v>
      </c>
      <c r="B23" s="319" t="str">
        <f t="shared" si="0"/>
        <v>SEG</v>
      </c>
      <c r="C23" s="320">
        <v>40931</v>
      </c>
      <c r="D23" s="319">
        <v>2012</v>
      </c>
      <c r="E23" s="321">
        <v>4</v>
      </c>
    </row>
    <row r="24" spans="1:5">
      <c r="A24" s="318">
        <v>40932</v>
      </c>
      <c r="B24" s="319" t="str">
        <f t="shared" si="0"/>
        <v>TER</v>
      </c>
      <c r="C24" s="320">
        <v>40931</v>
      </c>
      <c r="D24" s="319">
        <v>2012</v>
      </c>
      <c r="E24" s="321">
        <v>4</v>
      </c>
    </row>
    <row r="25" spans="1:5">
      <c r="A25" s="318">
        <v>40933</v>
      </c>
      <c r="B25" s="319" t="str">
        <f t="shared" si="0"/>
        <v>QUA</v>
      </c>
      <c r="C25" s="320">
        <v>40931</v>
      </c>
      <c r="D25" s="319">
        <v>2012</v>
      </c>
      <c r="E25" s="321">
        <v>4</v>
      </c>
    </row>
    <row r="26" spans="1:5">
      <c r="A26" s="318">
        <v>40934</v>
      </c>
      <c r="B26" s="319" t="str">
        <f t="shared" si="0"/>
        <v>QUI</v>
      </c>
      <c r="C26" s="320">
        <v>40931</v>
      </c>
      <c r="D26" s="319">
        <v>2012</v>
      </c>
      <c r="E26" s="321">
        <v>4</v>
      </c>
    </row>
    <row r="27" spans="1:5">
      <c r="A27" s="318">
        <v>40935</v>
      </c>
      <c r="B27" s="319" t="str">
        <f t="shared" si="0"/>
        <v>SEX</v>
      </c>
      <c r="C27" s="320">
        <v>40931</v>
      </c>
      <c r="D27" s="319">
        <v>2012</v>
      </c>
      <c r="E27" s="321">
        <v>4</v>
      </c>
    </row>
    <row r="28" spans="1:5">
      <c r="A28" s="318">
        <v>40936</v>
      </c>
      <c r="B28" s="319" t="str">
        <f t="shared" si="0"/>
        <v>SAB</v>
      </c>
      <c r="C28" s="320">
        <v>40931</v>
      </c>
      <c r="D28" s="319">
        <v>2012</v>
      </c>
      <c r="E28" s="321">
        <v>4</v>
      </c>
    </row>
    <row r="29" spans="1:5">
      <c r="A29" s="318">
        <v>40937</v>
      </c>
      <c r="B29" s="319" t="str">
        <f t="shared" si="0"/>
        <v>DOM</v>
      </c>
      <c r="C29" s="320">
        <v>40931</v>
      </c>
      <c r="D29" s="319">
        <v>2012</v>
      </c>
      <c r="E29" s="321">
        <v>4</v>
      </c>
    </row>
    <row r="30" spans="1:5">
      <c r="A30" s="318">
        <v>40938</v>
      </c>
      <c r="B30" s="319" t="str">
        <f t="shared" si="0"/>
        <v>SEG</v>
      </c>
      <c r="C30" s="320">
        <v>40938</v>
      </c>
      <c r="D30" s="319">
        <v>2012</v>
      </c>
      <c r="E30" s="321">
        <v>5</v>
      </c>
    </row>
    <row r="31" spans="1:5">
      <c r="A31" s="318">
        <v>40939</v>
      </c>
      <c r="B31" s="319" t="str">
        <f t="shared" si="0"/>
        <v>TER</v>
      </c>
      <c r="C31" s="320">
        <v>40938</v>
      </c>
      <c r="D31" s="319">
        <v>2012</v>
      </c>
      <c r="E31" s="321">
        <v>5</v>
      </c>
    </row>
    <row r="32" spans="1:5">
      <c r="A32" s="318">
        <v>40940</v>
      </c>
      <c r="B32" s="319" t="str">
        <f t="shared" si="0"/>
        <v>QUA</v>
      </c>
      <c r="C32" s="320">
        <v>40938</v>
      </c>
      <c r="D32" s="319">
        <v>2012</v>
      </c>
      <c r="E32" s="321">
        <v>5</v>
      </c>
    </row>
    <row r="33" spans="1:5">
      <c r="A33" s="318">
        <v>40941</v>
      </c>
      <c r="B33" s="319" t="str">
        <f t="shared" si="0"/>
        <v>QUI</v>
      </c>
      <c r="C33" s="320">
        <v>40938</v>
      </c>
      <c r="D33" s="319">
        <v>2012</v>
      </c>
      <c r="E33" s="321">
        <v>5</v>
      </c>
    </row>
    <row r="34" spans="1:5">
      <c r="A34" s="318">
        <v>40942</v>
      </c>
      <c r="B34" s="319" t="str">
        <f t="shared" si="0"/>
        <v>SEX</v>
      </c>
      <c r="C34" s="320">
        <v>40938</v>
      </c>
      <c r="D34" s="319">
        <v>2012</v>
      </c>
      <c r="E34" s="321">
        <v>5</v>
      </c>
    </row>
    <row r="35" spans="1:5">
      <c r="A35" s="318">
        <v>40943</v>
      </c>
      <c r="B35" s="319" t="str">
        <f t="shared" si="0"/>
        <v>SAB</v>
      </c>
      <c r="C35" s="320">
        <v>40938</v>
      </c>
      <c r="D35" s="319">
        <v>2012</v>
      </c>
      <c r="E35" s="321">
        <v>5</v>
      </c>
    </row>
    <row r="36" spans="1:5">
      <c r="A36" s="318">
        <v>40944</v>
      </c>
      <c r="B36" s="319" t="str">
        <f t="shared" si="0"/>
        <v>DOM</v>
      </c>
      <c r="C36" s="320">
        <v>40938</v>
      </c>
      <c r="D36" s="319">
        <v>2012</v>
      </c>
      <c r="E36" s="321">
        <v>5</v>
      </c>
    </row>
    <row r="37" spans="1:5">
      <c r="A37" s="318">
        <v>40945</v>
      </c>
      <c r="B37" s="319" t="str">
        <f t="shared" si="0"/>
        <v>SEG</v>
      </c>
      <c r="C37" s="320">
        <v>40945</v>
      </c>
      <c r="D37" s="319">
        <v>2012</v>
      </c>
      <c r="E37" s="321">
        <v>6</v>
      </c>
    </row>
    <row r="38" spans="1:5">
      <c r="A38" s="318">
        <v>40946</v>
      </c>
      <c r="B38" s="319" t="str">
        <f t="shared" si="0"/>
        <v>TER</v>
      </c>
      <c r="C38" s="320">
        <v>40945</v>
      </c>
      <c r="D38" s="319">
        <v>2012</v>
      </c>
      <c r="E38" s="321">
        <v>6</v>
      </c>
    </row>
    <row r="39" spans="1:5">
      <c r="A39" s="318">
        <v>40947</v>
      </c>
      <c r="B39" s="319" t="str">
        <f t="shared" si="0"/>
        <v>QUA</v>
      </c>
      <c r="C39" s="320">
        <v>40945</v>
      </c>
      <c r="D39" s="319">
        <v>2012</v>
      </c>
      <c r="E39" s="321">
        <v>6</v>
      </c>
    </row>
    <row r="40" spans="1:5">
      <c r="A40" s="318">
        <v>40948</v>
      </c>
      <c r="B40" s="319" t="str">
        <f t="shared" si="0"/>
        <v>QUI</v>
      </c>
      <c r="C40" s="320">
        <v>40945</v>
      </c>
      <c r="D40" s="319">
        <v>2012</v>
      </c>
      <c r="E40" s="321">
        <v>6</v>
      </c>
    </row>
    <row r="41" spans="1:5">
      <c r="A41" s="318">
        <v>40949</v>
      </c>
      <c r="B41" s="319" t="str">
        <f t="shared" si="0"/>
        <v>SEX</v>
      </c>
      <c r="C41" s="320">
        <v>40945</v>
      </c>
      <c r="D41" s="319">
        <v>2012</v>
      </c>
      <c r="E41" s="321">
        <v>6</v>
      </c>
    </row>
    <row r="42" spans="1:5">
      <c r="A42" s="318">
        <v>40950</v>
      </c>
      <c r="B42" s="319" t="str">
        <f t="shared" si="0"/>
        <v>SAB</v>
      </c>
      <c r="C42" s="320">
        <v>40945</v>
      </c>
      <c r="D42" s="319">
        <v>2012</v>
      </c>
      <c r="E42" s="321">
        <v>6</v>
      </c>
    </row>
    <row r="43" spans="1:5">
      <c r="A43" s="318">
        <v>40951</v>
      </c>
      <c r="B43" s="319" t="str">
        <f t="shared" si="0"/>
        <v>DOM</v>
      </c>
      <c r="C43" s="320">
        <v>40945</v>
      </c>
      <c r="D43" s="319">
        <v>2012</v>
      </c>
      <c r="E43" s="321">
        <v>6</v>
      </c>
    </row>
    <row r="44" spans="1:5">
      <c r="A44" s="318">
        <v>40952</v>
      </c>
      <c r="B44" s="319" t="str">
        <f t="shared" si="0"/>
        <v>SEG</v>
      </c>
      <c r="C44" s="320">
        <v>40952</v>
      </c>
      <c r="D44" s="319">
        <v>2012</v>
      </c>
      <c r="E44" s="321">
        <v>7</v>
      </c>
    </row>
    <row r="45" spans="1:5">
      <c r="A45" s="318">
        <v>40953</v>
      </c>
      <c r="B45" s="319" t="str">
        <f t="shared" si="0"/>
        <v>TER</v>
      </c>
      <c r="C45" s="320">
        <v>40952</v>
      </c>
      <c r="D45" s="319">
        <v>2012</v>
      </c>
      <c r="E45" s="321">
        <v>7</v>
      </c>
    </row>
    <row r="46" spans="1:5">
      <c r="A46" s="318">
        <v>40954</v>
      </c>
      <c r="B46" s="319" t="str">
        <f t="shared" si="0"/>
        <v>QUA</v>
      </c>
      <c r="C46" s="320">
        <v>40952</v>
      </c>
      <c r="D46" s="319">
        <v>2012</v>
      </c>
      <c r="E46" s="321">
        <v>7</v>
      </c>
    </row>
    <row r="47" spans="1:5">
      <c r="A47" s="318">
        <v>40955</v>
      </c>
      <c r="B47" s="319" t="str">
        <f t="shared" si="0"/>
        <v>QUI</v>
      </c>
      <c r="C47" s="320">
        <v>40952</v>
      </c>
      <c r="D47" s="319">
        <v>2012</v>
      </c>
      <c r="E47" s="321">
        <v>7</v>
      </c>
    </row>
    <row r="48" spans="1:5">
      <c r="A48" s="318">
        <v>40956</v>
      </c>
      <c r="B48" s="319" t="str">
        <f t="shared" si="0"/>
        <v>SEX</v>
      </c>
      <c r="C48" s="320">
        <v>40952</v>
      </c>
      <c r="D48" s="319">
        <v>2012</v>
      </c>
      <c r="E48" s="321">
        <v>7</v>
      </c>
    </row>
    <row r="49" spans="1:5">
      <c r="A49" s="318">
        <v>40957</v>
      </c>
      <c r="B49" s="319" t="str">
        <f t="shared" si="0"/>
        <v>SAB</v>
      </c>
      <c r="C49" s="320">
        <v>40952</v>
      </c>
      <c r="D49" s="319">
        <v>2012</v>
      </c>
      <c r="E49" s="321">
        <v>7</v>
      </c>
    </row>
    <row r="50" spans="1:5">
      <c r="A50" s="318">
        <v>40958</v>
      </c>
      <c r="B50" s="319" t="str">
        <f t="shared" si="0"/>
        <v>DOM</v>
      </c>
      <c r="C50" s="320">
        <v>40952</v>
      </c>
      <c r="D50" s="319">
        <v>2012</v>
      </c>
      <c r="E50" s="321">
        <v>7</v>
      </c>
    </row>
    <row r="51" spans="1:5">
      <c r="A51" s="318">
        <v>40959</v>
      </c>
      <c r="B51" s="319" t="str">
        <f t="shared" si="0"/>
        <v>SEG</v>
      </c>
      <c r="C51" s="320">
        <v>40959</v>
      </c>
      <c r="D51" s="319">
        <v>2012</v>
      </c>
      <c r="E51" s="321">
        <v>8</v>
      </c>
    </row>
    <row r="52" spans="1:5">
      <c r="A52" s="318">
        <v>40960</v>
      </c>
      <c r="B52" s="319" t="str">
        <f t="shared" si="0"/>
        <v>TER</v>
      </c>
      <c r="C52" s="320">
        <v>40959</v>
      </c>
      <c r="D52" s="319">
        <v>2012</v>
      </c>
      <c r="E52" s="321">
        <v>8</v>
      </c>
    </row>
    <row r="53" spans="1:5">
      <c r="A53" s="318">
        <v>40961</v>
      </c>
      <c r="B53" s="319" t="str">
        <f t="shared" si="0"/>
        <v>QUA</v>
      </c>
      <c r="C53" s="320">
        <v>40959</v>
      </c>
      <c r="D53" s="319">
        <v>2012</v>
      </c>
      <c r="E53" s="321">
        <v>8</v>
      </c>
    </row>
    <row r="54" spans="1:5">
      <c r="A54" s="318">
        <v>40962</v>
      </c>
      <c r="B54" s="319" t="str">
        <f t="shared" si="0"/>
        <v>QUI</v>
      </c>
      <c r="C54" s="320">
        <v>40959</v>
      </c>
      <c r="D54" s="319">
        <v>2012</v>
      </c>
      <c r="E54" s="321">
        <v>8</v>
      </c>
    </row>
    <row r="55" spans="1:5">
      <c r="A55" s="318">
        <v>40963</v>
      </c>
      <c r="B55" s="319" t="str">
        <f t="shared" si="0"/>
        <v>SEX</v>
      </c>
      <c r="C55" s="320">
        <v>40959</v>
      </c>
      <c r="D55" s="319">
        <v>2012</v>
      </c>
      <c r="E55" s="321">
        <v>8</v>
      </c>
    </row>
    <row r="56" spans="1:5">
      <c r="A56" s="318">
        <v>40964</v>
      </c>
      <c r="B56" s="319" t="str">
        <f t="shared" si="0"/>
        <v>SAB</v>
      </c>
      <c r="C56" s="320">
        <v>40959</v>
      </c>
      <c r="D56" s="319">
        <v>2012</v>
      </c>
      <c r="E56" s="321">
        <v>8</v>
      </c>
    </row>
    <row r="57" spans="1:5">
      <c r="A57" s="318">
        <v>40965</v>
      </c>
      <c r="B57" s="319" t="str">
        <f t="shared" si="0"/>
        <v>DOM</v>
      </c>
      <c r="C57" s="320">
        <v>40959</v>
      </c>
      <c r="D57" s="319">
        <v>2012</v>
      </c>
      <c r="E57" s="321">
        <v>8</v>
      </c>
    </row>
    <row r="58" spans="1:5">
      <c r="A58" s="318">
        <v>40966</v>
      </c>
      <c r="B58" s="319" t="str">
        <f t="shared" si="0"/>
        <v>SEG</v>
      </c>
      <c r="C58" s="320">
        <v>40966</v>
      </c>
      <c r="D58" s="319">
        <v>2012</v>
      </c>
      <c r="E58" s="321">
        <v>9</v>
      </c>
    </row>
    <row r="59" spans="1:5">
      <c r="A59" s="318">
        <v>40967</v>
      </c>
      <c r="B59" s="319" t="str">
        <f t="shared" si="0"/>
        <v>TER</v>
      </c>
      <c r="C59" s="320">
        <v>40966</v>
      </c>
      <c r="D59" s="319">
        <v>2012</v>
      </c>
      <c r="E59" s="321">
        <v>9</v>
      </c>
    </row>
    <row r="60" spans="1:5">
      <c r="A60" s="318">
        <v>40968</v>
      </c>
      <c r="B60" s="319" t="str">
        <f t="shared" si="0"/>
        <v>QUA</v>
      </c>
      <c r="C60" s="320">
        <v>40966</v>
      </c>
      <c r="D60" s="319">
        <v>2012</v>
      </c>
      <c r="E60" s="321">
        <v>9</v>
      </c>
    </row>
    <row r="61" spans="1:5">
      <c r="A61" s="318">
        <v>40969</v>
      </c>
      <c r="B61" s="319" t="str">
        <f t="shared" si="0"/>
        <v>QUI</v>
      </c>
      <c r="C61" s="320">
        <v>40966</v>
      </c>
      <c r="D61" s="319">
        <v>2012</v>
      </c>
      <c r="E61" s="321">
        <v>9</v>
      </c>
    </row>
    <row r="62" spans="1:5">
      <c r="A62" s="318">
        <v>40970</v>
      </c>
      <c r="B62" s="319" t="str">
        <f t="shared" si="0"/>
        <v>SEX</v>
      </c>
      <c r="C62" s="320">
        <v>40966</v>
      </c>
      <c r="D62" s="319">
        <v>2012</v>
      </c>
      <c r="E62" s="321">
        <v>9</v>
      </c>
    </row>
    <row r="63" spans="1:5">
      <c r="A63" s="318">
        <v>40971</v>
      </c>
      <c r="B63" s="319" t="str">
        <f t="shared" si="0"/>
        <v>SAB</v>
      </c>
      <c r="C63" s="320">
        <v>40966</v>
      </c>
      <c r="D63" s="319">
        <v>2012</v>
      </c>
      <c r="E63" s="321">
        <v>9</v>
      </c>
    </row>
    <row r="64" spans="1:5">
      <c r="A64" s="318">
        <v>40972</v>
      </c>
      <c r="B64" s="319" t="str">
        <f t="shared" si="0"/>
        <v>DOM</v>
      </c>
      <c r="C64" s="320">
        <v>40966</v>
      </c>
      <c r="D64" s="319">
        <v>2012</v>
      </c>
      <c r="E64" s="321">
        <v>9</v>
      </c>
    </row>
    <row r="65" spans="1:5">
      <c r="A65" s="318">
        <v>40973</v>
      </c>
      <c r="B65" s="319" t="str">
        <f t="shared" si="0"/>
        <v>SEG</v>
      </c>
      <c r="C65" s="320">
        <v>40973</v>
      </c>
      <c r="D65" s="319">
        <v>2012</v>
      </c>
      <c r="E65" s="321">
        <v>10</v>
      </c>
    </row>
    <row r="66" spans="1:5">
      <c r="A66" s="318">
        <v>40974</v>
      </c>
      <c r="B66" s="319" t="str">
        <f t="shared" ref="B66:B129" si="1">VLOOKUP(WEEKDAY(A66),$G$2:$H$9,2,0)</f>
        <v>TER</v>
      </c>
      <c r="C66" s="320">
        <v>40973</v>
      </c>
      <c r="D66" s="319">
        <v>2012</v>
      </c>
      <c r="E66" s="321">
        <v>10</v>
      </c>
    </row>
    <row r="67" spans="1:5">
      <c r="A67" s="318">
        <v>40975</v>
      </c>
      <c r="B67" s="319" t="str">
        <f t="shared" si="1"/>
        <v>QUA</v>
      </c>
      <c r="C67" s="320">
        <v>40973</v>
      </c>
      <c r="D67" s="319">
        <v>2012</v>
      </c>
      <c r="E67" s="321">
        <v>10</v>
      </c>
    </row>
    <row r="68" spans="1:5">
      <c r="A68" s="318">
        <v>40976</v>
      </c>
      <c r="B68" s="319" t="str">
        <f t="shared" si="1"/>
        <v>QUI</v>
      </c>
      <c r="C68" s="320">
        <v>40973</v>
      </c>
      <c r="D68" s="319">
        <v>2012</v>
      </c>
      <c r="E68" s="321">
        <v>10</v>
      </c>
    </row>
    <row r="69" spans="1:5">
      <c r="A69" s="318">
        <v>40977</v>
      </c>
      <c r="B69" s="319" t="str">
        <f t="shared" si="1"/>
        <v>SEX</v>
      </c>
      <c r="C69" s="320">
        <v>40973</v>
      </c>
      <c r="D69" s="319">
        <v>2012</v>
      </c>
      <c r="E69" s="321">
        <v>10</v>
      </c>
    </row>
    <row r="70" spans="1:5">
      <c r="A70" s="318">
        <v>40978</v>
      </c>
      <c r="B70" s="319" t="str">
        <f t="shared" si="1"/>
        <v>SAB</v>
      </c>
      <c r="C70" s="320">
        <v>40973</v>
      </c>
      <c r="D70" s="319">
        <v>2012</v>
      </c>
      <c r="E70" s="321">
        <v>10</v>
      </c>
    </row>
    <row r="71" spans="1:5">
      <c r="A71" s="318">
        <v>40979</v>
      </c>
      <c r="B71" s="319" t="str">
        <f t="shared" si="1"/>
        <v>DOM</v>
      </c>
      <c r="C71" s="320">
        <v>40973</v>
      </c>
      <c r="D71" s="319">
        <v>2012</v>
      </c>
      <c r="E71" s="321">
        <v>10</v>
      </c>
    </row>
    <row r="72" spans="1:5">
      <c r="A72" s="318">
        <v>40980</v>
      </c>
      <c r="B72" s="319" t="str">
        <f t="shared" si="1"/>
        <v>SEG</v>
      </c>
      <c r="C72" s="320">
        <v>40980</v>
      </c>
      <c r="D72" s="319">
        <v>2012</v>
      </c>
      <c r="E72" s="321">
        <v>11</v>
      </c>
    </row>
    <row r="73" spans="1:5">
      <c r="A73" s="318">
        <v>40981</v>
      </c>
      <c r="B73" s="319" t="str">
        <f t="shared" si="1"/>
        <v>TER</v>
      </c>
      <c r="C73" s="320">
        <v>40980</v>
      </c>
      <c r="D73" s="319">
        <v>2012</v>
      </c>
      <c r="E73" s="321">
        <v>11</v>
      </c>
    </row>
    <row r="74" spans="1:5">
      <c r="A74" s="318">
        <v>40982</v>
      </c>
      <c r="B74" s="319" t="str">
        <f t="shared" si="1"/>
        <v>QUA</v>
      </c>
      <c r="C74" s="320">
        <v>40980</v>
      </c>
      <c r="D74" s="319">
        <v>2012</v>
      </c>
      <c r="E74" s="321">
        <v>11</v>
      </c>
    </row>
    <row r="75" spans="1:5">
      <c r="A75" s="318">
        <v>40983</v>
      </c>
      <c r="B75" s="319" t="str">
        <f t="shared" si="1"/>
        <v>QUI</v>
      </c>
      <c r="C75" s="320">
        <v>40980</v>
      </c>
      <c r="D75" s="319">
        <v>2012</v>
      </c>
      <c r="E75" s="321">
        <v>11</v>
      </c>
    </row>
    <row r="76" spans="1:5">
      <c r="A76" s="318">
        <v>40984</v>
      </c>
      <c r="B76" s="319" t="str">
        <f t="shared" si="1"/>
        <v>SEX</v>
      </c>
      <c r="C76" s="320">
        <v>40980</v>
      </c>
      <c r="D76" s="319">
        <v>2012</v>
      </c>
      <c r="E76" s="321">
        <v>11</v>
      </c>
    </row>
    <row r="77" spans="1:5">
      <c r="A77" s="318">
        <v>40985</v>
      </c>
      <c r="B77" s="319" t="str">
        <f t="shared" si="1"/>
        <v>SAB</v>
      </c>
      <c r="C77" s="320">
        <v>40980</v>
      </c>
      <c r="D77" s="319">
        <v>2012</v>
      </c>
      <c r="E77" s="321">
        <v>11</v>
      </c>
    </row>
    <row r="78" spans="1:5">
      <c r="A78" s="318">
        <v>40986</v>
      </c>
      <c r="B78" s="319" t="str">
        <f t="shared" si="1"/>
        <v>DOM</v>
      </c>
      <c r="C78" s="320">
        <v>40980</v>
      </c>
      <c r="D78" s="319">
        <v>2012</v>
      </c>
      <c r="E78" s="321">
        <v>11</v>
      </c>
    </row>
    <row r="79" spans="1:5">
      <c r="A79" s="318">
        <v>40987</v>
      </c>
      <c r="B79" s="319" t="str">
        <f t="shared" si="1"/>
        <v>SEG</v>
      </c>
      <c r="C79" s="320">
        <v>40987</v>
      </c>
      <c r="D79" s="319">
        <v>2012</v>
      </c>
      <c r="E79" s="321">
        <v>12</v>
      </c>
    </row>
    <row r="80" spans="1:5">
      <c r="A80" s="318">
        <v>40988</v>
      </c>
      <c r="B80" s="319" t="str">
        <f t="shared" si="1"/>
        <v>TER</v>
      </c>
      <c r="C80" s="320">
        <v>40987</v>
      </c>
      <c r="D80" s="319">
        <v>2012</v>
      </c>
      <c r="E80" s="321">
        <v>12</v>
      </c>
    </row>
    <row r="81" spans="1:5">
      <c r="A81" s="318">
        <v>40989</v>
      </c>
      <c r="B81" s="319" t="str">
        <f t="shared" si="1"/>
        <v>QUA</v>
      </c>
      <c r="C81" s="320">
        <v>40987</v>
      </c>
      <c r="D81" s="319">
        <v>2012</v>
      </c>
      <c r="E81" s="321">
        <v>12</v>
      </c>
    </row>
    <row r="82" spans="1:5">
      <c r="A82" s="318">
        <v>40990</v>
      </c>
      <c r="B82" s="319" t="str">
        <f t="shared" si="1"/>
        <v>QUI</v>
      </c>
      <c r="C82" s="320">
        <v>40987</v>
      </c>
      <c r="D82" s="319">
        <v>2012</v>
      </c>
      <c r="E82" s="321">
        <v>12</v>
      </c>
    </row>
    <row r="83" spans="1:5">
      <c r="A83" s="318">
        <v>40991</v>
      </c>
      <c r="B83" s="319" t="str">
        <f t="shared" si="1"/>
        <v>SEX</v>
      </c>
      <c r="C83" s="320">
        <v>40987</v>
      </c>
      <c r="D83" s="319">
        <v>2012</v>
      </c>
      <c r="E83" s="321">
        <v>12</v>
      </c>
    </row>
    <row r="84" spans="1:5">
      <c r="A84" s="318">
        <v>40992</v>
      </c>
      <c r="B84" s="319" t="str">
        <f t="shared" si="1"/>
        <v>SAB</v>
      </c>
      <c r="C84" s="320">
        <v>40987</v>
      </c>
      <c r="D84" s="319">
        <v>2012</v>
      </c>
      <c r="E84" s="321">
        <v>12</v>
      </c>
    </row>
    <row r="85" spans="1:5">
      <c r="A85" s="318">
        <v>40993</v>
      </c>
      <c r="B85" s="319" t="str">
        <f t="shared" si="1"/>
        <v>DOM</v>
      </c>
      <c r="C85" s="320">
        <v>40987</v>
      </c>
      <c r="D85" s="319">
        <v>2012</v>
      </c>
      <c r="E85" s="321">
        <v>12</v>
      </c>
    </row>
    <row r="86" spans="1:5">
      <c r="A86" s="318">
        <v>40994</v>
      </c>
      <c r="B86" s="319" t="str">
        <f t="shared" si="1"/>
        <v>SEG</v>
      </c>
      <c r="C86" s="320">
        <v>40994</v>
      </c>
      <c r="D86" s="319">
        <v>2012</v>
      </c>
      <c r="E86" s="321">
        <v>13</v>
      </c>
    </row>
    <row r="87" spans="1:5">
      <c r="A87" s="318">
        <v>40995</v>
      </c>
      <c r="B87" s="319" t="str">
        <f t="shared" si="1"/>
        <v>TER</v>
      </c>
      <c r="C87" s="320">
        <v>40994</v>
      </c>
      <c r="D87" s="319">
        <v>2012</v>
      </c>
      <c r="E87" s="321">
        <v>13</v>
      </c>
    </row>
    <row r="88" spans="1:5">
      <c r="A88" s="318">
        <v>40996</v>
      </c>
      <c r="B88" s="319" t="str">
        <f t="shared" si="1"/>
        <v>QUA</v>
      </c>
      <c r="C88" s="320">
        <v>40994</v>
      </c>
      <c r="D88" s="319">
        <v>2012</v>
      </c>
      <c r="E88" s="321">
        <v>13</v>
      </c>
    </row>
    <row r="89" spans="1:5">
      <c r="A89" s="318">
        <v>40997</v>
      </c>
      <c r="B89" s="319" t="str">
        <f t="shared" si="1"/>
        <v>QUI</v>
      </c>
      <c r="C89" s="320">
        <v>40994</v>
      </c>
      <c r="D89" s="319">
        <v>2012</v>
      </c>
      <c r="E89" s="321">
        <v>13</v>
      </c>
    </row>
    <row r="90" spans="1:5">
      <c r="A90" s="318">
        <v>40998</v>
      </c>
      <c r="B90" s="319" t="str">
        <f t="shared" si="1"/>
        <v>SEX</v>
      </c>
      <c r="C90" s="320">
        <v>40994</v>
      </c>
      <c r="D90" s="319">
        <v>2012</v>
      </c>
      <c r="E90" s="321">
        <v>13</v>
      </c>
    </row>
    <row r="91" spans="1:5">
      <c r="A91" s="318">
        <v>40999</v>
      </c>
      <c r="B91" s="319" t="str">
        <f t="shared" si="1"/>
        <v>SAB</v>
      </c>
      <c r="C91" s="320">
        <v>40994</v>
      </c>
      <c r="D91" s="319">
        <v>2012</v>
      </c>
      <c r="E91" s="321">
        <v>13</v>
      </c>
    </row>
    <row r="92" spans="1:5">
      <c r="A92" s="318">
        <v>41000</v>
      </c>
      <c r="B92" s="319" t="str">
        <f t="shared" si="1"/>
        <v>DOM</v>
      </c>
      <c r="C92" s="320">
        <v>40994</v>
      </c>
      <c r="D92" s="319">
        <v>2012</v>
      </c>
      <c r="E92" s="321">
        <v>13</v>
      </c>
    </row>
    <row r="93" spans="1:5">
      <c r="A93" s="318">
        <v>41001</v>
      </c>
      <c r="B93" s="319" t="str">
        <f t="shared" si="1"/>
        <v>SEG</v>
      </c>
      <c r="C93" s="320">
        <v>41001</v>
      </c>
      <c r="D93" s="319">
        <v>2012</v>
      </c>
      <c r="E93" s="321">
        <v>14</v>
      </c>
    </row>
    <row r="94" spans="1:5">
      <c r="A94" s="318">
        <v>41002</v>
      </c>
      <c r="B94" s="319" t="str">
        <f t="shared" si="1"/>
        <v>TER</v>
      </c>
      <c r="C94" s="320">
        <v>41001</v>
      </c>
      <c r="D94" s="319">
        <v>2012</v>
      </c>
      <c r="E94" s="321">
        <v>14</v>
      </c>
    </row>
    <row r="95" spans="1:5">
      <c r="A95" s="318">
        <v>41003</v>
      </c>
      <c r="B95" s="319" t="str">
        <f t="shared" si="1"/>
        <v>QUA</v>
      </c>
      <c r="C95" s="320">
        <v>41001</v>
      </c>
      <c r="D95" s="319">
        <v>2012</v>
      </c>
      <c r="E95" s="321">
        <v>14</v>
      </c>
    </row>
    <row r="96" spans="1:5">
      <c r="A96" s="318">
        <v>41004</v>
      </c>
      <c r="B96" s="319" t="str">
        <f t="shared" si="1"/>
        <v>QUI</v>
      </c>
      <c r="C96" s="320">
        <v>41001</v>
      </c>
      <c r="D96" s="319">
        <v>2012</v>
      </c>
      <c r="E96" s="321">
        <v>14</v>
      </c>
    </row>
    <row r="97" spans="1:5">
      <c r="A97" s="318">
        <v>41005</v>
      </c>
      <c r="B97" s="319" t="str">
        <f t="shared" si="1"/>
        <v>SEX</v>
      </c>
      <c r="C97" s="320">
        <v>41001</v>
      </c>
      <c r="D97" s="319">
        <v>2012</v>
      </c>
      <c r="E97" s="321">
        <v>14</v>
      </c>
    </row>
    <row r="98" spans="1:5">
      <c r="A98" s="318">
        <v>41006</v>
      </c>
      <c r="B98" s="319" t="str">
        <f t="shared" si="1"/>
        <v>SAB</v>
      </c>
      <c r="C98" s="320">
        <v>41001</v>
      </c>
      <c r="D98" s="319">
        <v>2012</v>
      </c>
      <c r="E98" s="321">
        <v>14</v>
      </c>
    </row>
    <row r="99" spans="1:5">
      <c r="A99" s="318">
        <v>41007</v>
      </c>
      <c r="B99" s="319" t="str">
        <f t="shared" si="1"/>
        <v>DOM</v>
      </c>
      <c r="C99" s="320">
        <v>41001</v>
      </c>
      <c r="D99" s="319">
        <v>2012</v>
      </c>
      <c r="E99" s="321">
        <v>14</v>
      </c>
    </row>
    <row r="100" spans="1:5">
      <c r="A100" s="318">
        <v>41008</v>
      </c>
      <c r="B100" s="319" t="str">
        <f t="shared" si="1"/>
        <v>SEG</v>
      </c>
      <c r="C100" s="320">
        <v>41008</v>
      </c>
      <c r="D100" s="319">
        <v>2012</v>
      </c>
      <c r="E100" s="321">
        <v>15</v>
      </c>
    </row>
    <row r="101" spans="1:5">
      <c r="A101" s="318">
        <v>41009</v>
      </c>
      <c r="B101" s="319" t="str">
        <f t="shared" si="1"/>
        <v>TER</v>
      </c>
      <c r="C101" s="320">
        <v>41008</v>
      </c>
      <c r="D101" s="319">
        <v>2012</v>
      </c>
      <c r="E101" s="321">
        <v>15</v>
      </c>
    </row>
    <row r="102" spans="1:5">
      <c r="A102" s="318">
        <v>41010</v>
      </c>
      <c r="B102" s="319" t="str">
        <f t="shared" si="1"/>
        <v>QUA</v>
      </c>
      <c r="C102" s="320">
        <v>41008</v>
      </c>
      <c r="D102" s="319">
        <v>2012</v>
      </c>
      <c r="E102" s="321">
        <v>15</v>
      </c>
    </row>
    <row r="103" spans="1:5">
      <c r="A103" s="318">
        <v>41011</v>
      </c>
      <c r="B103" s="319" t="str">
        <f t="shared" si="1"/>
        <v>QUI</v>
      </c>
      <c r="C103" s="320">
        <v>41008</v>
      </c>
      <c r="D103" s="319">
        <v>2012</v>
      </c>
      <c r="E103" s="321">
        <v>15</v>
      </c>
    </row>
    <row r="104" spans="1:5">
      <c r="A104" s="318">
        <v>41012</v>
      </c>
      <c r="B104" s="319" t="str">
        <f t="shared" si="1"/>
        <v>SEX</v>
      </c>
      <c r="C104" s="320">
        <v>41008</v>
      </c>
      <c r="D104" s="319">
        <v>2012</v>
      </c>
      <c r="E104" s="321">
        <v>15</v>
      </c>
    </row>
    <row r="105" spans="1:5">
      <c r="A105" s="318">
        <v>41013</v>
      </c>
      <c r="B105" s="319" t="str">
        <f t="shared" si="1"/>
        <v>SAB</v>
      </c>
      <c r="C105" s="320">
        <v>41008</v>
      </c>
      <c r="D105" s="319">
        <v>2012</v>
      </c>
      <c r="E105" s="321">
        <v>15</v>
      </c>
    </row>
    <row r="106" spans="1:5">
      <c r="A106" s="318">
        <v>41014</v>
      </c>
      <c r="B106" s="319" t="str">
        <f t="shared" si="1"/>
        <v>DOM</v>
      </c>
      <c r="C106" s="320">
        <v>41008</v>
      </c>
      <c r="D106" s="319">
        <v>2012</v>
      </c>
      <c r="E106" s="321">
        <v>15</v>
      </c>
    </row>
    <row r="107" spans="1:5">
      <c r="A107" s="318">
        <v>41015</v>
      </c>
      <c r="B107" s="319" t="str">
        <f t="shared" si="1"/>
        <v>SEG</v>
      </c>
      <c r="C107" s="320">
        <v>41015</v>
      </c>
      <c r="D107" s="319">
        <v>2012</v>
      </c>
      <c r="E107" s="321">
        <v>15</v>
      </c>
    </row>
    <row r="108" spans="1:5">
      <c r="A108" s="318">
        <v>41016</v>
      </c>
      <c r="B108" s="319" t="str">
        <f t="shared" si="1"/>
        <v>TER</v>
      </c>
      <c r="C108" s="320">
        <v>41015</v>
      </c>
      <c r="D108" s="319">
        <v>2012</v>
      </c>
      <c r="E108" s="321">
        <v>16</v>
      </c>
    </row>
    <row r="109" spans="1:5">
      <c r="A109" s="318">
        <v>41017</v>
      </c>
      <c r="B109" s="319" t="str">
        <f t="shared" si="1"/>
        <v>QUA</v>
      </c>
      <c r="C109" s="320">
        <v>41015</v>
      </c>
      <c r="D109" s="319">
        <v>2012</v>
      </c>
      <c r="E109" s="321">
        <v>16</v>
      </c>
    </row>
    <row r="110" spans="1:5">
      <c r="A110" s="318">
        <v>41018</v>
      </c>
      <c r="B110" s="319" t="str">
        <f t="shared" si="1"/>
        <v>QUI</v>
      </c>
      <c r="C110" s="320">
        <v>41015</v>
      </c>
      <c r="D110" s="319">
        <v>2012</v>
      </c>
      <c r="E110" s="321">
        <v>16</v>
      </c>
    </row>
    <row r="111" spans="1:5">
      <c r="A111" s="318">
        <v>41019</v>
      </c>
      <c r="B111" s="319" t="str">
        <f t="shared" si="1"/>
        <v>SEX</v>
      </c>
      <c r="C111" s="320">
        <v>41015</v>
      </c>
      <c r="D111" s="319">
        <v>2012</v>
      </c>
      <c r="E111" s="321">
        <v>16</v>
      </c>
    </row>
    <row r="112" spans="1:5">
      <c r="A112" s="318">
        <v>41020</v>
      </c>
      <c r="B112" s="319" t="str">
        <f t="shared" si="1"/>
        <v>SAB</v>
      </c>
      <c r="C112" s="320">
        <v>41015</v>
      </c>
      <c r="D112" s="319">
        <v>2012</v>
      </c>
      <c r="E112" s="321">
        <v>16</v>
      </c>
    </row>
    <row r="113" spans="1:5">
      <c r="A113" s="318">
        <v>41021</v>
      </c>
      <c r="B113" s="319" t="str">
        <f t="shared" si="1"/>
        <v>DOM</v>
      </c>
      <c r="C113" s="320">
        <v>41015</v>
      </c>
      <c r="D113" s="319">
        <v>2012</v>
      </c>
      <c r="E113" s="321">
        <v>16</v>
      </c>
    </row>
    <row r="114" spans="1:5">
      <c r="A114" s="318">
        <v>41022</v>
      </c>
      <c r="B114" s="319" t="str">
        <f t="shared" si="1"/>
        <v>SEG</v>
      </c>
      <c r="C114" s="320">
        <v>41022</v>
      </c>
      <c r="D114" s="319">
        <v>2012</v>
      </c>
      <c r="E114" s="321">
        <v>16</v>
      </c>
    </row>
    <row r="115" spans="1:5">
      <c r="A115" s="318">
        <v>41023</v>
      </c>
      <c r="B115" s="319" t="str">
        <f t="shared" si="1"/>
        <v>TER</v>
      </c>
      <c r="C115" s="320">
        <v>41022</v>
      </c>
      <c r="D115" s="319">
        <v>2012</v>
      </c>
      <c r="E115" s="321">
        <v>17</v>
      </c>
    </row>
    <row r="116" spans="1:5">
      <c r="A116" s="318">
        <v>41024</v>
      </c>
      <c r="B116" s="319" t="str">
        <f t="shared" si="1"/>
        <v>QUA</v>
      </c>
      <c r="C116" s="320">
        <v>41022</v>
      </c>
      <c r="D116" s="319">
        <v>2012</v>
      </c>
      <c r="E116" s="321">
        <v>17</v>
      </c>
    </row>
    <row r="117" spans="1:5">
      <c r="A117" s="318">
        <v>41025</v>
      </c>
      <c r="B117" s="319" t="str">
        <f t="shared" si="1"/>
        <v>QUI</v>
      </c>
      <c r="C117" s="320">
        <v>41022</v>
      </c>
      <c r="D117" s="319">
        <v>2012</v>
      </c>
      <c r="E117" s="321">
        <v>17</v>
      </c>
    </row>
    <row r="118" spans="1:5">
      <c r="A118" s="318">
        <v>41026</v>
      </c>
      <c r="B118" s="319" t="str">
        <f t="shared" si="1"/>
        <v>SEX</v>
      </c>
      <c r="C118" s="320">
        <v>41022</v>
      </c>
      <c r="D118" s="319">
        <v>2012</v>
      </c>
      <c r="E118" s="321">
        <v>17</v>
      </c>
    </row>
    <row r="119" spans="1:5">
      <c r="A119" s="318">
        <v>41027</v>
      </c>
      <c r="B119" s="319" t="str">
        <f t="shared" si="1"/>
        <v>SAB</v>
      </c>
      <c r="C119" s="320">
        <v>41022</v>
      </c>
      <c r="D119" s="319">
        <v>2012</v>
      </c>
      <c r="E119" s="321">
        <v>17</v>
      </c>
    </row>
    <row r="120" spans="1:5">
      <c r="A120" s="318">
        <v>41028</v>
      </c>
      <c r="B120" s="319" t="str">
        <f t="shared" si="1"/>
        <v>DOM</v>
      </c>
      <c r="C120" s="320">
        <v>41022</v>
      </c>
      <c r="D120" s="319">
        <v>2012</v>
      </c>
      <c r="E120" s="321">
        <v>17</v>
      </c>
    </row>
    <row r="121" spans="1:5">
      <c r="A121" s="318">
        <v>41029</v>
      </c>
      <c r="B121" s="319" t="str">
        <f t="shared" si="1"/>
        <v>SEG</v>
      </c>
      <c r="C121" s="320">
        <v>41029</v>
      </c>
      <c r="D121" s="319">
        <v>2012</v>
      </c>
      <c r="E121" s="321">
        <v>17</v>
      </c>
    </row>
    <row r="122" spans="1:5">
      <c r="A122" s="318">
        <v>41030</v>
      </c>
      <c r="B122" s="319" t="str">
        <f t="shared" si="1"/>
        <v>TER</v>
      </c>
      <c r="C122" s="320">
        <v>41029</v>
      </c>
      <c r="D122" s="319">
        <v>2012</v>
      </c>
      <c r="E122" s="321">
        <v>18</v>
      </c>
    </row>
    <row r="123" spans="1:5">
      <c r="A123" s="318">
        <v>41031</v>
      </c>
      <c r="B123" s="319" t="str">
        <f t="shared" si="1"/>
        <v>QUA</v>
      </c>
      <c r="C123" s="320">
        <v>41029</v>
      </c>
      <c r="D123" s="319">
        <v>2012</v>
      </c>
      <c r="E123" s="321">
        <v>18</v>
      </c>
    </row>
    <row r="124" spans="1:5">
      <c r="A124" s="318">
        <v>41032</v>
      </c>
      <c r="B124" s="319" t="str">
        <f t="shared" si="1"/>
        <v>QUI</v>
      </c>
      <c r="C124" s="320">
        <v>41029</v>
      </c>
      <c r="D124" s="319">
        <v>2012</v>
      </c>
      <c r="E124" s="321">
        <v>18</v>
      </c>
    </row>
    <row r="125" spans="1:5">
      <c r="A125" s="318">
        <v>41033</v>
      </c>
      <c r="B125" s="319" t="str">
        <f t="shared" si="1"/>
        <v>SEX</v>
      </c>
      <c r="C125" s="320">
        <v>41029</v>
      </c>
      <c r="D125" s="319">
        <v>2012</v>
      </c>
      <c r="E125" s="321">
        <v>18</v>
      </c>
    </row>
    <row r="126" spans="1:5">
      <c r="A126" s="318">
        <v>41034</v>
      </c>
      <c r="B126" s="319" t="str">
        <f t="shared" si="1"/>
        <v>SAB</v>
      </c>
      <c r="C126" s="320">
        <v>41029</v>
      </c>
      <c r="D126" s="319">
        <v>2012</v>
      </c>
      <c r="E126" s="321">
        <v>18</v>
      </c>
    </row>
    <row r="127" spans="1:5">
      <c r="A127" s="318">
        <v>41035</v>
      </c>
      <c r="B127" s="319" t="str">
        <f t="shared" si="1"/>
        <v>DOM</v>
      </c>
      <c r="C127" s="320">
        <v>41029</v>
      </c>
      <c r="D127" s="319">
        <v>2012</v>
      </c>
      <c r="E127" s="321">
        <v>18</v>
      </c>
    </row>
    <row r="128" spans="1:5">
      <c r="A128" s="318">
        <v>41036</v>
      </c>
      <c r="B128" s="319" t="str">
        <f t="shared" si="1"/>
        <v>SEG</v>
      </c>
      <c r="C128" s="320">
        <v>41036</v>
      </c>
      <c r="D128" s="319">
        <v>2012</v>
      </c>
      <c r="E128" s="321">
        <v>18</v>
      </c>
    </row>
    <row r="129" spans="1:5">
      <c r="A129" s="318">
        <v>41037</v>
      </c>
      <c r="B129" s="319" t="str">
        <f t="shared" si="1"/>
        <v>TER</v>
      </c>
      <c r="C129" s="320">
        <v>41036</v>
      </c>
      <c r="D129" s="319">
        <v>2012</v>
      </c>
      <c r="E129" s="321">
        <v>19</v>
      </c>
    </row>
    <row r="130" spans="1:5">
      <c r="A130" s="318">
        <v>41038</v>
      </c>
      <c r="B130" s="319" t="str">
        <f t="shared" ref="B130:B193" si="2">VLOOKUP(WEEKDAY(A130),$G$2:$H$9,2,0)</f>
        <v>QUA</v>
      </c>
      <c r="C130" s="320">
        <v>41036</v>
      </c>
      <c r="D130" s="319">
        <v>2012</v>
      </c>
      <c r="E130" s="321">
        <v>19</v>
      </c>
    </row>
    <row r="131" spans="1:5">
      <c r="A131" s="318">
        <v>41039</v>
      </c>
      <c r="B131" s="319" t="str">
        <f t="shared" si="2"/>
        <v>QUI</v>
      </c>
      <c r="C131" s="320">
        <v>41036</v>
      </c>
      <c r="D131" s="319">
        <v>2012</v>
      </c>
      <c r="E131" s="321">
        <v>19</v>
      </c>
    </row>
    <row r="132" spans="1:5">
      <c r="A132" s="318">
        <v>41040</v>
      </c>
      <c r="B132" s="319" t="str">
        <f t="shared" si="2"/>
        <v>SEX</v>
      </c>
      <c r="C132" s="320">
        <v>41036</v>
      </c>
      <c r="D132" s="319">
        <v>2012</v>
      </c>
      <c r="E132" s="321">
        <v>19</v>
      </c>
    </row>
    <row r="133" spans="1:5">
      <c r="A133" s="318">
        <v>41041</v>
      </c>
      <c r="B133" s="319" t="str">
        <f t="shared" si="2"/>
        <v>SAB</v>
      </c>
      <c r="C133" s="320">
        <v>41036</v>
      </c>
      <c r="D133" s="319">
        <v>2012</v>
      </c>
      <c r="E133" s="321">
        <v>19</v>
      </c>
    </row>
    <row r="134" spans="1:5">
      <c r="A134" s="318">
        <v>41042</v>
      </c>
      <c r="B134" s="319" t="str">
        <f t="shared" si="2"/>
        <v>DOM</v>
      </c>
      <c r="C134" s="320">
        <v>41036</v>
      </c>
      <c r="D134" s="319">
        <v>2012</v>
      </c>
      <c r="E134" s="321">
        <v>19</v>
      </c>
    </row>
    <row r="135" spans="1:5">
      <c r="A135" s="318">
        <v>41043</v>
      </c>
      <c r="B135" s="319" t="str">
        <f t="shared" si="2"/>
        <v>SEG</v>
      </c>
      <c r="C135" s="320">
        <v>41043</v>
      </c>
      <c r="D135" s="319">
        <v>2012</v>
      </c>
      <c r="E135" s="321">
        <v>19</v>
      </c>
    </row>
    <row r="136" spans="1:5">
      <c r="A136" s="318">
        <v>41044</v>
      </c>
      <c r="B136" s="319" t="str">
        <f t="shared" si="2"/>
        <v>TER</v>
      </c>
      <c r="C136" s="320">
        <v>41043</v>
      </c>
      <c r="D136" s="319">
        <v>2012</v>
      </c>
      <c r="E136" s="321">
        <v>20</v>
      </c>
    </row>
    <row r="137" spans="1:5">
      <c r="A137" s="318">
        <v>41045</v>
      </c>
      <c r="B137" s="319" t="str">
        <f t="shared" si="2"/>
        <v>QUA</v>
      </c>
      <c r="C137" s="320">
        <v>41043</v>
      </c>
      <c r="D137" s="319">
        <v>2012</v>
      </c>
      <c r="E137" s="321">
        <v>20</v>
      </c>
    </row>
    <row r="138" spans="1:5">
      <c r="A138" s="318">
        <v>41046</v>
      </c>
      <c r="B138" s="319" t="str">
        <f t="shared" si="2"/>
        <v>QUI</v>
      </c>
      <c r="C138" s="320">
        <v>41043</v>
      </c>
      <c r="D138" s="319">
        <v>2012</v>
      </c>
      <c r="E138" s="321">
        <v>20</v>
      </c>
    </row>
    <row r="139" spans="1:5">
      <c r="A139" s="318">
        <v>41047</v>
      </c>
      <c r="B139" s="319" t="str">
        <f t="shared" si="2"/>
        <v>SEX</v>
      </c>
      <c r="C139" s="320">
        <v>41043</v>
      </c>
      <c r="D139" s="319">
        <v>2012</v>
      </c>
      <c r="E139" s="321">
        <v>20</v>
      </c>
    </row>
    <row r="140" spans="1:5">
      <c r="A140" s="318">
        <v>41048</v>
      </c>
      <c r="B140" s="319" t="str">
        <f t="shared" si="2"/>
        <v>SAB</v>
      </c>
      <c r="C140" s="320">
        <v>41043</v>
      </c>
      <c r="D140" s="319">
        <v>2012</v>
      </c>
      <c r="E140" s="321">
        <v>20</v>
      </c>
    </row>
    <row r="141" spans="1:5">
      <c r="A141" s="318">
        <v>41049</v>
      </c>
      <c r="B141" s="319" t="str">
        <f t="shared" si="2"/>
        <v>DOM</v>
      </c>
      <c r="C141" s="320">
        <v>41043</v>
      </c>
      <c r="D141" s="319">
        <v>2012</v>
      </c>
      <c r="E141" s="321">
        <v>20</v>
      </c>
    </row>
    <row r="142" spans="1:5">
      <c r="A142" s="318">
        <v>41050</v>
      </c>
      <c r="B142" s="319" t="str">
        <f t="shared" si="2"/>
        <v>SEG</v>
      </c>
      <c r="C142" s="320">
        <v>41050</v>
      </c>
      <c r="D142" s="319">
        <v>2012</v>
      </c>
      <c r="E142" s="321">
        <v>20</v>
      </c>
    </row>
    <row r="143" spans="1:5">
      <c r="A143" s="318">
        <v>41051</v>
      </c>
      <c r="B143" s="319" t="str">
        <f t="shared" si="2"/>
        <v>TER</v>
      </c>
      <c r="C143" s="320">
        <v>41050</v>
      </c>
      <c r="D143" s="319">
        <v>2012</v>
      </c>
      <c r="E143" s="321">
        <v>21</v>
      </c>
    </row>
    <row r="144" spans="1:5">
      <c r="A144" s="318">
        <v>41052</v>
      </c>
      <c r="B144" s="319" t="str">
        <f t="shared" si="2"/>
        <v>QUA</v>
      </c>
      <c r="C144" s="320">
        <v>41050</v>
      </c>
      <c r="D144" s="319">
        <v>2012</v>
      </c>
      <c r="E144" s="321">
        <v>21</v>
      </c>
    </row>
    <row r="145" spans="1:5">
      <c r="A145" s="318">
        <v>41053</v>
      </c>
      <c r="B145" s="319" t="str">
        <f t="shared" si="2"/>
        <v>QUI</v>
      </c>
      <c r="C145" s="320">
        <v>41050</v>
      </c>
      <c r="D145" s="319">
        <v>2012</v>
      </c>
      <c r="E145" s="321">
        <v>21</v>
      </c>
    </row>
    <row r="146" spans="1:5">
      <c r="A146" s="318">
        <v>41054</v>
      </c>
      <c r="B146" s="319" t="str">
        <f t="shared" si="2"/>
        <v>SEX</v>
      </c>
      <c r="C146" s="320">
        <v>41050</v>
      </c>
      <c r="D146" s="319">
        <v>2012</v>
      </c>
      <c r="E146" s="321">
        <v>21</v>
      </c>
    </row>
    <row r="147" spans="1:5">
      <c r="A147" s="318">
        <v>41055</v>
      </c>
      <c r="B147" s="319" t="str">
        <f t="shared" si="2"/>
        <v>SAB</v>
      </c>
      <c r="C147" s="320">
        <v>41050</v>
      </c>
      <c r="D147" s="319">
        <v>2012</v>
      </c>
      <c r="E147" s="321">
        <v>21</v>
      </c>
    </row>
    <row r="148" spans="1:5">
      <c r="A148" s="318">
        <v>41056</v>
      </c>
      <c r="B148" s="319" t="str">
        <f t="shared" si="2"/>
        <v>DOM</v>
      </c>
      <c r="C148" s="320">
        <v>41050</v>
      </c>
      <c r="D148" s="319">
        <v>2012</v>
      </c>
      <c r="E148" s="321">
        <v>21</v>
      </c>
    </row>
    <row r="149" spans="1:5">
      <c r="A149" s="318">
        <v>41057</v>
      </c>
      <c r="B149" s="319" t="str">
        <f t="shared" si="2"/>
        <v>SEG</v>
      </c>
      <c r="C149" s="320">
        <v>41057</v>
      </c>
      <c r="D149" s="319">
        <v>2012</v>
      </c>
      <c r="E149" s="321">
        <v>21</v>
      </c>
    </row>
    <row r="150" spans="1:5">
      <c r="A150" s="318">
        <v>41058</v>
      </c>
      <c r="B150" s="319" t="str">
        <f t="shared" si="2"/>
        <v>TER</v>
      </c>
      <c r="C150" s="320">
        <v>41057</v>
      </c>
      <c r="D150" s="319">
        <v>2012</v>
      </c>
      <c r="E150" s="321">
        <v>22</v>
      </c>
    </row>
    <row r="151" spans="1:5">
      <c r="A151" s="318">
        <v>41059</v>
      </c>
      <c r="B151" s="319" t="str">
        <f t="shared" si="2"/>
        <v>QUA</v>
      </c>
      <c r="C151" s="320">
        <v>41057</v>
      </c>
      <c r="D151" s="319">
        <v>2012</v>
      </c>
      <c r="E151" s="321">
        <v>22</v>
      </c>
    </row>
    <row r="152" spans="1:5">
      <c r="A152" s="318">
        <v>41060</v>
      </c>
      <c r="B152" s="319" t="str">
        <f t="shared" si="2"/>
        <v>QUI</v>
      </c>
      <c r="C152" s="320">
        <v>41057</v>
      </c>
      <c r="D152" s="319">
        <v>2012</v>
      </c>
      <c r="E152" s="321">
        <v>22</v>
      </c>
    </row>
    <row r="153" spans="1:5">
      <c r="A153" s="318">
        <v>41061</v>
      </c>
      <c r="B153" s="319" t="str">
        <f t="shared" si="2"/>
        <v>SEX</v>
      </c>
      <c r="C153" s="320">
        <v>41057</v>
      </c>
      <c r="D153" s="319">
        <v>2012</v>
      </c>
      <c r="E153" s="321">
        <v>22</v>
      </c>
    </row>
    <row r="154" spans="1:5">
      <c r="A154" s="318">
        <v>41062</v>
      </c>
      <c r="B154" s="319" t="str">
        <f t="shared" si="2"/>
        <v>SAB</v>
      </c>
      <c r="C154" s="320">
        <v>41057</v>
      </c>
      <c r="D154" s="319">
        <v>2012</v>
      </c>
      <c r="E154" s="321">
        <v>22</v>
      </c>
    </row>
    <row r="155" spans="1:5">
      <c r="A155" s="318">
        <v>41063</v>
      </c>
      <c r="B155" s="319" t="str">
        <f t="shared" si="2"/>
        <v>DOM</v>
      </c>
      <c r="C155" s="320">
        <v>41057</v>
      </c>
      <c r="D155" s="319">
        <v>2012</v>
      </c>
      <c r="E155" s="321">
        <v>22</v>
      </c>
    </row>
    <row r="156" spans="1:5">
      <c r="A156" s="318">
        <v>41064</v>
      </c>
      <c r="B156" s="319" t="str">
        <f t="shared" si="2"/>
        <v>SEG</v>
      </c>
      <c r="C156" s="320">
        <v>41064</v>
      </c>
      <c r="D156" s="319">
        <v>2012</v>
      </c>
      <c r="E156" s="321">
        <v>22</v>
      </c>
    </row>
    <row r="157" spans="1:5">
      <c r="A157" s="318">
        <v>41065</v>
      </c>
      <c r="B157" s="319" t="str">
        <f t="shared" si="2"/>
        <v>TER</v>
      </c>
      <c r="C157" s="320">
        <v>41064</v>
      </c>
      <c r="D157" s="319">
        <v>2012</v>
      </c>
      <c r="E157" s="321">
        <v>23</v>
      </c>
    </row>
    <row r="158" spans="1:5">
      <c r="A158" s="318">
        <v>41066</v>
      </c>
      <c r="B158" s="319" t="str">
        <f t="shared" si="2"/>
        <v>QUA</v>
      </c>
      <c r="C158" s="320">
        <v>41064</v>
      </c>
      <c r="D158" s="319">
        <v>2012</v>
      </c>
      <c r="E158" s="321">
        <v>23</v>
      </c>
    </row>
    <row r="159" spans="1:5">
      <c r="A159" s="318">
        <v>41067</v>
      </c>
      <c r="B159" s="319" t="str">
        <f t="shared" si="2"/>
        <v>QUI</v>
      </c>
      <c r="C159" s="320">
        <v>41064</v>
      </c>
      <c r="D159" s="319">
        <v>2012</v>
      </c>
      <c r="E159" s="321">
        <v>23</v>
      </c>
    </row>
    <row r="160" spans="1:5">
      <c r="A160" s="318">
        <v>41068</v>
      </c>
      <c r="B160" s="319" t="str">
        <f t="shared" si="2"/>
        <v>SEX</v>
      </c>
      <c r="C160" s="320">
        <v>41064</v>
      </c>
      <c r="D160" s="319">
        <v>2012</v>
      </c>
      <c r="E160" s="321">
        <v>23</v>
      </c>
    </row>
    <row r="161" spans="1:5">
      <c r="A161" s="318">
        <v>41069</v>
      </c>
      <c r="B161" s="319" t="str">
        <f t="shared" si="2"/>
        <v>SAB</v>
      </c>
      <c r="C161" s="320">
        <v>41064</v>
      </c>
      <c r="D161" s="319">
        <v>2012</v>
      </c>
      <c r="E161" s="321">
        <v>23</v>
      </c>
    </row>
    <row r="162" spans="1:5">
      <c r="A162" s="318">
        <v>41070</v>
      </c>
      <c r="B162" s="319" t="str">
        <f t="shared" si="2"/>
        <v>DOM</v>
      </c>
      <c r="C162" s="320">
        <v>41064</v>
      </c>
      <c r="D162" s="319">
        <v>2012</v>
      </c>
      <c r="E162" s="321">
        <v>23</v>
      </c>
    </row>
    <row r="163" spans="1:5">
      <c r="A163" s="318">
        <v>41071</v>
      </c>
      <c r="B163" s="319" t="str">
        <f t="shared" si="2"/>
        <v>SEG</v>
      </c>
      <c r="C163" s="320">
        <v>41071</v>
      </c>
      <c r="D163" s="319">
        <v>2012</v>
      </c>
      <c r="E163" s="321">
        <v>23</v>
      </c>
    </row>
    <row r="164" spans="1:5">
      <c r="A164" s="318">
        <v>41072</v>
      </c>
      <c r="B164" s="319" t="str">
        <f t="shared" si="2"/>
        <v>TER</v>
      </c>
      <c r="C164" s="320">
        <v>41071</v>
      </c>
      <c r="D164" s="319">
        <v>2012</v>
      </c>
      <c r="E164" s="321">
        <v>24</v>
      </c>
    </row>
    <row r="165" spans="1:5">
      <c r="A165" s="318">
        <v>41073</v>
      </c>
      <c r="B165" s="319" t="str">
        <f t="shared" si="2"/>
        <v>QUA</v>
      </c>
      <c r="C165" s="320">
        <v>41071</v>
      </c>
      <c r="D165" s="319">
        <v>2012</v>
      </c>
      <c r="E165" s="321">
        <v>24</v>
      </c>
    </row>
    <row r="166" spans="1:5">
      <c r="A166" s="318">
        <v>41074</v>
      </c>
      <c r="B166" s="319" t="str">
        <f t="shared" si="2"/>
        <v>QUI</v>
      </c>
      <c r="C166" s="320">
        <v>41071</v>
      </c>
      <c r="D166" s="319">
        <v>2012</v>
      </c>
      <c r="E166" s="321">
        <v>24</v>
      </c>
    </row>
    <row r="167" spans="1:5">
      <c r="A167" s="318">
        <v>41075</v>
      </c>
      <c r="B167" s="319" t="str">
        <f t="shared" si="2"/>
        <v>SEX</v>
      </c>
      <c r="C167" s="320">
        <v>41071</v>
      </c>
      <c r="D167" s="319">
        <v>2012</v>
      </c>
      <c r="E167" s="321">
        <v>24</v>
      </c>
    </row>
    <row r="168" spans="1:5">
      <c r="A168" s="318">
        <v>41076</v>
      </c>
      <c r="B168" s="319" t="str">
        <f t="shared" si="2"/>
        <v>SAB</v>
      </c>
      <c r="C168" s="320">
        <v>41071</v>
      </c>
      <c r="D168" s="319">
        <v>2012</v>
      </c>
      <c r="E168" s="321">
        <v>24</v>
      </c>
    </row>
    <row r="169" spans="1:5">
      <c r="A169" s="318">
        <v>41077</v>
      </c>
      <c r="B169" s="319" t="str">
        <f t="shared" si="2"/>
        <v>DOM</v>
      </c>
      <c r="C169" s="320">
        <v>41071</v>
      </c>
      <c r="D169" s="319">
        <v>2012</v>
      </c>
      <c r="E169" s="321">
        <v>24</v>
      </c>
    </row>
    <row r="170" spans="1:5">
      <c r="A170" s="318">
        <v>41078</v>
      </c>
      <c r="B170" s="319" t="str">
        <f t="shared" si="2"/>
        <v>SEG</v>
      </c>
      <c r="C170" s="320">
        <v>41078</v>
      </c>
      <c r="D170" s="319">
        <v>2012</v>
      </c>
      <c r="E170" s="321">
        <v>24</v>
      </c>
    </row>
    <row r="171" spans="1:5">
      <c r="A171" s="318">
        <v>41079</v>
      </c>
      <c r="B171" s="319" t="str">
        <f t="shared" si="2"/>
        <v>TER</v>
      </c>
      <c r="C171" s="320">
        <v>41078</v>
      </c>
      <c r="D171" s="319">
        <v>2012</v>
      </c>
      <c r="E171" s="321">
        <v>25</v>
      </c>
    </row>
    <row r="172" spans="1:5">
      <c r="A172" s="318">
        <v>41080</v>
      </c>
      <c r="B172" s="319" t="str">
        <f t="shared" si="2"/>
        <v>QUA</v>
      </c>
      <c r="C172" s="320">
        <v>41078</v>
      </c>
      <c r="D172" s="319">
        <v>2012</v>
      </c>
      <c r="E172" s="321">
        <v>25</v>
      </c>
    </row>
    <row r="173" spans="1:5">
      <c r="A173" s="318">
        <v>41081</v>
      </c>
      <c r="B173" s="319" t="str">
        <f t="shared" si="2"/>
        <v>QUI</v>
      </c>
      <c r="C173" s="320">
        <v>41078</v>
      </c>
      <c r="D173" s="319">
        <v>2012</v>
      </c>
      <c r="E173" s="321">
        <v>25</v>
      </c>
    </row>
    <row r="174" spans="1:5">
      <c r="A174" s="318">
        <v>41082</v>
      </c>
      <c r="B174" s="319" t="str">
        <f t="shared" si="2"/>
        <v>SEX</v>
      </c>
      <c r="C174" s="320">
        <v>41078</v>
      </c>
      <c r="D174" s="319">
        <v>2012</v>
      </c>
      <c r="E174" s="321">
        <v>25</v>
      </c>
    </row>
    <row r="175" spans="1:5">
      <c r="A175" s="318">
        <v>41083</v>
      </c>
      <c r="B175" s="319" t="str">
        <f t="shared" si="2"/>
        <v>SAB</v>
      </c>
      <c r="C175" s="320">
        <v>41078</v>
      </c>
      <c r="D175" s="319">
        <v>2012</v>
      </c>
      <c r="E175" s="321">
        <v>25</v>
      </c>
    </row>
    <row r="176" spans="1:5">
      <c r="A176" s="318">
        <v>41084</v>
      </c>
      <c r="B176" s="319" t="str">
        <f t="shared" si="2"/>
        <v>DOM</v>
      </c>
      <c r="C176" s="320">
        <v>41078</v>
      </c>
      <c r="D176" s="319">
        <v>2012</v>
      </c>
      <c r="E176" s="321">
        <v>25</v>
      </c>
    </row>
    <row r="177" spans="1:5">
      <c r="A177" s="318">
        <v>41085</v>
      </c>
      <c r="B177" s="319" t="str">
        <f t="shared" si="2"/>
        <v>SEG</v>
      </c>
      <c r="C177" s="320">
        <v>41085</v>
      </c>
      <c r="D177" s="319">
        <v>2012</v>
      </c>
      <c r="E177" s="321">
        <v>25</v>
      </c>
    </row>
    <row r="178" spans="1:5">
      <c r="A178" s="318">
        <v>41086</v>
      </c>
      <c r="B178" s="319" t="str">
        <f t="shared" si="2"/>
        <v>TER</v>
      </c>
      <c r="C178" s="320">
        <v>41085</v>
      </c>
      <c r="D178" s="319">
        <v>2012</v>
      </c>
      <c r="E178" s="321">
        <v>26</v>
      </c>
    </row>
    <row r="179" spans="1:5">
      <c r="A179" s="318">
        <v>41087</v>
      </c>
      <c r="B179" s="319" t="str">
        <f t="shared" si="2"/>
        <v>QUA</v>
      </c>
      <c r="C179" s="320">
        <v>41085</v>
      </c>
      <c r="D179" s="319">
        <v>2012</v>
      </c>
      <c r="E179" s="321">
        <v>26</v>
      </c>
    </row>
    <row r="180" spans="1:5">
      <c r="A180" s="318">
        <v>41088</v>
      </c>
      <c r="B180" s="319" t="str">
        <f t="shared" si="2"/>
        <v>QUI</v>
      </c>
      <c r="C180" s="320">
        <v>41085</v>
      </c>
      <c r="D180" s="319">
        <v>2012</v>
      </c>
      <c r="E180" s="321">
        <v>26</v>
      </c>
    </row>
    <row r="181" spans="1:5">
      <c r="A181" s="318">
        <v>41089</v>
      </c>
      <c r="B181" s="319" t="str">
        <f t="shared" si="2"/>
        <v>SEX</v>
      </c>
      <c r="C181" s="320">
        <v>41085</v>
      </c>
      <c r="D181" s="319">
        <v>2012</v>
      </c>
      <c r="E181" s="321">
        <v>26</v>
      </c>
    </row>
    <row r="182" spans="1:5">
      <c r="A182" s="318">
        <v>41090</v>
      </c>
      <c r="B182" s="319" t="str">
        <f t="shared" si="2"/>
        <v>SAB</v>
      </c>
      <c r="C182" s="320">
        <v>41085</v>
      </c>
      <c r="D182" s="319">
        <v>2012</v>
      </c>
      <c r="E182" s="321">
        <v>26</v>
      </c>
    </row>
    <row r="183" spans="1:5">
      <c r="A183" s="318">
        <v>41091</v>
      </c>
      <c r="B183" s="319" t="str">
        <f t="shared" si="2"/>
        <v>DOM</v>
      </c>
      <c r="C183" s="320">
        <v>41085</v>
      </c>
      <c r="D183" s="319">
        <v>2012</v>
      </c>
      <c r="E183" s="321">
        <v>26</v>
      </c>
    </row>
    <row r="184" spans="1:5">
      <c r="A184" s="318">
        <v>41092</v>
      </c>
      <c r="B184" s="319" t="str">
        <f t="shared" si="2"/>
        <v>SEG</v>
      </c>
      <c r="C184" s="320">
        <v>41092</v>
      </c>
      <c r="D184" s="319">
        <v>2012</v>
      </c>
      <c r="E184" s="321">
        <v>26</v>
      </c>
    </row>
    <row r="185" spans="1:5">
      <c r="A185" s="318">
        <v>41093</v>
      </c>
      <c r="B185" s="319" t="str">
        <f t="shared" si="2"/>
        <v>TER</v>
      </c>
      <c r="C185" s="320">
        <v>41092</v>
      </c>
      <c r="D185" s="319">
        <v>2012</v>
      </c>
      <c r="E185" s="321">
        <v>27</v>
      </c>
    </row>
    <row r="186" spans="1:5">
      <c r="A186" s="318">
        <v>41094</v>
      </c>
      <c r="B186" s="319" t="str">
        <f t="shared" si="2"/>
        <v>QUA</v>
      </c>
      <c r="C186" s="320">
        <v>41092</v>
      </c>
      <c r="D186" s="319">
        <v>2012</v>
      </c>
      <c r="E186" s="321">
        <v>27</v>
      </c>
    </row>
    <row r="187" spans="1:5">
      <c r="A187" s="318">
        <v>41095</v>
      </c>
      <c r="B187" s="319" t="str">
        <f t="shared" si="2"/>
        <v>QUI</v>
      </c>
      <c r="C187" s="320">
        <v>41092</v>
      </c>
      <c r="D187" s="319">
        <v>2012</v>
      </c>
      <c r="E187" s="321">
        <v>27</v>
      </c>
    </row>
    <row r="188" spans="1:5">
      <c r="A188" s="318">
        <v>41096</v>
      </c>
      <c r="B188" s="319" t="str">
        <f t="shared" si="2"/>
        <v>SEX</v>
      </c>
      <c r="C188" s="320">
        <v>41092</v>
      </c>
      <c r="D188" s="319">
        <v>2012</v>
      </c>
      <c r="E188" s="321">
        <v>27</v>
      </c>
    </row>
    <row r="189" spans="1:5">
      <c r="A189" s="318">
        <v>41097</v>
      </c>
      <c r="B189" s="319" t="str">
        <f t="shared" si="2"/>
        <v>SAB</v>
      </c>
      <c r="C189" s="320">
        <v>41092</v>
      </c>
      <c r="D189" s="319">
        <v>2012</v>
      </c>
      <c r="E189" s="321">
        <v>27</v>
      </c>
    </row>
    <row r="190" spans="1:5">
      <c r="A190" s="318">
        <v>41098</v>
      </c>
      <c r="B190" s="319" t="str">
        <f t="shared" si="2"/>
        <v>DOM</v>
      </c>
      <c r="C190" s="320">
        <v>41092</v>
      </c>
      <c r="D190" s="319">
        <v>2012</v>
      </c>
      <c r="E190" s="321">
        <v>27</v>
      </c>
    </row>
    <row r="191" spans="1:5">
      <c r="A191" s="318">
        <v>41099</v>
      </c>
      <c r="B191" s="319" t="str">
        <f t="shared" si="2"/>
        <v>SEG</v>
      </c>
      <c r="C191" s="320">
        <v>41099</v>
      </c>
      <c r="D191" s="319">
        <v>2012</v>
      </c>
      <c r="E191" s="321">
        <v>27</v>
      </c>
    </row>
    <row r="192" spans="1:5">
      <c r="A192" s="318">
        <v>41100</v>
      </c>
      <c r="B192" s="319" t="str">
        <f t="shared" si="2"/>
        <v>TER</v>
      </c>
      <c r="C192" s="320">
        <v>41099</v>
      </c>
      <c r="D192" s="319">
        <v>2012</v>
      </c>
      <c r="E192" s="321">
        <v>28</v>
      </c>
    </row>
    <row r="193" spans="1:5">
      <c r="A193" s="318">
        <v>41101</v>
      </c>
      <c r="B193" s="319" t="str">
        <f t="shared" si="2"/>
        <v>QUA</v>
      </c>
      <c r="C193" s="320">
        <v>41099</v>
      </c>
      <c r="D193" s="319">
        <v>2012</v>
      </c>
      <c r="E193" s="321">
        <v>28</v>
      </c>
    </row>
    <row r="194" spans="1:5">
      <c r="A194" s="318">
        <v>41102</v>
      </c>
      <c r="B194" s="319" t="str">
        <f t="shared" ref="B194:B257" si="3">VLOOKUP(WEEKDAY(A194),$G$2:$H$9,2,0)</f>
        <v>QUI</v>
      </c>
      <c r="C194" s="320">
        <v>41099</v>
      </c>
      <c r="D194" s="319">
        <v>2012</v>
      </c>
      <c r="E194" s="321">
        <v>28</v>
      </c>
    </row>
    <row r="195" spans="1:5">
      <c r="A195" s="318">
        <v>41103</v>
      </c>
      <c r="B195" s="319" t="str">
        <f t="shared" si="3"/>
        <v>SEX</v>
      </c>
      <c r="C195" s="320">
        <v>41099</v>
      </c>
      <c r="D195" s="319">
        <v>2012</v>
      </c>
      <c r="E195" s="321">
        <v>28</v>
      </c>
    </row>
    <row r="196" spans="1:5">
      <c r="A196" s="318">
        <v>41104</v>
      </c>
      <c r="B196" s="319" t="str">
        <f t="shared" si="3"/>
        <v>SAB</v>
      </c>
      <c r="C196" s="320">
        <v>41099</v>
      </c>
      <c r="D196" s="319">
        <v>2012</v>
      </c>
      <c r="E196" s="321">
        <v>28</v>
      </c>
    </row>
    <row r="197" spans="1:5">
      <c r="A197" s="318">
        <v>41105</v>
      </c>
      <c r="B197" s="319" t="str">
        <f t="shared" si="3"/>
        <v>DOM</v>
      </c>
      <c r="C197" s="320">
        <v>41099</v>
      </c>
      <c r="D197" s="319">
        <v>2012</v>
      </c>
      <c r="E197" s="321">
        <v>28</v>
      </c>
    </row>
    <row r="198" spans="1:5">
      <c r="A198" s="318">
        <v>41106</v>
      </c>
      <c r="B198" s="319" t="str">
        <f t="shared" si="3"/>
        <v>SEG</v>
      </c>
      <c r="C198" s="320">
        <v>41106</v>
      </c>
      <c r="D198" s="319">
        <v>2012</v>
      </c>
      <c r="E198" s="321">
        <v>28</v>
      </c>
    </row>
    <row r="199" spans="1:5">
      <c r="A199" s="318">
        <v>41107</v>
      </c>
      <c r="B199" s="319" t="str">
        <f t="shared" si="3"/>
        <v>TER</v>
      </c>
      <c r="C199" s="320">
        <v>41106</v>
      </c>
      <c r="D199" s="319">
        <v>2012</v>
      </c>
      <c r="E199" s="321">
        <v>29</v>
      </c>
    </row>
    <row r="200" spans="1:5">
      <c r="A200" s="318">
        <v>41108</v>
      </c>
      <c r="B200" s="319" t="str">
        <f t="shared" si="3"/>
        <v>QUA</v>
      </c>
      <c r="C200" s="320">
        <v>41106</v>
      </c>
      <c r="D200" s="319">
        <v>2012</v>
      </c>
      <c r="E200" s="321">
        <v>29</v>
      </c>
    </row>
    <row r="201" spans="1:5">
      <c r="A201" s="318">
        <v>41109</v>
      </c>
      <c r="B201" s="319" t="str">
        <f t="shared" si="3"/>
        <v>QUI</v>
      </c>
      <c r="C201" s="320">
        <v>41106</v>
      </c>
      <c r="D201" s="319">
        <v>2012</v>
      </c>
      <c r="E201" s="321">
        <v>29</v>
      </c>
    </row>
    <row r="202" spans="1:5">
      <c r="A202" s="318">
        <v>41110</v>
      </c>
      <c r="B202" s="319" t="str">
        <f t="shared" si="3"/>
        <v>SEX</v>
      </c>
      <c r="C202" s="320">
        <v>41106</v>
      </c>
      <c r="D202" s="319">
        <v>2012</v>
      </c>
      <c r="E202" s="321">
        <v>29</v>
      </c>
    </row>
    <row r="203" spans="1:5">
      <c r="A203" s="318">
        <v>41111</v>
      </c>
      <c r="B203" s="319" t="str">
        <f t="shared" si="3"/>
        <v>SAB</v>
      </c>
      <c r="C203" s="320">
        <v>41106</v>
      </c>
      <c r="D203" s="319">
        <v>2012</v>
      </c>
      <c r="E203" s="321">
        <v>29</v>
      </c>
    </row>
    <row r="204" spans="1:5">
      <c r="A204" s="318">
        <v>41112</v>
      </c>
      <c r="B204" s="319" t="str">
        <f t="shared" si="3"/>
        <v>DOM</v>
      </c>
      <c r="C204" s="320">
        <v>41106</v>
      </c>
      <c r="D204" s="319">
        <v>2012</v>
      </c>
      <c r="E204" s="321">
        <v>29</v>
      </c>
    </row>
    <row r="205" spans="1:5">
      <c r="A205" s="318">
        <v>41113</v>
      </c>
      <c r="B205" s="319" t="str">
        <f t="shared" si="3"/>
        <v>SEG</v>
      </c>
      <c r="C205" s="320">
        <v>41113</v>
      </c>
      <c r="D205" s="319">
        <v>2012</v>
      </c>
      <c r="E205" s="321">
        <v>29</v>
      </c>
    </row>
    <row r="206" spans="1:5">
      <c r="A206" s="318">
        <v>41114</v>
      </c>
      <c r="B206" s="319" t="str">
        <f t="shared" si="3"/>
        <v>TER</v>
      </c>
      <c r="C206" s="320">
        <v>41113</v>
      </c>
      <c r="D206" s="319">
        <v>2012</v>
      </c>
      <c r="E206" s="321">
        <v>30</v>
      </c>
    </row>
    <row r="207" spans="1:5">
      <c r="A207" s="318">
        <v>41115</v>
      </c>
      <c r="B207" s="319" t="str">
        <f t="shared" si="3"/>
        <v>QUA</v>
      </c>
      <c r="C207" s="320">
        <v>41113</v>
      </c>
      <c r="D207" s="319">
        <v>2012</v>
      </c>
      <c r="E207" s="321">
        <v>30</v>
      </c>
    </row>
    <row r="208" spans="1:5">
      <c r="A208" s="318">
        <v>41116</v>
      </c>
      <c r="B208" s="319" t="str">
        <f t="shared" si="3"/>
        <v>QUI</v>
      </c>
      <c r="C208" s="320">
        <v>41113</v>
      </c>
      <c r="D208" s="319">
        <v>2012</v>
      </c>
      <c r="E208" s="321">
        <v>30</v>
      </c>
    </row>
    <row r="209" spans="1:5">
      <c r="A209" s="318">
        <v>41117</v>
      </c>
      <c r="B209" s="319" t="str">
        <f t="shared" si="3"/>
        <v>SEX</v>
      </c>
      <c r="C209" s="320">
        <v>41113</v>
      </c>
      <c r="D209" s="319">
        <v>2012</v>
      </c>
      <c r="E209" s="321">
        <v>30</v>
      </c>
    </row>
    <row r="210" spans="1:5">
      <c r="A210" s="318">
        <v>41118</v>
      </c>
      <c r="B210" s="319" t="str">
        <f t="shared" si="3"/>
        <v>SAB</v>
      </c>
      <c r="C210" s="320">
        <v>41113</v>
      </c>
      <c r="D210" s="319">
        <v>2012</v>
      </c>
      <c r="E210" s="321">
        <v>30</v>
      </c>
    </row>
    <row r="211" spans="1:5">
      <c r="A211" s="318">
        <v>41119</v>
      </c>
      <c r="B211" s="319" t="str">
        <f t="shared" si="3"/>
        <v>DOM</v>
      </c>
      <c r="C211" s="320">
        <v>41113</v>
      </c>
      <c r="D211" s="319">
        <v>2012</v>
      </c>
      <c r="E211" s="321">
        <v>30</v>
      </c>
    </row>
    <row r="212" spans="1:5">
      <c r="A212" s="318">
        <v>41120</v>
      </c>
      <c r="B212" s="319" t="str">
        <f t="shared" si="3"/>
        <v>SEG</v>
      </c>
      <c r="C212" s="320">
        <v>41120</v>
      </c>
      <c r="D212" s="319">
        <v>2012</v>
      </c>
      <c r="E212" s="321">
        <v>30</v>
      </c>
    </row>
    <row r="213" spans="1:5">
      <c r="A213" s="318">
        <v>41121</v>
      </c>
      <c r="B213" s="319" t="str">
        <f t="shared" si="3"/>
        <v>TER</v>
      </c>
      <c r="C213" s="320">
        <v>41120</v>
      </c>
      <c r="D213" s="319">
        <v>2012</v>
      </c>
      <c r="E213" s="321">
        <v>31</v>
      </c>
    </row>
    <row r="214" spans="1:5">
      <c r="A214" s="318">
        <v>41122</v>
      </c>
      <c r="B214" s="319" t="str">
        <f t="shared" si="3"/>
        <v>QUA</v>
      </c>
      <c r="C214" s="320">
        <v>41120</v>
      </c>
      <c r="D214" s="319">
        <v>2012</v>
      </c>
      <c r="E214" s="321">
        <v>31</v>
      </c>
    </row>
    <row r="215" spans="1:5">
      <c r="A215" s="318">
        <v>41123</v>
      </c>
      <c r="B215" s="319" t="str">
        <f t="shared" si="3"/>
        <v>QUI</v>
      </c>
      <c r="C215" s="320">
        <v>41120</v>
      </c>
      <c r="D215" s="319">
        <v>2012</v>
      </c>
      <c r="E215" s="321">
        <v>31</v>
      </c>
    </row>
    <row r="216" spans="1:5">
      <c r="A216" s="318">
        <v>41124</v>
      </c>
      <c r="B216" s="319" t="str">
        <f t="shared" si="3"/>
        <v>SEX</v>
      </c>
      <c r="C216" s="320">
        <v>41120</v>
      </c>
      <c r="D216" s="319">
        <v>2012</v>
      </c>
      <c r="E216" s="321">
        <v>31</v>
      </c>
    </row>
    <row r="217" spans="1:5">
      <c r="A217" s="318">
        <v>41125</v>
      </c>
      <c r="B217" s="319" t="str">
        <f t="shared" si="3"/>
        <v>SAB</v>
      </c>
      <c r="C217" s="320">
        <v>41120</v>
      </c>
      <c r="D217" s="319">
        <v>2012</v>
      </c>
      <c r="E217" s="321">
        <v>31</v>
      </c>
    </row>
    <row r="218" spans="1:5">
      <c r="A218" s="318">
        <v>41126</v>
      </c>
      <c r="B218" s="319" t="str">
        <f t="shared" si="3"/>
        <v>DOM</v>
      </c>
      <c r="C218" s="320">
        <v>41120</v>
      </c>
      <c r="D218" s="319">
        <v>2012</v>
      </c>
      <c r="E218" s="321">
        <v>31</v>
      </c>
    </row>
    <row r="219" spans="1:5">
      <c r="A219" s="318">
        <v>41127</v>
      </c>
      <c r="B219" s="319" t="str">
        <f t="shared" si="3"/>
        <v>SEG</v>
      </c>
      <c r="C219" s="320">
        <v>41127</v>
      </c>
      <c r="D219" s="319">
        <v>2012</v>
      </c>
      <c r="E219" s="321">
        <v>31</v>
      </c>
    </row>
    <row r="220" spans="1:5">
      <c r="A220" s="318">
        <v>41128</v>
      </c>
      <c r="B220" s="319" t="str">
        <f t="shared" si="3"/>
        <v>TER</v>
      </c>
      <c r="C220" s="320">
        <v>41127</v>
      </c>
      <c r="D220" s="319">
        <v>2012</v>
      </c>
      <c r="E220" s="321">
        <v>32</v>
      </c>
    </row>
    <row r="221" spans="1:5">
      <c r="A221" s="318">
        <v>41129</v>
      </c>
      <c r="B221" s="319" t="str">
        <f t="shared" si="3"/>
        <v>QUA</v>
      </c>
      <c r="C221" s="320">
        <v>41127</v>
      </c>
      <c r="D221" s="319">
        <v>2012</v>
      </c>
      <c r="E221" s="321">
        <v>32</v>
      </c>
    </row>
    <row r="222" spans="1:5">
      <c r="A222" s="318">
        <v>41130</v>
      </c>
      <c r="B222" s="319" t="str">
        <f t="shared" si="3"/>
        <v>QUI</v>
      </c>
      <c r="C222" s="320">
        <v>41127</v>
      </c>
      <c r="D222" s="319">
        <v>2012</v>
      </c>
      <c r="E222" s="321">
        <v>32</v>
      </c>
    </row>
    <row r="223" spans="1:5">
      <c r="A223" s="318">
        <v>41131</v>
      </c>
      <c r="B223" s="319" t="str">
        <f t="shared" si="3"/>
        <v>SEX</v>
      </c>
      <c r="C223" s="320">
        <v>41127</v>
      </c>
      <c r="D223" s="319">
        <v>2012</v>
      </c>
      <c r="E223" s="321">
        <v>32</v>
      </c>
    </row>
    <row r="224" spans="1:5">
      <c r="A224" s="318">
        <v>41132</v>
      </c>
      <c r="B224" s="319" t="str">
        <f t="shared" si="3"/>
        <v>SAB</v>
      </c>
      <c r="C224" s="320">
        <v>41127</v>
      </c>
      <c r="D224" s="319">
        <v>2012</v>
      </c>
      <c r="E224" s="321">
        <v>32</v>
      </c>
    </row>
    <row r="225" spans="1:5">
      <c r="A225" s="318">
        <v>41133</v>
      </c>
      <c r="B225" s="319" t="str">
        <f t="shared" si="3"/>
        <v>DOM</v>
      </c>
      <c r="C225" s="320">
        <v>41127</v>
      </c>
      <c r="D225" s="319">
        <v>2012</v>
      </c>
      <c r="E225" s="321">
        <v>32</v>
      </c>
    </row>
    <row r="226" spans="1:5">
      <c r="A226" s="318">
        <v>41134</v>
      </c>
      <c r="B226" s="319" t="str">
        <f t="shared" si="3"/>
        <v>SEG</v>
      </c>
      <c r="C226" s="320">
        <v>41134</v>
      </c>
      <c r="D226" s="319">
        <v>2012</v>
      </c>
      <c r="E226" s="321">
        <v>32</v>
      </c>
    </row>
    <row r="227" spans="1:5">
      <c r="A227" s="318">
        <v>41135</v>
      </c>
      <c r="B227" s="319" t="str">
        <f t="shared" si="3"/>
        <v>TER</v>
      </c>
      <c r="C227" s="320">
        <v>41134</v>
      </c>
      <c r="D227" s="319">
        <v>2012</v>
      </c>
      <c r="E227" s="321">
        <v>33</v>
      </c>
    </row>
    <row r="228" spans="1:5">
      <c r="A228" s="318">
        <v>41136</v>
      </c>
      <c r="B228" s="319" t="str">
        <f t="shared" si="3"/>
        <v>QUA</v>
      </c>
      <c r="C228" s="320">
        <v>41134</v>
      </c>
      <c r="D228" s="319">
        <v>2012</v>
      </c>
      <c r="E228" s="321">
        <v>33</v>
      </c>
    </row>
    <row r="229" spans="1:5">
      <c r="A229" s="318">
        <v>41137</v>
      </c>
      <c r="B229" s="319" t="str">
        <f t="shared" si="3"/>
        <v>QUI</v>
      </c>
      <c r="C229" s="320">
        <v>41134</v>
      </c>
      <c r="D229" s="319">
        <v>2012</v>
      </c>
      <c r="E229" s="321">
        <v>33</v>
      </c>
    </row>
    <row r="230" spans="1:5">
      <c r="A230" s="318">
        <v>41138</v>
      </c>
      <c r="B230" s="319" t="str">
        <f t="shared" si="3"/>
        <v>SEX</v>
      </c>
      <c r="C230" s="320">
        <v>41134</v>
      </c>
      <c r="D230" s="319">
        <v>2012</v>
      </c>
      <c r="E230" s="321">
        <v>33</v>
      </c>
    </row>
    <row r="231" spans="1:5">
      <c r="A231" s="318">
        <v>41139</v>
      </c>
      <c r="B231" s="319" t="str">
        <f t="shared" si="3"/>
        <v>SAB</v>
      </c>
      <c r="C231" s="320">
        <v>41134</v>
      </c>
      <c r="D231" s="319">
        <v>2012</v>
      </c>
      <c r="E231" s="321">
        <v>33</v>
      </c>
    </row>
    <row r="232" spans="1:5">
      <c r="A232" s="318">
        <v>41140</v>
      </c>
      <c r="B232" s="319" t="str">
        <f t="shared" si="3"/>
        <v>DOM</v>
      </c>
      <c r="C232" s="320">
        <v>41134</v>
      </c>
      <c r="D232" s="319">
        <v>2012</v>
      </c>
      <c r="E232" s="321">
        <v>33</v>
      </c>
    </row>
    <row r="233" spans="1:5">
      <c r="A233" s="318">
        <v>41141</v>
      </c>
      <c r="B233" s="319" t="str">
        <f t="shared" si="3"/>
        <v>SEG</v>
      </c>
      <c r="C233" s="320">
        <v>41141</v>
      </c>
      <c r="D233" s="319">
        <v>2012</v>
      </c>
      <c r="E233" s="321">
        <v>33</v>
      </c>
    </row>
    <row r="234" spans="1:5">
      <c r="A234" s="318">
        <v>41142</v>
      </c>
      <c r="B234" s="319" t="str">
        <f t="shared" si="3"/>
        <v>TER</v>
      </c>
      <c r="C234" s="320">
        <v>41141</v>
      </c>
      <c r="D234" s="319">
        <v>2012</v>
      </c>
      <c r="E234" s="321">
        <v>34</v>
      </c>
    </row>
    <row r="235" spans="1:5">
      <c r="A235" s="318">
        <v>41143</v>
      </c>
      <c r="B235" s="319" t="str">
        <f t="shared" si="3"/>
        <v>QUA</v>
      </c>
      <c r="C235" s="320">
        <v>41141</v>
      </c>
      <c r="D235" s="319">
        <v>2012</v>
      </c>
      <c r="E235" s="321">
        <v>34</v>
      </c>
    </row>
    <row r="236" spans="1:5">
      <c r="A236" s="318">
        <v>41144</v>
      </c>
      <c r="B236" s="319" t="str">
        <f t="shared" si="3"/>
        <v>QUI</v>
      </c>
      <c r="C236" s="320">
        <v>41141</v>
      </c>
      <c r="D236" s="319">
        <v>2012</v>
      </c>
      <c r="E236" s="321">
        <v>34</v>
      </c>
    </row>
    <row r="237" spans="1:5">
      <c r="A237" s="318">
        <v>41145</v>
      </c>
      <c r="B237" s="319" t="str">
        <f t="shared" si="3"/>
        <v>SEX</v>
      </c>
      <c r="C237" s="320">
        <v>41141</v>
      </c>
      <c r="D237" s="319">
        <v>2012</v>
      </c>
      <c r="E237" s="321">
        <v>34</v>
      </c>
    </row>
    <row r="238" spans="1:5">
      <c r="A238" s="318">
        <v>41146</v>
      </c>
      <c r="B238" s="319" t="str">
        <f t="shared" si="3"/>
        <v>SAB</v>
      </c>
      <c r="C238" s="320">
        <v>41141</v>
      </c>
      <c r="D238" s="319">
        <v>2012</v>
      </c>
      <c r="E238" s="321">
        <v>34</v>
      </c>
    </row>
    <row r="239" spans="1:5">
      <c r="A239" s="318">
        <v>41147</v>
      </c>
      <c r="B239" s="319" t="str">
        <f t="shared" si="3"/>
        <v>DOM</v>
      </c>
      <c r="C239" s="320">
        <v>41141</v>
      </c>
      <c r="D239" s="319">
        <v>2012</v>
      </c>
      <c r="E239" s="321">
        <v>34</v>
      </c>
    </row>
    <row r="240" spans="1:5">
      <c r="A240" s="318">
        <v>41148</v>
      </c>
      <c r="B240" s="319" t="str">
        <f t="shared" si="3"/>
        <v>SEG</v>
      </c>
      <c r="C240" s="320">
        <v>41148</v>
      </c>
      <c r="D240" s="319">
        <v>2012</v>
      </c>
      <c r="E240" s="321">
        <v>34</v>
      </c>
    </row>
    <row r="241" spans="1:5">
      <c r="A241" s="318">
        <v>41149</v>
      </c>
      <c r="B241" s="319" t="str">
        <f t="shared" si="3"/>
        <v>TER</v>
      </c>
      <c r="C241" s="320">
        <v>41148</v>
      </c>
      <c r="D241" s="319">
        <v>2012</v>
      </c>
      <c r="E241" s="321">
        <v>35</v>
      </c>
    </row>
    <row r="242" spans="1:5">
      <c r="A242" s="318">
        <v>41150</v>
      </c>
      <c r="B242" s="319" t="str">
        <f t="shared" si="3"/>
        <v>QUA</v>
      </c>
      <c r="C242" s="320">
        <v>41148</v>
      </c>
      <c r="D242" s="319">
        <v>2012</v>
      </c>
      <c r="E242" s="321">
        <v>35</v>
      </c>
    </row>
    <row r="243" spans="1:5">
      <c r="A243" s="318">
        <v>41151</v>
      </c>
      <c r="B243" s="319" t="str">
        <f t="shared" si="3"/>
        <v>QUI</v>
      </c>
      <c r="C243" s="320">
        <v>41148</v>
      </c>
      <c r="D243" s="319">
        <v>2012</v>
      </c>
      <c r="E243" s="321">
        <v>35</v>
      </c>
    </row>
    <row r="244" spans="1:5">
      <c r="A244" s="318">
        <v>41152</v>
      </c>
      <c r="B244" s="319" t="str">
        <f t="shared" si="3"/>
        <v>SEX</v>
      </c>
      <c r="C244" s="320">
        <v>41148</v>
      </c>
      <c r="D244" s="319">
        <v>2012</v>
      </c>
      <c r="E244" s="321">
        <v>35</v>
      </c>
    </row>
    <row r="245" spans="1:5">
      <c r="A245" s="318">
        <v>41153</v>
      </c>
      <c r="B245" s="319" t="str">
        <f t="shared" si="3"/>
        <v>SAB</v>
      </c>
      <c r="C245" s="320">
        <v>41148</v>
      </c>
      <c r="D245" s="319">
        <v>2012</v>
      </c>
      <c r="E245" s="321">
        <v>35</v>
      </c>
    </row>
    <row r="246" spans="1:5">
      <c r="A246" s="318">
        <v>41154</v>
      </c>
      <c r="B246" s="319" t="str">
        <f t="shared" si="3"/>
        <v>DOM</v>
      </c>
      <c r="C246" s="320">
        <v>41148</v>
      </c>
      <c r="D246" s="319">
        <v>2012</v>
      </c>
      <c r="E246" s="321">
        <v>35</v>
      </c>
    </row>
    <row r="247" spans="1:5">
      <c r="A247" s="318">
        <v>41155</v>
      </c>
      <c r="B247" s="319" t="str">
        <f t="shared" si="3"/>
        <v>SEG</v>
      </c>
      <c r="C247" s="320">
        <v>41155</v>
      </c>
      <c r="D247" s="319">
        <v>2012</v>
      </c>
      <c r="E247" s="321">
        <v>35</v>
      </c>
    </row>
    <row r="248" spans="1:5">
      <c r="A248" s="318">
        <v>41156</v>
      </c>
      <c r="B248" s="319" t="str">
        <f t="shared" si="3"/>
        <v>TER</v>
      </c>
      <c r="C248" s="320">
        <v>41155</v>
      </c>
      <c r="D248" s="319">
        <v>2012</v>
      </c>
      <c r="E248" s="321">
        <v>36</v>
      </c>
    </row>
    <row r="249" spans="1:5">
      <c r="A249" s="318">
        <v>41157</v>
      </c>
      <c r="B249" s="319" t="str">
        <f t="shared" si="3"/>
        <v>QUA</v>
      </c>
      <c r="C249" s="320">
        <v>41155</v>
      </c>
      <c r="D249" s="319">
        <v>2012</v>
      </c>
      <c r="E249" s="321">
        <v>36</v>
      </c>
    </row>
    <row r="250" spans="1:5">
      <c r="A250" s="318">
        <v>41158</v>
      </c>
      <c r="B250" s="319" t="str">
        <f t="shared" si="3"/>
        <v>QUI</v>
      </c>
      <c r="C250" s="320">
        <v>41155</v>
      </c>
      <c r="D250" s="319">
        <v>2012</v>
      </c>
      <c r="E250" s="321">
        <v>36</v>
      </c>
    </row>
    <row r="251" spans="1:5">
      <c r="A251" s="318">
        <v>41159</v>
      </c>
      <c r="B251" s="319" t="str">
        <f t="shared" si="3"/>
        <v>SEX</v>
      </c>
      <c r="C251" s="320">
        <v>41155</v>
      </c>
      <c r="D251" s="319">
        <v>2012</v>
      </c>
      <c r="E251" s="321">
        <v>36</v>
      </c>
    </row>
    <row r="252" spans="1:5">
      <c r="A252" s="318">
        <v>41160</v>
      </c>
      <c r="B252" s="319" t="str">
        <f t="shared" si="3"/>
        <v>SAB</v>
      </c>
      <c r="C252" s="320">
        <v>41155</v>
      </c>
      <c r="D252" s="319">
        <v>2012</v>
      </c>
      <c r="E252" s="321">
        <v>36</v>
      </c>
    </row>
    <row r="253" spans="1:5">
      <c r="A253" s="318">
        <v>41161</v>
      </c>
      <c r="B253" s="319" t="str">
        <f t="shared" si="3"/>
        <v>DOM</v>
      </c>
      <c r="C253" s="320">
        <v>41155</v>
      </c>
      <c r="D253" s="319">
        <v>2012</v>
      </c>
      <c r="E253" s="321">
        <v>36</v>
      </c>
    </row>
    <row r="254" spans="1:5">
      <c r="A254" s="318">
        <v>41162</v>
      </c>
      <c r="B254" s="319" t="str">
        <f t="shared" si="3"/>
        <v>SEG</v>
      </c>
      <c r="C254" s="320">
        <v>41162</v>
      </c>
      <c r="D254" s="319">
        <v>2012</v>
      </c>
      <c r="E254" s="321">
        <v>36</v>
      </c>
    </row>
    <row r="255" spans="1:5">
      <c r="A255" s="318">
        <v>41163</v>
      </c>
      <c r="B255" s="319" t="str">
        <f t="shared" si="3"/>
        <v>TER</v>
      </c>
      <c r="C255" s="320">
        <v>41162</v>
      </c>
      <c r="D255" s="319">
        <v>2012</v>
      </c>
      <c r="E255" s="321">
        <v>37</v>
      </c>
    </row>
    <row r="256" spans="1:5">
      <c r="A256" s="318">
        <v>41164</v>
      </c>
      <c r="B256" s="319" t="str">
        <f t="shared" si="3"/>
        <v>QUA</v>
      </c>
      <c r="C256" s="320">
        <v>41162</v>
      </c>
      <c r="D256" s="319">
        <v>2012</v>
      </c>
      <c r="E256" s="321">
        <v>37</v>
      </c>
    </row>
    <row r="257" spans="1:5">
      <c r="A257" s="318">
        <v>41165</v>
      </c>
      <c r="B257" s="319" t="str">
        <f t="shared" si="3"/>
        <v>QUI</v>
      </c>
      <c r="C257" s="320">
        <v>41162</v>
      </c>
      <c r="D257" s="319">
        <v>2012</v>
      </c>
      <c r="E257" s="321">
        <v>37</v>
      </c>
    </row>
    <row r="258" spans="1:5">
      <c r="A258" s="318">
        <v>41166</v>
      </c>
      <c r="B258" s="319" t="str">
        <f t="shared" ref="B258:B321" si="4">VLOOKUP(WEEKDAY(A258),$G$2:$H$9,2,0)</f>
        <v>SEX</v>
      </c>
      <c r="C258" s="320">
        <v>41162</v>
      </c>
      <c r="D258" s="319">
        <v>2012</v>
      </c>
      <c r="E258" s="321">
        <v>37</v>
      </c>
    </row>
    <row r="259" spans="1:5">
      <c r="A259" s="318">
        <v>41167</v>
      </c>
      <c r="B259" s="319" t="str">
        <f t="shared" si="4"/>
        <v>SAB</v>
      </c>
      <c r="C259" s="320">
        <v>41162</v>
      </c>
      <c r="D259" s="319">
        <v>2012</v>
      </c>
      <c r="E259" s="321">
        <v>37</v>
      </c>
    </row>
    <row r="260" spans="1:5">
      <c r="A260" s="318">
        <v>41168</v>
      </c>
      <c r="B260" s="319" t="str">
        <f t="shared" si="4"/>
        <v>DOM</v>
      </c>
      <c r="C260" s="320">
        <v>41162</v>
      </c>
      <c r="D260" s="319">
        <v>2012</v>
      </c>
      <c r="E260" s="321">
        <v>37</v>
      </c>
    </row>
    <row r="261" spans="1:5">
      <c r="A261" s="318">
        <v>41169</v>
      </c>
      <c r="B261" s="319" t="str">
        <f t="shared" si="4"/>
        <v>SEG</v>
      </c>
      <c r="C261" s="320">
        <v>41169</v>
      </c>
      <c r="D261" s="319">
        <v>2012</v>
      </c>
      <c r="E261" s="321">
        <v>37</v>
      </c>
    </row>
    <row r="262" spans="1:5">
      <c r="A262" s="318">
        <v>41170</v>
      </c>
      <c r="B262" s="319" t="str">
        <f t="shared" si="4"/>
        <v>TER</v>
      </c>
      <c r="C262" s="320">
        <v>41169</v>
      </c>
      <c r="D262" s="319">
        <v>2012</v>
      </c>
      <c r="E262" s="321">
        <v>38</v>
      </c>
    </row>
    <row r="263" spans="1:5">
      <c r="A263" s="318">
        <v>41171</v>
      </c>
      <c r="B263" s="319" t="str">
        <f t="shared" si="4"/>
        <v>QUA</v>
      </c>
      <c r="C263" s="320">
        <v>41169</v>
      </c>
      <c r="D263" s="319">
        <v>2012</v>
      </c>
      <c r="E263" s="321">
        <v>38</v>
      </c>
    </row>
    <row r="264" spans="1:5">
      <c r="A264" s="318">
        <v>41172</v>
      </c>
      <c r="B264" s="319" t="str">
        <f t="shared" si="4"/>
        <v>QUI</v>
      </c>
      <c r="C264" s="320">
        <v>41169</v>
      </c>
      <c r="D264" s="319">
        <v>2012</v>
      </c>
      <c r="E264" s="321">
        <v>38</v>
      </c>
    </row>
    <row r="265" spans="1:5">
      <c r="A265" s="318">
        <v>41173</v>
      </c>
      <c r="B265" s="319" t="str">
        <f t="shared" si="4"/>
        <v>SEX</v>
      </c>
      <c r="C265" s="320">
        <v>41169</v>
      </c>
      <c r="D265" s="319">
        <v>2012</v>
      </c>
      <c r="E265" s="321">
        <v>38</v>
      </c>
    </row>
    <row r="266" spans="1:5">
      <c r="A266" s="318">
        <v>41174</v>
      </c>
      <c r="B266" s="319" t="str">
        <f t="shared" si="4"/>
        <v>SAB</v>
      </c>
      <c r="C266" s="320">
        <v>41169</v>
      </c>
      <c r="D266" s="319">
        <v>2012</v>
      </c>
      <c r="E266" s="321">
        <v>38</v>
      </c>
    </row>
    <row r="267" spans="1:5">
      <c r="A267" s="318">
        <v>41175</v>
      </c>
      <c r="B267" s="319" t="str">
        <f t="shared" si="4"/>
        <v>DOM</v>
      </c>
      <c r="C267" s="320">
        <v>41169</v>
      </c>
      <c r="D267" s="319">
        <v>2012</v>
      </c>
      <c r="E267" s="321">
        <v>38</v>
      </c>
    </row>
    <row r="268" spans="1:5">
      <c r="A268" s="318">
        <v>41176</v>
      </c>
      <c r="B268" s="319" t="str">
        <f t="shared" si="4"/>
        <v>SEG</v>
      </c>
      <c r="C268" s="320">
        <v>41176</v>
      </c>
      <c r="D268" s="319">
        <v>2012</v>
      </c>
      <c r="E268" s="321">
        <v>38</v>
      </c>
    </row>
    <row r="269" spans="1:5">
      <c r="A269" s="318">
        <v>41177</v>
      </c>
      <c r="B269" s="319" t="str">
        <f t="shared" si="4"/>
        <v>TER</v>
      </c>
      <c r="C269" s="320">
        <v>41176</v>
      </c>
      <c r="D269" s="319">
        <v>2012</v>
      </c>
      <c r="E269" s="321">
        <v>39</v>
      </c>
    </row>
    <row r="270" spans="1:5">
      <c r="A270" s="318">
        <v>41178</v>
      </c>
      <c r="B270" s="319" t="str">
        <f t="shared" si="4"/>
        <v>QUA</v>
      </c>
      <c r="C270" s="320">
        <v>41176</v>
      </c>
      <c r="D270" s="319">
        <v>2012</v>
      </c>
      <c r="E270" s="321">
        <v>39</v>
      </c>
    </row>
    <row r="271" spans="1:5">
      <c r="A271" s="318">
        <v>41179</v>
      </c>
      <c r="B271" s="319" t="str">
        <f t="shared" si="4"/>
        <v>QUI</v>
      </c>
      <c r="C271" s="320">
        <v>41176</v>
      </c>
      <c r="D271" s="319">
        <v>2012</v>
      </c>
      <c r="E271" s="321">
        <v>39</v>
      </c>
    </row>
    <row r="272" spans="1:5">
      <c r="A272" s="318">
        <v>41180</v>
      </c>
      <c r="B272" s="319" t="str">
        <f t="shared" si="4"/>
        <v>SEX</v>
      </c>
      <c r="C272" s="320">
        <v>41176</v>
      </c>
      <c r="D272" s="319">
        <v>2012</v>
      </c>
      <c r="E272" s="321">
        <v>39</v>
      </c>
    </row>
    <row r="273" spans="1:5">
      <c r="A273" s="318">
        <v>41181</v>
      </c>
      <c r="B273" s="319" t="str">
        <f t="shared" si="4"/>
        <v>SAB</v>
      </c>
      <c r="C273" s="320">
        <v>41176</v>
      </c>
      <c r="D273" s="319">
        <v>2012</v>
      </c>
      <c r="E273" s="321">
        <v>39</v>
      </c>
    </row>
    <row r="274" spans="1:5">
      <c r="A274" s="318">
        <v>41182</v>
      </c>
      <c r="B274" s="319" t="str">
        <f t="shared" si="4"/>
        <v>DOM</v>
      </c>
      <c r="C274" s="320">
        <v>41176</v>
      </c>
      <c r="D274" s="319">
        <v>2012</v>
      </c>
      <c r="E274" s="321">
        <v>39</v>
      </c>
    </row>
    <row r="275" spans="1:5">
      <c r="A275" s="318">
        <v>41183</v>
      </c>
      <c r="B275" s="319" t="str">
        <f t="shared" si="4"/>
        <v>SEG</v>
      </c>
      <c r="C275" s="320">
        <v>41183</v>
      </c>
      <c r="D275" s="319">
        <v>2012</v>
      </c>
      <c r="E275" s="321">
        <v>39</v>
      </c>
    </row>
    <row r="276" spans="1:5">
      <c r="A276" s="318">
        <v>41184</v>
      </c>
      <c r="B276" s="319" t="str">
        <f t="shared" si="4"/>
        <v>TER</v>
      </c>
      <c r="C276" s="320">
        <v>41183</v>
      </c>
      <c r="D276" s="319">
        <v>2012</v>
      </c>
      <c r="E276" s="321">
        <v>40</v>
      </c>
    </row>
    <row r="277" spans="1:5">
      <c r="A277" s="318">
        <v>41185</v>
      </c>
      <c r="B277" s="319" t="str">
        <f t="shared" si="4"/>
        <v>QUA</v>
      </c>
      <c r="C277" s="320">
        <v>41183</v>
      </c>
      <c r="D277" s="319">
        <v>2012</v>
      </c>
      <c r="E277" s="321">
        <v>40</v>
      </c>
    </row>
    <row r="278" spans="1:5">
      <c r="A278" s="318">
        <v>41186</v>
      </c>
      <c r="B278" s="319" t="str">
        <f t="shared" si="4"/>
        <v>QUI</v>
      </c>
      <c r="C278" s="320">
        <v>41183</v>
      </c>
      <c r="D278" s="319">
        <v>2012</v>
      </c>
      <c r="E278" s="321">
        <v>40</v>
      </c>
    </row>
    <row r="279" spans="1:5">
      <c r="A279" s="318">
        <v>41187</v>
      </c>
      <c r="B279" s="319" t="str">
        <f t="shared" si="4"/>
        <v>SEX</v>
      </c>
      <c r="C279" s="320">
        <v>41183</v>
      </c>
      <c r="D279" s="319">
        <v>2012</v>
      </c>
      <c r="E279" s="321">
        <v>40</v>
      </c>
    </row>
    <row r="280" spans="1:5">
      <c r="A280" s="318">
        <v>41188</v>
      </c>
      <c r="B280" s="319" t="str">
        <f t="shared" si="4"/>
        <v>SAB</v>
      </c>
      <c r="C280" s="320">
        <v>41183</v>
      </c>
      <c r="D280" s="319">
        <v>2012</v>
      </c>
      <c r="E280" s="321">
        <v>40</v>
      </c>
    </row>
    <row r="281" spans="1:5">
      <c r="A281" s="318">
        <v>41189</v>
      </c>
      <c r="B281" s="319" t="str">
        <f t="shared" si="4"/>
        <v>DOM</v>
      </c>
      <c r="C281" s="320">
        <v>41183</v>
      </c>
      <c r="D281" s="319">
        <v>2012</v>
      </c>
      <c r="E281" s="321">
        <v>40</v>
      </c>
    </row>
    <row r="282" spans="1:5">
      <c r="A282" s="318">
        <v>41190</v>
      </c>
      <c r="B282" s="319" t="str">
        <f t="shared" si="4"/>
        <v>SEG</v>
      </c>
      <c r="C282" s="320">
        <v>41190</v>
      </c>
      <c r="D282" s="319">
        <v>2012</v>
      </c>
      <c r="E282" s="321">
        <v>40</v>
      </c>
    </row>
    <row r="283" spans="1:5">
      <c r="A283" s="318">
        <v>41191</v>
      </c>
      <c r="B283" s="319" t="str">
        <f t="shared" si="4"/>
        <v>TER</v>
      </c>
      <c r="C283" s="320">
        <v>41190</v>
      </c>
      <c r="D283" s="319">
        <v>2012</v>
      </c>
      <c r="E283" s="321">
        <v>41</v>
      </c>
    </row>
    <row r="284" spans="1:5">
      <c r="A284" s="318">
        <v>41192</v>
      </c>
      <c r="B284" s="319" t="str">
        <f t="shared" si="4"/>
        <v>QUA</v>
      </c>
      <c r="C284" s="320">
        <v>41190</v>
      </c>
      <c r="D284" s="319">
        <v>2012</v>
      </c>
      <c r="E284" s="321">
        <v>41</v>
      </c>
    </row>
    <row r="285" spans="1:5">
      <c r="A285" s="318">
        <v>41193</v>
      </c>
      <c r="B285" s="319" t="str">
        <f t="shared" si="4"/>
        <v>QUI</v>
      </c>
      <c r="C285" s="320">
        <v>41190</v>
      </c>
      <c r="D285" s="319">
        <v>2012</v>
      </c>
      <c r="E285" s="321">
        <v>41</v>
      </c>
    </row>
    <row r="286" spans="1:5">
      <c r="A286" s="318">
        <v>41194</v>
      </c>
      <c r="B286" s="319" t="str">
        <f t="shared" si="4"/>
        <v>SEX</v>
      </c>
      <c r="C286" s="320">
        <v>41190</v>
      </c>
      <c r="D286" s="319">
        <v>2012</v>
      </c>
      <c r="E286" s="321">
        <v>41</v>
      </c>
    </row>
    <row r="287" spans="1:5">
      <c r="A287" s="318">
        <v>41195</v>
      </c>
      <c r="B287" s="319" t="str">
        <f t="shared" si="4"/>
        <v>SAB</v>
      </c>
      <c r="C287" s="320">
        <v>41190</v>
      </c>
      <c r="D287" s="319">
        <v>2012</v>
      </c>
      <c r="E287" s="321">
        <v>41</v>
      </c>
    </row>
    <row r="288" spans="1:5">
      <c r="A288" s="318">
        <v>41196</v>
      </c>
      <c r="B288" s="319" t="str">
        <f t="shared" si="4"/>
        <v>DOM</v>
      </c>
      <c r="C288" s="320">
        <v>41190</v>
      </c>
      <c r="D288" s="319">
        <v>2012</v>
      </c>
      <c r="E288" s="321">
        <v>41</v>
      </c>
    </row>
    <row r="289" spans="1:5">
      <c r="A289" s="318">
        <v>41197</v>
      </c>
      <c r="B289" s="319" t="str">
        <f t="shared" si="4"/>
        <v>SEG</v>
      </c>
      <c r="C289" s="320">
        <v>41197</v>
      </c>
      <c r="D289" s="319">
        <v>2012</v>
      </c>
      <c r="E289" s="321">
        <v>41</v>
      </c>
    </row>
    <row r="290" spans="1:5">
      <c r="A290" s="318">
        <v>41198</v>
      </c>
      <c r="B290" s="319" t="str">
        <f t="shared" si="4"/>
        <v>TER</v>
      </c>
      <c r="C290" s="320">
        <v>41197</v>
      </c>
      <c r="D290" s="319">
        <v>2012</v>
      </c>
      <c r="E290" s="321">
        <v>42</v>
      </c>
    </row>
    <row r="291" spans="1:5">
      <c r="A291" s="318">
        <v>41199</v>
      </c>
      <c r="B291" s="319" t="str">
        <f t="shared" si="4"/>
        <v>QUA</v>
      </c>
      <c r="C291" s="320">
        <v>41197</v>
      </c>
      <c r="D291" s="319">
        <v>2012</v>
      </c>
      <c r="E291" s="321">
        <v>42</v>
      </c>
    </row>
    <row r="292" spans="1:5">
      <c r="A292" s="318">
        <v>41200</v>
      </c>
      <c r="B292" s="319" t="str">
        <f t="shared" si="4"/>
        <v>QUI</v>
      </c>
      <c r="C292" s="320">
        <v>41197</v>
      </c>
      <c r="D292" s="319">
        <v>2012</v>
      </c>
      <c r="E292" s="321">
        <v>42</v>
      </c>
    </row>
    <row r="293" spans="1:5">
      <c r="A293" s="318">
        <v>41201</v>
      </c>
      <c r="B293" s="319" t="str">
        <f t="shared" si="4"/>
        <v>SEX</v>
      </c>
      <c r="C293" s="320">
        <v>41197</v>
      </c>
      <c r="D293" s="319">
        <v>2012</v>
      </c>
      <c r="E293" s="321">
        <v>42</v>
      </c>
    </row>
    <row r="294" spans="1:5">
      <c r="A294" s="318">
        <v>41202</v>
      </c>
      <c r="B294" s="319" t="str">
        <f t="shared" si="4"/>
        <v>SAB</v>
      </c>
      <c r="C294" s="320">
        <v>41197</v>
      </c>
      <c r="D294" s="319">
        <v>2012</v>
      </c>
      <c r="E294" s="321">
        <v>42</v>
      </c>
    </row>
    <row r="295" spans="1:5">
      <c r="A295" s="318">
        <v>41203</v>
      </c>
      <c r="B295" s="319" t="str">
        <f t="shared" si="4"/>
        <v>DOM</v>
      </c>
      <c r="C295" s="320">
        <v>41197</v>
      </c>
      <c r="D295" s="319">
        <v>2012</v>
      </c>
      <c r="E295" s="321">
        <v>42</v>
      </c>
    </row>
    <row r="296" spans="1:5">
      <c r="A296" s="318">
        <v>41204</v>
      </c>
      <c r="B296" s="319" t="str">
        <f t="shared" si="4"/>
        <v>SEG</v>
      </c>
      <c r="C296" s="320">
        <v>41204</v>
      </c>
      <c r="D296" s="319">
        <v>2012</v>
      </c>
      <c r="E296" s="321">
        <v>42</v>
      </c>
    </row>
    <row r="297" spans="1:5">
      <c r="A297" s="318">
        <v>41205</v>
      </c>
      <c r="B297" s="319" t="str">
        <f t="shared" si="4"/>
        <v>TER</v>
      </c>
      <c r="C297" s="320">
        <v>41204</v>
      </c>
      <c r="D297" s="319">
        <v>2012</v>
      </c>
      <c r="E297" s="321">
        <v>43</v>
      </c>
    </row>
    <row r="298" spans="1:5">
      <c r="A298" s="318">
        <v>41206</v>
      </c>
      <c r="B298" s="319" t="str">
        <f t="shared" si="4"/>
        <v>QUA</v>
      </c>
      <c r="C298" s="320">
        <v>41204</v>
      </c>
      <c r="D298" s="319">
        <v>2012</v>
      </c>
      <c r="E298" s="321">
        <v>43</v>
      </c>
    </row>
    <row r="299" spans="1:5">
      <c r="A299" s="318">
        <v>41207</v>
      </c>
      <c r="B299" s="319" t="str">
        <f t="shared" si="4"/>
        <v>QUI</v>
      </c>
      <c r="C299" s="320">
        <v>41204</v>
      </c>
      <c r="D299" s="319">
        <v>2012</v>
      </c>
      <c r="E299" s="321">
        <v>43</v>
      </c>
    </row>
    <row r="300" spans="1:5">
      <c r="A300" s="318">
        <v>41208</v>
      </c>
      <c r="B300" s="319" t="str">
        <f t="shared" si="4"/>
        <v>SEX</v>
      </c>
      <c r="C300" s="320">
        <v>41204</v>
      </c>
      <c r="D300" s="319">
        <v>2012</v>
      </c>
      <c r="E300" s="321">
        <v>43</v>
      </c>
    </row>
    <row r="301" spans="1:5">
      <c r="A301" s="318">
        <v>41209</v>
      </c>
      <c r="B301" s="319" t="str">
        <f t="shared" si="4"/>
        <v>SAB</v>
      </c>
      <c r="C301" s="320">
        <v>41204</v>
      </c>
      <c r="D301" s="319">
        <v>2012</v>
      </c>
      <c r="E301" s="321">
        <v>43</v>
      </c>
    </row>
    <row r="302" spans="1:5">
      <c r="A302" s="318">
        <v>41210</v>
      </c>
      <c r="B302" s="319" t="str">
        <f t="shared" si="4"/>
        <v>DOM</v>
      </c>
      <c r="C302" s="320">
        <v>41204</v>
      </c>
      <c r="D302" s="319">
        <v>2012</v>
      </c>
      <c r="E302" s="321">
        <v>43</v>
      </c>
    </row>
    <row r="303" spans="1:5">
      <c r="A303" s="318">
        <v>41211</v>
      </c>
      <c r="B303" s="319" t="str">
        <f t="shared" si="4"/>
        <v>SEG</v>
      </c>
      <c r="C303" s="320">
        <v>41211</v>
      </c>
      <c r="D303" s="319">
        <v>2012</v>
      </c>
      <c r="E303" s="321">
        <v>43</v>
      </c>
    </row>
    <row r="304" spans="1:5">
      <c r="A304" s="318">
        <v>41212</v>
      </c>
      <c r="B304" s="319" t="str">
        <f t="shared" si="4"/>
        <v>TER</v>
      </c>
      <c r="C304" s="320">
        <v>41211</v>
      </c>
      <c r="D304" s="319">
        <v>2012</v>
      </c>
      <c r="E304" s="321">
        <v>44</v>
      </c>
    </row>
    <row r="305" spans="1:5">
      <c r="A305" s="318">
        <v>41213</v>
      </c>
      <c r="B305" s="319" t="str">
        <f t="shared" si="4"/>
        <v>QUA</v>
      </c>
      <c r="C305" s="320">
        <v>41211</v>
      </c>
      <c r="D305" s="319">
        <v>2012</v>
      </c>
      <c r="E305" s="321">
        <v>44</v>
      </c>
    </row>
    <row r="306" spans="1:5">
      <c r="A306" s="318">
        <v>41214</v>
      </c>
      <c r="B306" s="319" t="str">
        <f t="shared" si="4"/>
        <v>QUI</v>
      </c>
      <c r="C306" s="320">
        <v>41211</v>
      </c>
      <c r="D306" s="319">
        <v>2012</v>
      </c>
      <c r="E306" s="321">
        <v>44</v>
      </c>
    </row>
    <row r="307" spans="1:5">
      <c r="A307" s="318">
        <v>41215</v>
      </c>
      <c r="B307" s="319" t="str">
        <f t="shared" si="4"/>
        <v>SEX</v>
      </c>
      <c r="C307" s="320">
        <v>41211</v>
      </c>
      <c r="D307" s="319">
        <v>2012</v>
      </c>
      <c r="E307" s="321">
        <v>44</v>
      </c>
    </row>
    <row r="308" spans="1:5">
      <c r="A308" s="318">
        <v>41216</v>
      </c>
      <c r="B308" s="319" t="str">
        <f t="shared" si="4"/>
        <v>SAB</v>
      </c>
      <c r="C308" s="320">
        <v>41211</v>
      </c>
      <c r="D308" s="319">
        <v>2012</v>
      </c>
      <c r="E308" s="321">
        <v>44</v>
      </c>
    </row>
    <row r="309" spans="1:5">
      <c r="A309" s="318">
        <v>41217</v>
      </c>
      <c r="B309" s="319" t="str">
        <f t="shared" si="4"/>
        <v>DOM</v>
      </c>
      <c r="C309" s="320">
        <v>41211</v>
      </c>
      <c r="D309" s="319">
        <v>2012</v>
      </c>
      <c r="E309" s="321">
        <v>44</v>
      </c>
    </row>
    <row r="310" spans="1:5">
      <c r="A310" s="318">
        <v>41218</v>
      </c>
      <c r="B310" s="319" t="str">
        <f t="shared" si="4"/>
        <v>SEG</v>
      </c>
      <c r="C310" s="320">
        <v>41218</v>
      </c>
      <c r="D310" s="319">
        <v>2012</v>
      </c>
      <c r="E310" s="321">
        <v>44</v>
      </c>
    </row>
    <row r="311" spans="1:5">
      <c r="A311" s="318">
        <v>41219</v>
      </c>
      <c r="B311" s="319" t="str">
        <f t="shared" si="4"/>
        <v>TER</v>
      </c>
      <c r="C311" s="320">
        <v>41218</v>
      </c>
      <c r="D311" s="319">
        <v>2012</v>
      </c>
      <c r="E311" s="321">
        <v>45</v>
      </c>
    </row>
    <row r="312" spans="1:5">
      <c r="A312" s="318">
        <v>41220</v>
      </c>
      <c r="B312" s="319" t="str">
        <f t="shared" si="4"/>
        <v>QUA</v>
      </c>
      <c r="C312" s="320">
        <v>41218</v>
      </c>
      <c r="D312" s="319">
        <v>2012</v>
      </c>
      <c r="E312" s="321">
        <v>45</v>
      </c>
    </row>
    <row r="313" spans="1:5">
      <c r="A313" s="318">
        <v>41221</v>
      </c>
      <c r="B313" s="319" t="str">
        <f t="shared" si="4"/>
        <v>QUI</v>
      </c>
      <c r="C313" s="320">
        <v>41218</v>
      </c>
      <c r="D313" s="319">
        <v>2012</v>
      </c>
      <c r="E313" s="321">
        <v>45</v>
      </c>
    </row>
    <row r="314" spans="1:5">
      <c r="A314" s="318">
        <v>41222</v>
      </c>
      <c r="B314" s="319" t="str">
        <f t="shared" si="4"/>
        <v>SEX</v>
      </c>
      <c r="C314" s="320">
        <v>41218</v>
      </c>
      <c r="D314" s="319">
        <v>2012</v>
      </c>
      <c r="E314" s="321">
        <v>45</v>
      </c>
    </row>
    <row r="315" spans="1:5">
      <c r="A315" s="318">
        <v>41223</v>
      </c>
      <c r="B315" s="319" t="str">
        <f t="shared" si="4"/>
        <v>SAB</v>
      </c>
      <c r="C315" s="320">
        <v>41218</v>
      </c>
      <c r="D315" s="319">
        <v>2012</v>
      </c>
      <c r="E315" s="321">
        <v>45</v>
      </c>
    </row>
    <row r="316" spans="1:5">
      <c r="A316" s="318">
        <v>41224</v>
      </c>
      <c r="B316" s="319" t="str">
        <f t="shared" si="4"/>
        <v>DOM</v>
      </c>
      <c r="C316" s="320">
        <v>41218</v>
      </c>
      <c r="D316" s="319">
        <v>2012</v>
      </c>
      <c r="E316" s="321">
        <v>45</v>
      </c>
    </row>
    <row r="317" spans="1:5">
      <c r="A317" s="318">
        <v>41225</v>
      </c>
      <c r="B317" s="319" t="str">
        <f t="shared" si="4"/>
        <v>SEG</v>
      </c>
      <c r="C317" s="320">
        <v>41225</v>
      </c>
      <c r="D317" s="319">
        <v>2012</v>
      </c>
      <c r="E317" s="321">
        <v>45</v>
      </c>
    </row>
    <row r="318" spans="1:5">
      <c r="A318" s="318">
        <v>41226</v>
      </c>
      <c r="B318" s="319" t="str">
        <f t="shared" si="4"/>
        <v>TER</v>
      </c>
      <c r="C318" s="320">
        <v>41225</v>
      </c>
      <c r="D318" s="319">
        <v>2012</v>
      </c>
      <c r="E318" s="321">
        <v>45</v>
      </c>
    </row>
    <row r="319" spans="1:5">
      <c r="A319" s="318">
        <v>41227</v>
      </c>
      <c r="B319" s="319" t="str">
        <f t="shared" si="4"/>
        <v>QUA</v>
      </c>
      <c r="C319" s="320">
        <v>41225</v>
      </c>
      <c r="D319" s="319">
        <v>2012</v>
      </c>
      <c r="E319" s="321">
        <v>46</v>
      </c>
    </row>
    <row r="320" spans="1:5">
      <c r="A320" s="318">
        <v>41228</v>
      </c>
      <c r="B320" s="319" t="str">
        <f t="shared" si="4"/>
        <v>QUI</v>
      </c>
      <c r="C320" s="320">
        <v>41225</v>
      </c>
      <c r="D320" s="319">
        <v>2012</v>
      </c>
      <c r="E320" s="321">
        <v>46</v>
      </c>
    </row>
    <row r="321" spans="1:5">
      <c r="A321" s="318">
        <v>41229</v>
      </c>
      <c r="B321" s="319" t="str">
        <f t="shared" si="4"/>
        <v>SEX</v>
      </c>
      <c r="C321" s="320">
        <v>41225</v>
      </c>
      <c r="D321" s="319">
        <v>2012</v>
      </c>
      <c r="E321" s="321">
        <v>46</v>
      </c>
    </row>
    <row r="322" spans="1:5">
      <c r="A322" s="318">
        <v>41230</v>
      </c>
      <c r="B322" s="319" t="str">
        <f t="shared" ref="B322:B385" si="5">VLOOKUP(WEEKDAY(A322),$G$2:$H$9,2,0)</f>
        <v>SAB</v>
      </c>
      <c r="C322" s="320">
        <v>41225</v>
      </c>
      <c r="D322" s="319">
        <v>2012</v>
      </c>
      <c r="E322" s="321">
        <v>46</v>
      </c>
    </row>
    <row r="323" spans="1:5">
      <c r="A323" s="318">
        <v>41231</v>
      </c>
      <c r="B323" s="319" t="str">
        <f t="shared" si="5"/>
        <v>DOM</v>
      </c>
      <c r="C323" s="320">
        <v>41225</v>
      </c>
      <c r="D323" s="319">
        <v>2012</v>
      </c>
      <c r="E323" s="321">
        <v>46</v>
      </c>
    </row>
    <row r="324" spans="1:5">
      <c r="A324" s="318">
        <v>41232</v>
      </c>
      <c r="B324" s="319" t="str">
        <f t="shared" si="5"/>
        <v>SEG</v>
      </c>
      <c r="C324" s="320">
        <v>41232</v>
      </c>
      <c r="D324" s="319">
        <v>2012</v>
      </c>
      <c r="E324" s="321">
        <v>46</v>
      </c>
    </row>
    <row r="325" spans="1:5">
      <c r="A325" s="318">
        <v>41233</v>
      </c>
      <c r="B325" s="319" t="str">
        <f t="shared" si="5"/>
        <v>TER</v>
      </c>
      <c r="C325" s="320">
        <v>41232</v>
      </c>
      <c r="D325" s="319">
        <v>2012</v>
      </c>
      <c r="E325" s="321">
        <v>46</v>
      </c>
    </row>
    <row r="326" spans="1:5">
      <c r="A326" s="318">
        <v>41234</v>
      </c>
      <c r="B326" s="319" t="str">
        <f t="shared" si="5"/>
        <v>QUA</v>
      </c>
      <c r="C326" s="320">
        <v>41232</v>
      </c>
      <c r="D326" s="319">
        <v>2012</v>
      </c>
      <c r="E326" s="321">
        <v>47</v>
      </c>
    </row>
    <row r="327" spans="1:5">
      <c r="A327" s="318">
        <v>41235</v>
      </c>
      <c r="B327" s="319" t="str">
        <f t="shared" si="5"/>
        <v>QUI</v>
      </c>
      <c r="C327" s="320">
        <v>41232</v>
      </c>
      <c r="D327" s="319">
        <v>2012</v>
      </c>
      <c r="E327" s="321">
        <v>47</v>
      </c>
    </row>
    <row r="328" spans="1:5">
      <c r="A328" s="318">
        <v>41236</v>
      </c>
      <c r="B328" s="319" t="str">
        <f t="shared" si="5"/>
        <v>SEX</v>
      </c>
      <c r="C328" s="320">
        <v>41232</v>
      </c>
      <c r="D328" s="319">
        <v>2012</v>
      </c>
      <c r="E328" s="321">
        <v>47</v>
      </c>
    </row>
    <row r="329" spans="1:5">
      <c r="A329" s="318">
        <v>41237</v>
      </c>
      <c r="B329" s="319" t="str">
        <f t="shared" si="5"/>
        <v>SAB</v>
      </c>
      <c r="C329" s="320">
        <v>41232</v>
      </c>
      <c r="D329" s="319">
        <v>2012</v>
      </c>
      <c r="E329" s="321">
        <v>47</v>
      </c>
    </row>
    <row r="330" spans="1:5">
      <c r="A330" s="318">
        <v>41238</v>
      </c>
      <c r="B330" s="319" t="str">
        <f t="shared" si="5"/>
        <v>DOM</v>
      </c>
      <c r="C330" s="320">
        <v>41232</v>
      </c>
      <c r="D330" s="319">
        <v>2012</v>
      </c>
      <c r="E330" s="321">
        <v>47</v>
      </c>
    </row>
    <row r="331" spans="1:5">
      <c r="A331" s="318">
        <v>41239</v>
      </c>
      <c r="B331" s="319" t="str">
        <f t="shared" si="5"/>
        <v>SEG</v>
      </c>
      <c r="C331" s="320">
        <v>41239</v>
      </c>
      <c r="D331" s="319">
        <v>2012</v>
      </c>
      <c r="E331" s="321">
        <v>47</v>
      </c>
    </row>
    <row r="332" spans="1:5">
      <c r="A332" s="318">
        <v>41240</v>
      </c>
      <c r="B332" s="319" t="str">
        <f t="shared" si="5"/>
        <v>TER</v>
      </c>
      <c r="C332" s="320">
        <v>41239</v>
      </c>
      <c r="D332" s="319">
        <v>2012</v>
      </c>
      <c r="E332" s="321">
        <v>47</v>
      </c>
    </row>
    <row r="333" spans="1:5">
      <c r="A333" s="318">
        <v>41241</v>
      </c>
      <c r="B333" s="319" t="str">
        <f t="shared" si="5"/>
        <v>QUA</v>
      </c>
      <c r="C333" s="320">
        <v>41239</v>
      </c>
      <c r="D333" s="319">
        <v>2012</v>
      </c>
      <c r="E333" s="321">
        <v>47</v>
      </c>
    </row>
    <row r="334" spans="1:5">
      <c r="A334" s="318">
        <v>41242</v>
      </c>
      <c r="B334" s="319" t="str">
        <f t="shared" si="5"/>
        <v>QUI</v>
      </c>
      <c r="C334" s="320">
        <v>41239</v>
      </c>
      <c r="D334" s="319">
        <v>2012</v>
      </c>
      <c r="E334" s="321">
        <v>47</v>
      </c>
    </row>
    <row r="335" spans="1:5">
      <c r="A335" s="318">
        <v>41242</v>
      </c>
      <c r="B335" s="319" t="str">
        <f t="shared" si="5"/>
        <v>QUI</v>
      </c>
      <c r="C335" s="320">
        <v>41240</v>
      </c>
      <c r="D335" s="319">
        <v>2012</v>
      </c>
      <c r="E335" s="321">
        <v>47</v>
      </c>
    </row>
    <row r="336" spans="1:5">
      <c r="A336" s="318">
        <v>41242</v>
      </c>
      <c r="B336" s="319" t="str">
        <f t="shared" si="5"/>
        <v>QUI</v>
      </c>
      <c r="C336" s="320">
        <v>41241</v>
      </c>
      <c r="D336" s="319">
        <v>2012</v>
      </c>
      <c r="E336" s="321">
        <v>47</v>
      </c>
    </row>
    <row r="337" spans="1:5">
      <c r="A337" s="318">
        <v>41242</v>
      </c>
      <c r="B337" s="319" t="str">
        <f t="shared" si="5"/>
        <v>QUI</v>
      </c>
      <c r="C337" s="320">
        <v>41242</v>
      </c>
      <c r="D337" s="319">
        <v>2012</v>
      </c>
      <c r="E337" s="321">
        <v>47</v>
      </c>
    </row>
    <row r="338" spans="1:5">
      <c r="A338" s="318">
        <v>41243</v>
      </c>
      <c r="B338" s="319" t="str">
        <f t="shared" si="5"/>
        <v>SEX</v>
      </c>
      <c r="C338" s="320">
        <v>41239</v>
      </c>
      <c r="D338" s="319">
        <v>2012</v>
      </c>
      <c r="E338" s="321">
        <v>48</v>
      </c>
    </row>
    <row r="339" spans="1:5">
      <c r="A339" s="318">
        <v>41242</v>
      </c>
      <c r="B339" s="319" t="str">
        <f t="shared" si="5"/>
        <v>QUI</v>
      </c>
      <c r="C339" s="320">
        <v>41242</v>
      </c>
      <c r="D339" s="319">
        <v>2012</v>
      </c>
      <c r="E339" s="321">
        <v>47</v>
      </c>
    </row>
    <row r="340" spans="1:5">
      <c r="A340" s="318">
        <v>41244</v>
      </c>
      <c r="B340" s="319" t="str">
        <f t="shared" si="5"/>
        <v>SAB</v>
      </c>
      <c r="C340" s="320">
        <v>41239</v>
      </c>
      <c r="D340" s="319">
        <v>2012</v>
      </c>
      <c r="E340" s="321">
        <v>48</v>
      </c>
    </row>
    <row r="341" spans="1:5">
      <c r="A341" s="318">
        <v>41245</v>
      </c>
      <c r="B341" s="319" t="str">
        <f t="shared" si="5"/>
        <v>DOM</v>
      </c>
      <c r="C341" s="320">
        <v>41239</v>
      </c>
      <c r="D341" s="319">
        <v>2012</v>
      </c>
      <c r="E341" s="321">
        <v>48</v>
      </c>
    </row>
    <row r="342" spans="1:5">
      <c r="A342" s="318">
        <v>41246</v>
      </c>
      <c r="B342" s="319" t="str">
        <f t="shared" si="5"/>
        <v>SEG</v>
      </c>
      <c r="C342" s="320">
        <v>41246</v>
      </c>
      <c r="D342" s="319">
        <v>2012</v>
      </c>
      <c r="E342" s="321">
        <v>48</v>
      </c>
    </row>
    <row r="343" spans="1:5">
      <c r="A343" s="318">
        <v>41247</v>
      </c>
      <c r="B343" s="319" t="str">
        <f t="shared" si="5"/>
        <v>TER</v>
      </c>
      <c r="C343" s="320">
        <v>41246</v>
      </c>
      <c r="D343" s="319">
        <v>2012</v>
      </c>
      <c r="E343" s="321">
        <v>48</v>
      </c>
    </row>
    <row r="344" spans="1:5">
      <c r="A344" s="318">
        <v>41248</v>
      </c>
      <c r="B344" s="319" t="str">
        <f t="shared" si="5"/>
        <v>QUA</v>
      </c>
      <c r="C344" s="320">
        <v>41246</v>
      </c>
      <c r="D344" s="319">
        <v>2012</v>
      </c>
      <c r="E344" s="321">
        <v>48</v>
      </c>
    </row>
    <row r="345" spans="1:5">
      <c r="A345" s="318">
        <v>41249</v>
      </c>
      <c r="B345" s="319" t="str">
        <f t="shared" si="5"/>
        <v>QUI</v>
      </c>
      <c r="C345" s="320">
        <v>41246</v>
      </c>
      <c r="D345" s="319">
        <v>2012</v>
      </c>
      <c r="E345" s="321">
        <v>48</v>
      </c>
    </row>
    <row r="346" spans="1:5">
      <c r="A346" s="318">
        <v>41250</v>
      </c>
      <c r="B346" s="319" t="str">
        <f t="shared" si="5"/>
        <v>SEX</v>
      </c>
      <c r="C346" s="320">
        <v>41246</v>
      </c>
      <c r="D346" s="319">
        <v>2012</v>
      </c>
      <c r="E346" s="321">
        <v>49</v>
      </c>
    </row>
    <row r="347" spans="1:5">
      <c r="A347" s="318">
        <v>41251</v>
      </c>
      <c r="B347" s="319" t="str">
        <f t="shared" si="5"/>
        <v>SAB</v>
      </c>
      <c r="C347" s="320">
        <v>41246</v>
      </c>
      <c r="D347" s="319">
        <v>2012</v>
      </c>
      <c r="E347" s="321">
        <v>49</v>
      </c>
    </row>
    <row r="348" spans="1:5">
      <c r="A348" s="318">
        <v>41252</v>
      </c>
      <c r="B348" s="319" t="str">
        <f t="shared" si="5"/>
        <v>DOM</v>
      </c>
      <c r="C348" s="320">
        <v>41246</v>
      </c>
      <c r="D348" s="319">
        <v>2012</v>
      </c>
      <c r="E348" s="321">
        <v>49</v>
      </c>
    </row>
    <row r="349" spans="1:5">
      <c r="A349" s="318">
        <v>41253</v>
      </c>
      <c r="B349" s="319" t="str">
        <f t="shared" si="5"/>
        <v>SEG</v>
      </c>
      <c r="C349" s="320">
        <v>41253</v>
      </c>
      <c r="D349" s="319">
        <v>2012</v>
      </c>
      <c r="E349" s="321">
        <v>49</v>
      </c>
    </row>
    <row r="350" spans="1:5">
      <c r="A350" s="318">
        <v>41254</v>
      </c>
      <c r="B350" s="319" t="str">
        <f t="shared" si="5"/>
        <v>TER</v>
      </c>
      <c r="C350" s="320">
        <v>41253</v>
      </c>
      <c r="D350" s="319">
        <v>2012</v>
      </c>
      <c r="E350" s="321">
        <v>49</v>
      </c>
    </row>
    <row r="351" spans="1:5">
      <c r="A351" s="318">
        <v>41255</v>
      </c>
      <c r="B351" s="319" t="str">
        <f t="shared" si="5"/>
        <v>QUA</v>
      </c>
      <c r="C351" s="320">
        <v>41253</v>
      </c>
      <c r="D351" s="319">
        <v>2012</v>
      </c>
      <c r="E351" s="321">
        <v>49</v>
      </c>
    </row>
    <row r="352" spans="1:5">
      <c r="A352" s="318">
        <v>41256</v>
      </c>
      <c r="B352" s="319" t="str">
        <f t="shared" si="5"/>
        <v>QUI</v>
      </c>
      <c r="C352" s="320">
        <v>41253</v>
      </c>
      <c r="D352" s="319">
        <v>2012</v>
      </c>
      <c r="E352" s="321">
        <v>49</v>
      </c>
    </row>
    <row r="353" spans="1:5">
      <c r="A353" s="318">
        <v>41257</v>
      </c>
      <c r="B353" s="319" t="str">
        <f t="shared" si="5"/>
        <v>SEX</v>
      </c>
      <c r="C353" s="320">
        <v>41253</v>
      </c>
      <c r="D353" s="319">
        <v>2012</v>
      </c>
      <c r="E353" s="321">
        <v>50</v>
      </c>
    </row>
    <row r="354" spans="1:5">
      <c r="A354" s="318">
        <v>41258</v>
      </c>
      <c r="B354" s="319" t="str">
        <f t="shared" si="5"/>
        <v>SAB</v>
      </c>
      <c r="C354" s="320">
        <v>41253</v>
      </c>
      <c r="D354" s="319">
        <v>2012</v>
      </c>
      <c r="E354" s="321">
        <v>50</v>
      </c>
    </row>
    <row r="355" spans="1:5">
      <c r="A355" s="318">
        <v>41259</v>
      </c>
      <c r="B355" s="319" t="str">
        <f t="shared" si="5"/>
        <v>DOM</v>
      </c>
      <c r="C355" s="320">
        <v>41253</v>
      </c>
      <c r="D355" s="319">
        <v>2012</v>
      </c>
      <c r="E355" s="321">
        <v>50</v>
      </c>
    </row>
    <row r="356" spans="1:5">
      <c r="A356" s="318">
        <v>41260</v>
      </c>
      <c r="B356" s="319" t="str">
        <f t="shared" si="5"/>
        <v>SEG</v>
      </c>
      <c r="C356" s="320">
        <v>41260</v>
      </c>
      <c r="D356" s="319">
        <v>2012</v>
      </c>
      <c r="E356" s="321">
        <v>50</v>
      </c>
    </row>
    <row r="357" spans="1:5">
      <c r="A357" s="318">
        <v>41261</v>
      </c>
      <c r="B357" s="319" t="str">
        <f t="shared" si="5"/>
        <v>TER</v>
      </c>
      <c r="C357" s="320">
        <v>41260</v>
      </c>
      <c r="D357" s="319">
        <v>2012</v>
      </c>
      <c r="E357" s="321">
        <v>50</v>
      </c>
    </row>
    <row r="358" spans="1:5">
      <c r="A358" s="318">
        <v>41262</v>
      </c>
      <c r="B358" s="319" t="str">
        <f t="shared" si="5"/>
        <v>QUA</v>
      </c>
      <c r="C358" s="320">
        <v>41260</v>
      </c>
      <c r="D358" s="319">
        <v>2012</v>
      </c>
      <c r="E358" s="321">
        <v>50</v>
      </c>
    </row>
    <row r="359" spans="1:5">
      <c r="A359" s="318">
        <v>41263</v>
      </c>
      <c r="B359" s="319" t="str">
        <f t="shared" si="5"/>
        <v>QUI</v>
      </c>
      <c r="C359" s="320">
        <v>41260</v>
      </c>
      <c r="D359" s="319">
        <v>2012</v>
      </c>
      <c r="E359" s="321">
        <v>50</v>
      </c>
    </row>
    <row r="360" spans="1:5">
      <c r="A360" s="318">
        <v>41264</v>
      </c>
      <c r="B360" s="319" t="str">
        <f t="shared" si="5"/>
        <v>SEX</v>
      </c>
      <c r="C360" s="320">
        <v>41260</v>
      </c>
      <c r="D360" s="319">
        <v>2012</v>
      </c>
      <c r="E360" s="321">
        <v>51</v>
      </c>
    </row>
    <row r="361" spans="1:5">
      <c r="A361" s="318">
        <v>41265</v>
      </c>
      <c r="B361" s="319" t="str">
        <f t="shared" si="5"/>
        <v>SAB</v>
      </c>
      <c r="C361" s="320">
        <v>41260</v>
      </c>
      <c r="D361" s="319">
        <v>2012</v>
      </c>
      <c r="E361" s="321">
        <v>51</v>
      </c>
    </row>
    <row r="362" spans="1:5">
      <c r="A362" s="318">
        <v>41266</v>
      </c>
      <c r="B362" s="319" t="str">
        <f t="shared" si="5"/>
        <v>DOM</v>
      </c>
      <c r="C362" s="320">
        <v>41260</v>
      </c>
      <c r="D362" s="319">
        <v>2012</v>
      </c>
      <c r="E362" s="321">
        <v>51</v>
      </c>
    </row>
    <row r="363" spans="1:5">
      <c r="A363" s="318">
        <v>41267</v>
      </c>
      <c r="B363" s="319" t="str">
        <f t="shared" si="5"/>
        <v>SEG</v>
      </c>
      <c r="C363" s="320">
        <v>41267</v>
      </c>
      <c r="D363" s="319">
        <v>2012</v>
      </c>
      <c r="E363" s="321">
        <v>51</v>
      </c>
    </row>
    <row r="364" spans="1:5">
      <c r="A364" s="318">
        <v>41268</v>
      </c>
      <c r="B364" s="319" t="str">
        <f t="shared" si="5"/>
        <v>TER</v>
      </c>
      <c r="C364" s="320">
        <v>41267</v>
      </c>
      <c r="D364" s="319">
        <v>2012</v>
      </c>
      <c r="E364" s="321">
        <v>51</v>
      </c>
    </row>
    <row r="365" spans="1:5">
      <c r="A365" s="318">
        <v>41269</v>
      </c>
      <c r="B365" s="319" t="str">
        <f t="shared" si="5"/>
        <v>QUA</v>
      </c>
      <c r="C365" s="320">
        <v>41267</v>
      </c>
      <c r="D365" s="319">
        <v>2012</v>
      </c>
      <c r="E365" s="321">
        <v>51</v>
      </c>
    </row>
    <row r="366" spans="1:5">
      <c r="A366" s="318">
        <v>41270</v>
      </c>
      <c r="B366" s="319" t="str">
        <f t="shared" si="5"/>
        <v>QUI</v>
      </c>
      <c r="C366" s="320">
        <v>41267</v>
      </c>
      <c r="D366" s="319">
        <v>2012</v>
      </c>
      <c r="E366" s="321">
        <v>51</v>
      </c>
    </row>
    <row r="367" spans="1:5">
      <c r="A367" s="318">
        <v>41271</v>
      </c>
      <c r="B367" s="319" t="str">
        <f t="shared" si="5"/>
        <v>SEX</v>
      </c>
      <c r="C367" s="320">
        <v>41267</v>
      </c>
      <c r="D367" s="319">
        <v>2012</v>
      </c>
      <c r="E367" s="321">
        <v>52</v>
      </c>
    </row>
    <row r="368" spans="1:5">
      <c r="A368" s="318">
        <v>41272</v>
      </c>
      <c r="B368" s="319" t="str">
        <f t="shared" si="5"/>
        <v>SAB</v>
      </c>
      <c r="C368" s="320">
        <v>41267</v>
      </c>
      <c r="D368" s="319">
        <v>2012</v>
      </c>
      <c r="E368" s="321">
        <v>52</v>
      </c>
    </row>
    <row r="369" spans="1:5">
      <c r="A369" s="318">
        <v>41273</v>
      </c>
      <c r="B369" s="319" t="str">
        <f t="shared" si="5"/>
        <v>DOM</v>
      </c>
      <c r="C369" s="320">
        <v>41267</v>
      </c>
      <c r="D369" s="319">
        <v>2012</v>
      </c>
      <c r="E369" s="321">
        <v>52</v>
      </c>
    </row>
    <row r="370" spans="1:5">
      <c r="A370" s="318">
        <v>41274</v>
      </c>
      <c r="B370" s="319" t="str">
        <f t="shared" si="5"/>
        <v>SEG</v>
      </c>
      <c r="C370" s="320">
        <v>41274</v>
      </c>
      <c r="D370" s="319">
        <v>2012</v>
      </c>
      <c r="E370" s="321">
        <v>52</v>
      </c>
    </row>
    <row r="371" spans="1:5">
      <c r="A371" s="318">
        <v>41275</v>
      </c>
      <c r="B371" s="319" t="str">
        <f t="shared" si="5"/>
        <v>TER</v>
      </c>
      <c r="C371" s="320">
        <v>41274</v>
      </c>
      <c r="D371" s="319">
        <v>2013</v>
      </c>
      <c r="E371" s="321">
        <v>52</v>
      </c>
    </row>
    <row r="372" spans="1:5">
      <c r="A372" s="318">
        <v>41276</v>
      </c>
      <c r="B372" s="319" t="str">
        <f t="shared" si="5"/>
        <v>QUA</v>
      </c>
      <c r="C372" s="320">
        <v>41274</v>
      </c>
      <c r="D372" s="319">
        <v>2013</v>
      </c>
      <c r="E372" s="321">
        <v>52</v>
      </c>
    </row>
    <row r="373" spans="1:5">
      <c r="A373" s="318">
        <v>41277</v>
      </c>
      <c r="B373" s="319" t="str">
        <f t="shared" si="5"/>
        <v>QUI</v>
      </c>
      <c r="C373" s="320">
        <v>41274</v>
      </c>
      <c r="D373" s="319">
        <v>2013</v>
      </c>
      <c r="E373" s="321">
        <v>52</v>
      </c>
    </row>
    <row r="374" spans="1:5">
      <c r="A374" s="318">
        <v>41278</v>
      </c>
      <c r="B374" s="319" t="str">
        <f t="shared" si="5"/>
        <v>SEX</v>
      </c>
      <c r="C374" s="320">
        <v>41274</v>
      </c>
      <c r="D374" s="319">
        <v>2013</v>
      </c>
      <c r="E374" s="321">
        <v>53</v>
      </c>
    </row>
    <row r="375" spans="1:5">
      <c r="A375" s="318">
        <v>41279</v>
      </c>
      <c r="B375" s="319" t="str">
        <f t="shared" si="5"/>
        <v>SAB</v>
      </c>
      <c r="C375" s="320">
        <v>41274</v>
      </c>
      <c r="D375" s="319">
        <v>2013</v>
      </c>
      <c r="E375" s="321">
        <v>53</v>
      </c>
    </row>
    <row r="376" spans="1:5">
      <c r="A376" s="318">
        <v>41280</v>
      </c>
      <c r="B376" s="319" t="str">
        <f t="shared" si="5"/>
        <v>DOM</v>
      </c>
      <c r="C376" s="320">
        <v>41274</v>
      </c>
      <c r="D376" s="319">
        <v>2013</v>
      </c>
      <c r="E376" s="321">
        <v>53</v>
      </c>
    </row>
    <row r="377" spans="1:5">
      <c r="A377" s="318">
        <v>41281</v>
      </c>
      <c r="B377" s="319" t="str">
        <f t="shared" si="5"/>
        <v>SEG</v>
      </c>
      <c r="C377" s="320">
        <v>41281</v>
      </c>
      <c r="D377" s="319">
        <v>2013</v>
      </c>
      <c r="E377" s="321">
        <v>53</v>
      </c>
    </row>
    <row r="378" spans="1:5">
      <c r="A378" s="318">
        <v>41282</v>
      </c>
      <c r="B378" s="319" t="str">
        <f t="shared" si="5"/>
        <v>TER</v>
      </c>
      <c r="C378" s="320">
        <v>41281</v>
      </c>
      <c r="D378" s="319">
        <v>2013</v>
      </c>
      <c r="E378" s="321">
        <v>53</v>
      </c>
    </row>
    <row r="379" spans="1:5">
      <c r="A379" s="318">
        <v>41283</v>
      </c>
      <c r="B379" s="319" t="str">
        <f t="shared" si="5"/>
        <v>QUA</v>
      </c>
      <c r="C379" s="320">
        <v>41281</v>
      </c>
      <c r="D379" s="319">
        <v>2013</v>
      </c>
      <c r="E379" s="321">
        <v>53</v>
      </c>
    </row>
    <row r="380" spans="1:5">
      <c r="A380" s="318">
        <v>41284</v>
      </c>
      <c r="B380" s="319" t="str">
        <f t="shared" si="5"/>
        <v>QUI</v>
      </c>
      <c r="C380" s="320">
        <v>41281</v>
      </c>
      <c r="D380" s="319">
        <v>2013</v>
      </c>
      <c r="E380" s="321">
        <v>53</v>
      </c>
    </row>
    <row r="381" spans="1:5">
      <c r="A381" s="318">
        <v>41285</v>
      </c>
      <c r="B381" s="319" t="str">
        <f t="shared" si="5"/>
        <v>SEX</v>
      </c>
      <c r="C381" s="320">
        <v>41281</v>
      </c>
      <c r="D381" s="319">
        <v>2013</v>
      </c>
      <c r="E381" s="321">
        <v>1</v>
      </c>
    </row>
    <row r="382" spans="1:5">
      <c r="A382" s="318">
        <v>41286</v>
      </c>
      <c r="B382" s="319" t="str">
        <f t="shared" si="5"/>
        <v>SAB</v>
      </c>
      <c r="C382" s="320">
        <v>41281</v>
      </c>
      <c r="D382" s="319">
        <v>2013</v>
      </c>
      <c r="E382" s="321">
        <v>1</v>
      </c>
    </row>
    <row r="383" spans="1:5">
      <c r="A383" s="318">
        <v>41287</v>
      </c>
      <c r="B383" s="319" t="str">
        <f t="shared" si="5"/>
        <v>DOM</v>
      </c>
      <c r="C383" s="320">
        <v>41281</v>
      </c>
      <c r="D383" s="319">
        <v>2013</v>
      </c>
      <c r="E383" s="321">
        <v>1</v>
      </c>
    </row>
    <row r="384" spans="1:5">
      <c r="A384" s="318">
        <v>41288</v>
      </c>
      <c r="B384" s="319" t="str">
        <f t="shared" si="5"/>
        <v>SEG</v>
      </c>
      <c r="C384" s="320">
        <v>41288</v>
      </c>
      <c r="D384" s="319">
        <v>2013</v>
      </c>
      <c r="E384" s="321">
        <v>1</v>
      </c>
    </row>
    <row r="385" spans="1:5">
      <c r="A385" s="318">
        <v>41289</v>
      </c>
      <c r="B385" s="319" t="str">
        <f t="shared" si="5"/>
        <v>TER</v>
      </c>
      <c r="C385" s="320">
        <v>41288</v>
      </c>
      <c r="D385" s="319">
        <v>2013</v>
      </c>
      <c r="E385" s="321">
        <v>1</v>
      </c>
    </row>
    <row r="386" spans="1:5">
      <c r="A386" s="318">
        <v>41290</v>
      </c>
      <c r="B386" s="319" t="str">
        <f t="shared" ref="B386:B449" si="6">VLOOKUP(WEEKDAY(A386),$G$2:$H$9,2,0)</f>
        <v>QUA</v>
      </c>
      <c r="C386" s="320">
        <v>41288</v>
      </c>
      <c r="D386" s="319">
        <v>2013</v>
      </c>
      <c r="E386" s="321">
        <v>1</v>
      </c>
    </row>
    <row r="387" spans="1:5">
      <c r="A387" s="318">
        <v>41291</v>
      </c>
      <c r="B387" s="319" t="str">
        <f t="shared" si="6"/>
        <v>QUI</v>
      </c>
      <c r="C387" s="320">
        <v>41288</v>
      </c>
      <c r="D387" s="319">
        <v>2013</v>
      </c>
      <c r="E387" s="321">
        <v>1</v>
      </c>
    </row>
    <row r="388" spans="1:5">
      <c r="A388" s="318">
        <v>41292</v>
      </c>
      <c r="B388" s="319" t="str">
        <f t="shared" si="6"/>
        <v>SEX</v>
      </c>
      <c r="C388" s="320">
        <v>41288</v>
      </c>
      <c r="D388" s="319">
        <v>2013</v>
      </c>
      <c r="E388" s="321">
        <v>2</v>
      </c>
    </row>
    <row r="389" spans="1:5">
      <c r="A389" s="318">
        <v>41293</v>
      </c>
      <c r="B389" s="319" t="str">
        <f t="shared" si="6"/>
        <v>SAB</v>
      </c>
      <c r="C389" s="320">
        <v>41288</v>
      </c>
      <c r="D389" s="319">
        <v>2013</v>
      </c>
      <c r="E389" s="321">
        <v>2</v>
      </c>
    </row>
    <row r="390" spans="1:5">
      <c r="A390" s="318">
        <v>41294</v>
      </c>
      <c r="B390" s="319" t="str">
        <f t="shared" si="6"/>
        <v>DOM</v>
      </c>
      <c r="C390" s="320">
        <v>41288</v>
      </c>
      <c r="D390" s="319">
        <v>2013</v>
      </c>
      <c r="E390" s="321">
        <v>2</v>
      </c>
    </row>
    <row r="391" spans="1:5">
      <c r="A391" s="318">
        <v>41295</v>
      </c>
      <c r="B391" s="319" t="str">
        <f t="shared" si="6"/>
        <v>SEG</v>
      </c>
      <c r="C391" s="320">
        <v>41295</v>
      </c>
      <c r="D391" s="319">
        <v>2013</v>
      </c>
      <c r="E391" s="321">
        <v>2</v>
      </c>
    </row>
    <row r="392" spans="1:5">
      <c r="A392" s="318">
        <v>41296</v>
      </c>
      <c r="B392" s="319" t="str">
        <f t="shared" si="6"/>
        <v>TER</v>
      </c>
      <c r="C392" s="320">
        <v>41295</v>
      </c>
      <c r="D392" s="319">
        <v>2013</v>
      </c>
      <c r="E392" s="321">
        <v>2</v>
      </c>
    </row>
    <row r="393" spans="1:5">
      <c r="A393" s="318">
        <v>41297</v>
      </c>
      <c r="B393" s="319" t="str">
        <f t="shared" si="6"/>
        <v>QUA</v>
      </c>
      <c r="C393" s="320">
        <v>41295</v>
      </c>
      <c r="D393" s="319">
        <v>2013</v>
      </c>
      <c r="E393" s="321">
        <v>2</v>
      </c>
    </row>
    <row r="394" spans="1:5">
      <c r="A394" s="318">
        <v>41298</v>
      </c>
      <c r="B394" s="319" t="str">
        <f t="shared" si="6"/>
        <v>QUI</v>
      </c>
      <c r="C394" s="320">
        <v>41295</v>
      </c>
      <c r="D394" s="319">
        <v>2013</v>
      </c>
      <c r="E394" s="321">
        <v>2</v>
      </c>
    </row>
    <row r="395" spans="1:5">
      <c r="A395" s="318">
        <v>41299</v>
      </c>
      <c r="B395" s="319" t="str">
        <f t="shared" si="6"/>
        <v>SEX</v>
      </c>
      <c r="C395" s="320">
        <v>41295</v>
      </c>
      <c r="D395" s="319">
        <v>2013</v>
      </c>
      <c r="E395" s="321">
        <v>3</v>
      </c>
    </row>
    <row r="396" spans="1:5">
      <c r="A396" s="318">
        <v>41300</v>
      </c>
      <c r="B396" s="319" t="str">
        <f t="shared" si="6"/>
        <v>SAB</v>
      </c>
      <c r="C396" s="320">
        <v>41295</v>
      </c>
      <c r="D396" s="319">
        <v>2013</v>
      </c>
      <c r="E396" s="321">
        <v>3</v>
      </c>
    </row>
    <row r="397" spans="1:5">
      <c r="A397" s="318">
        <v>41301</v>
      </c>
      <c r="B397" s="319" t="str">
        <f t="shared" si="6"/>
        <v>DOM</v>
      </c>
      <c r="C397" s="320">
        <v>41295</v>
      </c>
      <c r="D397" s="319">
        <v>2013</v>
      </c>
      <c r="E397" s="321">
        <v>3</v>
      </c>
    </row>
    <row r="398" spans="1:5">
      <c r="A398" s="318">
        <v>41302</v>
      </c>
      <c r="B398" s="319" t="str">
        <f t="shared" si="6"/>
        <v>SEG</v>
      </c>
      <c r="C398" s="320">
        <v>41302</v>
      </c>
      <c r="D398" s="319">
        <v>2013</v>
      </c>
      <c r="E398" s="321">
        <v>3</v>
      </c>
    </row>
    <row r="399" spans="1:5">
      <c r="A399" s="318">
        <v>41303</v>
      </c>
      <c r="B399" s="319" t="str">
        <f t="shared" si="6"/>
        <v>TER</v>
      </c>
      <c r="C399" s="320">
        <v>41302</v>
      </c>
      <c r="D399" s="319">
        <v>2013</v>
      </c>
      <c r="E399" s="321">
        <v>3</v>
      </c>
    </row>
    <row r="400" spans="1:5">
      <c r="A400" s="318">
        <v>41304</v>
      </c>
      <c r="B400" s="319" t="str">
        <f t="shared" si="6"/>
        <v>QUA</v>
      </c>
      <c r="C400" s="320">
        <v>41302</v>
      </c>
      <c r="D400" s="319">
        <v>2013</v>
      </c>
      <c r="E400" s="321">
        <v>3</v>
      </c>
    </row>
    <row r="401" spans="1:5">
      <c r="A401" s="318">
        <v>41305</v>
      </c>
      <c r="B401" s="319" t="str">
        <f t="shared" si="6"/>
        <v>QUI</v>
      </c>
      <c r="C401" s="320">
        <v>41302</v>
      </c>
      <c r="D401" s="319">
        <v>2013</v>
      </c>
      <c r="E401" s="321">
        <v>3</v>
      </c>
    </row>
    <row r="402" spans="1:5">
      <c r="A402" s="318">
        <v>41306</v>
      </c>
      <c r="B402" s="319" t="str">
        <f t="shared" si="6"/>
        <v>SEX</v>
      </c>
      <c r="C402" s="320">
        <v>41302</v>
      </c>
      <c r="D402" s="319">
        <v>2013</v>
      </c>
      <c r="E402" s="321">
        <v>4</v>
      </c>
    </row>
    <row r="403" spans="1:5">
      <c r="A403" s="318">
        <v>41307</v>
      </c>
      <c r="B403" s="319" t="str">
        <f t="shared" si="6"/>
        <v>SAB</v>
      </c>
      <c r="C403" s="320">
        <v>41302</v>
      </c>
      <c r="D403" s="319">
        <v>2013</v>
      </c>
      <c r="E403" s="321">
        <v>4</v>
      </c>
    </row>
    <row r="404" spans="1:5">
      <c r="A404" s="318">
        <v>41308</v>
      </c>
      <c r="B404" s="319" t="str">
        <f t="shared" si="6"/>
        <v>DOM</v>
      </c>
      <c r="C404" s="320">
        <v>41302</v>
      </c>
      <c r="D404" s="319">
        <v>2013</v>
      </c>
      <c r="E404" s="321">
        <v>4</v>
      </c>
    </row>
    <row r="405" spans="1:5">
      <c r="A405" s="318">
        <v>41309</v>
      </c>
      <c r="B405" s="319" t="str">
        <f t="shared" si="6"/>
        <v>SEG</v>
      </c>
      <c r="C405" s="320">
        <v>41309</v>
      </c>
      <c r="D405" s="319">
        <v>2013</v>
      </c>
      <c r="E405" s="321">
        <v>4</v>
      </c>
    </row>
    <row r="406" spans="1:5">
      <c r="A406" s="318">
        <v>41310</v>
      </c>
      <c r="B406" s="319" t="str">
        <f t="shared" si="6"/>
        <v>TER</v>
      </c>
      <c r="C406" s="320">
        <v>41309</v>
      </c>
      <c r="D406" s="319">
        <v>2013</v>
      </c>
      <c r="E406" s="321">
        <v>4</v>
      </c>
    </row>
    <row r="407" spans="1:5">
      <c r="A407" s="318">
        <v>41311</v>
      </c>
      <c r="B407" s="319" t="str">
        <f t="shared" si="6"/>
        <v>QUA</v>
      </c>
      <c r="C407" s="320">
        <v>41309</v>
      </c>
      <c r="D407" s="319">
        <v>2013</v>
      </c>
      <c r="E407" s="321">
        <v>4</v>
      </c>
    </row>
    <row r="408" spans="1:5">
      <c r="A408" s="318">
        <v>41312</v>
      </c>
      <c r="B408" s="319" t="str">
        <f t="shared" si="6"/>
        <v>QUI</v>
      </c>
      <c r="C408" s="320">
        <v>41309</v>
      </c>
      <c r="D408" s="319">
        <v>2013</v>
      </c>
      <c r="E408" s="321">
        <v>4</v>
      </c>
    </row>
    <row r="409" spans="1:5">
      <c r="A409" s="318">
        <v>41313</v>
      </c>
      <c r="B409" s="319" t="str">
        <f t="shared" si="6"/>
        <v>SEX</v>
      </c>
      <c r="C409" s="320">
        <v>41309</v>
      </c>
      <c r="D409" s="319">
        <v>2013</v>
      </c>
      <c r="E409" s="321">
        <v>5</v>
      </c>
    </row>
    <row r="410" spans="1:5">
      <c r="A410" s="318">
        <v>41314</v>
      </c>
      <c r="B410" s="319" t="str">
        <f t="shared" si="6"/>
        <v>SAB</v>
      </c>
      <c r="C410" s="320">
        <v>41309</v>
      </c>
      <c r="D410" s="319">
        <v>2013</v>
      </c>
      <c r="E410" s="321">
        <v>5</v>
      </c>
    </row>
    <row r="411" spans="1:5">
      <c r="A411" s="318">
        <v>41315</v>
      </c>
      <c r="B411" s="319" t="str">
        <f t="shared" si="6"/>
        <v>DOM</v>
      </c>
      <c r="C411" s="320">
        <v>41309</v>
      </c>
      <c r="D411" s="319">
        <v>2013</v>
      </c>
      <c r="E411" s="321">
        <v>5</v>
      </c>
    </row>
    <row r="412" spans="1:5">
      <c r="A412" s="318">
        <v>41316</v>
      </c>
      <c r="B412" s="319" t="str">
        <f t="shared" si="6"/>
        <v>SEG</v>
      </c>
      <c r="C412" s="320">
        <v>41316</v>
      </c>
      <c r="D412" s="319">
        <v>2013</v>
      </c>
      <c r="E412" s="321">
        <v>5</v>
      </c>
    </row>
    <row r="413" spans="1:5">
      <c r="A413" s="318">
        <v>41317</v>
      </c>
      <c r="B413" s="319" t="str">
        <f t="shared" si="6"/>
        <v>TER</v>
      </c>
      <c r="C413" s="320">
        <v>41316</v>
      </c>
      <c r="D413" s="319">
        <v>2013</v>
      </c>
      <c r="E413" s="321">
        <v>5</v>
      </c>
    </row>
    <row r="414" spans="1:5">
      <c r="A414" s="318">
        <v>41318</v>
      </c>
      <c r="B414" s="319" t="str">
        <f t="shared" si="6"/>
        <v>QUA</v>
      </c>
      <c r="C414" s="320">
        <v>41316</v>
      </c>
      <c r="D414" s="319">
        <v>2013</v>
      </c>
      <c r="E414" s="321">
        <v>5</v>
      </c>
    </row>
    <row r="415" spans="1:5">
      <c r="A415" s="318">
        <v>41319</v>
      </c>
      <c r="B415" s="319" t="str">
        <f t="shared" si="6"/>
        <v>QUI</v>
      </c>
      <c r="C415" s="320">
        <v>41316</v>
      </c>
      <c r="D415" s="319">
        <v>2013</v>
      </c>
      <c r="E415" s="321">
        <v>5</v>
      </c>
    </row>
    <row r="416" spans="1:5">
      <c r="A416" s="318">
        <v>41320</v>
      </c>
      <c r="B416" s="319" t="str">
        <f t="shared" si="6"/>
        <v>SEX</v>
      </c>
      <c r="C416" s="320">
        <v>41316</v>
      </c>
      <c r="D416" s="319">
        <v>2013</v>
      </c>
      <c r="E416" s="321">
        <v>6</v>
      </c>
    </row>
    <row r="417" spans="1:5">
      <c r="A417" s="318">
        <v>41321</v>
      </c>
      <c r="B417" s="319" t="str">
        <f t="shared" si="6"/>
        <v>SAB</v>
      </c>
      <c r="C417" s="320">
        <v>41316</v>
      </c>
      <c r="D417" s="319">
        <v>2013</v>
      </c>
      <c r="E417" s="321">
        <v>6</v>
      </c>
    </row>
    <row r="418" spans="1:5">
      <c r="A418" s="318">
        <v>41322</v>
      </c>
      <c r="B418" s="319" t="str">
        <f t="shared" si="6"/>
        <v>DOM</v>
      </c>
      <c r="C418" s="320">
        <v>41316</v>
      </c>
      <c r="D418" s="319">
        <v>2013</v>
      </c>
      <c r="E418" s="321">
        <v>6</v>
      </c>
    </row>
    <row r="419" spans="1:5">
      <c r="A419" s="318">
        <v>41323</v>
      </c>
      <c r="B419" s="319" t="str">
        <f t="shared" si="6"/>
        <v>SEG</v>
      </c>
      <c r="C419" s="320">
        <v>41323</v>
      </c>
      <c r="D419" s="319">
        <v>2013</v>
      </c>
      <c r="E419" s="321">
        <v>6</v>
      </c>
    </row>
    <row r="420" spans="1:5">
      <c r="A420" s="318">
        <v>41324</v>
      </c>
      <c r="B420" s="319" t="str">
        <f t="shared" si="6"/>
        <v>TER</v>
      </c>
      <c r="C420" s="320">
        <v>41323</v>
      </c>
      <c r="D420" s="319">
        <v>2013</v>
      </c>
      <c r="E420" s="321">
        <v>6</v>
      </c>
    </row>
    <row r="421" spans="1:5">
      <c r="A421" s="318">
        <v>41325</v>
      </c>
      <c r="B421" s="319" t="str">
        <f t="shared" si="6"/>
        <v>QUA</v>
      </c>
      <c r="C421" s="320">
        <v>41323</v>
      </c>
      <c r="D421" s="319">
        <v>2013</v>
      </c>
      <c r="E421" s="321">
        <v>6</v>
      </c>
    </row>
    <row r="422" spans="1:5">
      <c r="A422" s="318">
        <v>41326</v>
      </c>
      <c r="B422" s="319" t="str">
        <f t="shared" si="6"/>
        <v>QUI</v>
      </c>
      <c r="C422" s="320">
        <v>41323</v>
      </c>
      <c r="D422" s="319">
        <v>2013</v>
      </c>
      <c r="E422" s="321">
        <v>6</v>
      </c>
    </row>
    <row r="423" spans="1:5">
      <c r="A423" s="318">
        <v>41327</v>
      </c>
      <c r="B423" s="319" t="str">
        <f t="shared" si="6"/>
        <v>SEX</v>
      </c>
      <c r="C423" s="320">
        <v>41323</v>
      </c>
      <c r="D423" s="319">
        <v>2013</v>
      </c>
      <c r="E423" s="321">
        <v>7</v>
      </c>
    </row>
    <row r="424" spans="1:5">
      <c r="A424" s="318">
        <v>41328</v>
      </c>
      <c r="B424" s="319" t="str">
        <f t="shared" si="6"/>
        <v>SAB</v>
      </c>
      <c r="C424" s="320">
        <v>41323</v>
      </c>
      <c r="D424" s="319">
        <v>2013</v>
      </c>
      <c r="E424" s="321">
        <v>7</v>
      </c>
    </row>
    <row r="425" spans="1:5">
      <c r="A425" s="318">
        <v>41329</v>
      </c>
      <c r="B425" s="319" t="str">
        <f t="shared" si="6"/>
        <v>DOM</v>
      </c>
      <c r="C425" s="320">
        <v>41323</v>
      </c>
      <c r="D425" s="319">
        <v>2013</v>
      </c>
      <c r="E425" s="321">
        <v>7</v>
      </c>
    </row>
    <row r="426" spans="1:5">
      <c r="A426" s="318">
        <v>41330</v>
      </c>
      <c r="B426" s="319" t="str">
        <f t="shared" si="6"/>
        <v>SEG</v>
      </c>
      <c r="C426" s="320">
        <v>41330</v>
      </c>
      <c r="D426" s="319">
        <v>2013</v>
      </c>
      <c r="E426" s="321">
        <v>7</v>
      </c>
    </row>
    <row r="427" spans="1:5">
      <c r="A427" s="318">
        <v>41331</v>
      </c>
      <c r="B427" s="319" t="str">
        <f t="shared" si="6"/>
        <v>TER</v>
      </c>
      <c r="C427" s="320">
        <v>41330</v>
      </c>
      <c r="D427" s="319">
        <v>2013</v>
      </c>
      <c r="E427" s="321">
        <v>7</v>
      </c>
    </row>
    <row r="428" spans="1:5">
      <c r="A428" s="318">
        <v>41332</v>
      </c>
      <c r="B428" s="319" t="str">
        <f t="shared" si="6"/>
        <v>QUA</v>
      </c>
      <c r="C428" s="320">
        <v>41330</v>
      </c>
      <c r="D428" s="319">
        <v>2013</v>
      </c>
      <c r="E428" s="321">
        <v>7</v>
      </c>
    </row>
    <row r="429" spans="1:5">
      <c r="A429" s="318">
        <v>41333</v>
      </c>
      <c r="B429" s="319" t="str">
        <f t="shared" si="6"/>
        <v>QUI</v>
      </c>
      <c r="C429" s="320">
        <v>41330</v>
      </c>
      <c r="D429" s="319">
        <v>2013</v>
      </c>
      <c r="E429" s="321">
        <v>7</v>
      </c>
    </row>
    <row r="430" spans="1:5">
      <c r="A430" s="318">
        <v>41334</v>
      </c>
      <c r="B430" s="319" t="str">
        <f t="shared" si="6"/>
        <v>SEX</v>
      </c>
      <c r="C430" s="320">
        <v>41330</v>
      </c>
      <c r="D430" s="319">
        <v>2013</v>
      </c>
      <c r="E430" s="321">
        <v>8</v>
      </c>
    </row>
    <row r="431" spans="1:5">
      <c r="A431" s="318">
        <v>41335</v>
      </c>
      <c r="B431" s="319" t="str">
        <f t="shared" si="6"/>
        <v>SAB</v>
      </c>
      <c r="C431" s="320">
        <v>41330</v>
      </c>
      <c r="D431" s="319">
        <v>2013</v>
      </c>
      <c r="E431" s="321">
        <v>8</v>
      </c>
    </row>
    <row r="432" spans="1:5">
      <c r="A432" s="318">
        <v>41336</v>
      </c>
      <c r="B432" s="319" t="str">
        <f t="shared" si="6"/>
        <v>DOM</v>
      </c>
      <c r="C432" s="320">
        <v>41330</v>
      </c>
      <c r="D432" s="319">
        <v>2013</v>
      </c>
      <c r="E432" s="321">
        <v>8</v>
      </c>
    </row>
    <row r="433" spans="1:5">
      <c r="A433" s="318">
        <v>41337</v>
      </c>
      <c r="B433" s="319" t="str">
        <f t="shared" si="6"/>
        <v>SEG</v>
      </c>
      <c r="C433" s="320">
        <v>41337</v>
      </c>
      <c r="D433" s="319">
        <v>2013</v>
      </c>
      <c r="E433" s="321">
        <v>8</v>
      </c>
    </row>
    <row r="434" spans="1:5">
      <c r="A434" s="318">
        <v>41338</v>
      </c>
      <c r="B434" s="319" t="str">
        <f t="shared" si="6"/>
        <v>TER</v>
      </c>
      <c r="C434" s="320">
        <v>41337</v>
      </c>
      <c r="D434" s="319">
        <v>2013</v>
      </c>
      <c r="E434" s="321">
        <v>8</v>
      </c>
    </row>
    <row r="435" spans="1:5">
      <c r="A435" s="318">
        <v>41339</v>
      </c>
      <c r="B435" s="319" t="str">
        <f t="shared" si="6"/>
        <v>QUA</v>
      </c>
      <c r="C435" s="320">
        <v>41337</v>
      </c>
      <c r="D435" s="319">
        <v>2013</v>
      </c>
      <c r="E435" s="321">
        <v>8</v>
      </c>
    </row>
    <row r="436" spans="1:5">
      <c r="A436" s="318">
        <v>41340</v>
      </c>
      <c r="B436" s="319" t="str">
        <f t="shared" si="6"/>
        <v>QUI</v>
      </c>
      <c r="C436" s="320">
        <v>41337</v>
      </c>
      <c r="D436" s="319">
        <v>2013</v>
      </c>
      <c r="E436" s="321">
        <v>8</v>
      </c>
    </row>
    <row r="437" spans="1:5">
      <c r="A437" s="318">
        <v>41341</v>
      </c>
      <c r="B437" s="319" t="str">
        <f t="shared" si="6"/>
        <v>SEX</v>
      </c>
      <c r="C437" s="320">
        <v>41337</v>
      </c>
      <c r="D437" s="319">
        <v>2013</v>
      </c>
      <c r="E437" s="321">
        <v>9</v>
      </c>
    </row>
    <row r="438" spans="1:5">
      <c r="A438" s="318">
        <v>41342</v>
      </c>
      <c r="B438" s="319" t="str">
        <f t="shared" si="6"/>
        <v>SAB</v>
      </c>
      <c r="C438" s="320">
        <v>41337</v>
      </c>
      <c r="D438" s="319">
        <v>2013</v>
      </c>
      <c r="E438" s="321">
        <v>9</v>
      </c>
    </row>
    <row r="439" spans="1:5">
      <c r="A439" s="318">
        <v>41343</v>
      </c>
      <c r="B439" s="319" t="str">
        <f t="shared" si="6"/>
        <v>DOM</v>
      </c>
      <c r="C439" s="320">
        <v>41337</v>
      </c>
      <c r="D439" s="319">
        <v>2013</v>
      </c>
      <c r="E439" s="321">
        <v>9</v>
      </c>
    </row>
    <row r="440" spans="1:5">
      <c r="A440" s="318">
        <v>41344</v>
      </c>
      <c r="B440" s="319" t="str">
        <f t="shared" si="6"/>
        <v>SEG</v>
      </c>
      <c r="C440" s="320">
        <v>41344</v>
      </c>
      <c r="D440" s="319">
        <v>2013</v>
      </c>
      <c r="E440" s="321">
        <v>9</v>
      </c>
    </row>
    <row r="441" spans="1:5">
      <c r="A441" s="318">
        <v>41345</v>
      </c>
      <c r="B441" s="319" t="str">
        <f t="shared" si="6"/>
        <v>TER</v>
      </c>
      <c r="C441" s="320">
        <v>41344</v>
      </c>
      <c r="D441" s="319">
        <v>2013</v>
      </c>
      <c r="E441" s="321">
        <v>9</v>
      </c>
    </row>
    <row r="442" spans="1:5">
      <c r="A442" s="318">
        <v>41346</v>
      </c>
      <c r="B442" s="319" t="str">
        <f t="shared" si="6"/>
        <v>QUA</v>
      </c>
      <c r="C442" s="320">
        <v>41344</v>
      </c>
      <c r="D442" s="319">
        <v>2013</v>
      </c>
      <c r="E442" s="321">
        <v>9</v>
      </c>
    </row>
    <row r="443" spans="1:5">
      <c r="A443" s="318">
        <v>41347</v>
      </c>
      <c r="B443" s="319" t="str">
        <f t="shared" si="6"/>
        <v>QUI</v>
      </c>
      <c r="C443" s="320">
        <v>41344</v>
      </c>
      <c r="D443" s="319">
        <v>2013</v>
      </c>
      <c r="E443" s="321">
        <v>9</v>
      </c>
    </row>
    <row r="444" spans="1:5">
      <c r="A444" s="318">
        <v>41348</v>
      </c>
      <c r="B444" s="319" t="str">
        <f t="shared" si="6"/>
        <v>SEX</v>
      </c>
      <c r="C444" s="320">
        <v>41344</v>
      </c>
      <c r="D444" s="319">
        <v>2013</v>
      </c>
      <c r="E444" s="321">
        <v>10</v>
      </c>
    </row>
    <row r="445" spans="1:5">
      <c r="A445" s="318">
        <v>41349</v>
      </c>
      <c r="B445" s="319" t="str">
        <f t="shared" si="6"/>
        <v>SAB</v>
      </c>
      <c r="C445" s="320">
        <v>41344</v>
      </c>
      <c r="D445" s="319">
        <v>2013</v>
      </c>
      <c r="E445" s="321">
        <v>10</v>
      </c>
    </row>
    <row r="446" spans="1:5">
      <c r="A446" s="318">
        <v>41350</v>
      </c>
      <c r="B446" s="319" t="str">
        <f t="shared" si="6"/>
        <v>DOM</v>
      </c>
      <c r="C446" s="320">
        <v>41344</v>
      </c>
      <c r="D446" s="319">
        <v>2013</v>
      </c>
      <c r="E446" s="321">
        <v>10</v>
      </c>
    </row>
    <row r="447" spans="1:5">
      <c r="A447" s="318">
        <v>41351</v>
      </c>
      <c r="B447" s="319" t="str">
        <f t="shared" si="6"/>
        <v>SEG</v>
      </c>
      <c r="C447" s="320">
        <v>41351</v>
      </c>
      <c r="D447" s="319">
        <v>2013</v>
      </c>
      <c r="E447" s="321">
        <v>10</v>
      </c>
    </row>
    <row r="448" spans="1:5">
      <c r="A448" s="318">
        <v>41352</v>
      </c>
      <c r="B448" s="319" t="str">
        <f t="shared" si="6"/>
        <v>TER</v>
      </c>
      <c r="C448" s="320">
        <v>41351</v>
      </c>
      <c r="D448" s="319">
        <v>2013</v>
      </c>
      <c r="E448" s="321">
        <v>10</v>
      </c>
    </row>
    <row r="449" spans="1:5">
      <c r="A449" s="318">
        <v>41353</v>
      </c>
      <c r="B449" s="319" t="str">
        <f t="shared" si="6"/>
        <v>QUA</v>
      </c>
      <c r="C449" s="320">
        <v>41351</v>
      </c>
      <c r="D449" s="319">
        <v>2013</v>
      </c>
      <c r="E449" s="321">
        <v>10</v>
      </c>
    </row>
    <row r="450" spans="1:5">
      <c r="A450" s="318">
        <v>41354</v>
      </c>
      <c r="B450" s="319" t="str">
        <f t="shared" ref="B450:B513" si="7">VLOOKUP(WEEKDAY(A450),$G$2:$H$9,2,0)</f>
        <v>QUI</v>
      </c>
      <c r="C450" s="320">
        <v>41351</v>
      </c>
      <c r="D450" s="319">
        <v>2013</v>
      </c>
      <c r="E450" s="321">
        <v>10</v>
      </c>
    </row>
    <row r="451" spans="1:5">
      <c r="A451" s="318">
        <v>41355</v>
      </c>
      <c r="B451" s="319" t="str">
        <f t="shared" si="7"/>
        <v>SEX</v>
      </c>
      <c r="C451" s="320">
        <v>41351</v>
      </c>
      <c r="D451" s="319">
        <v>2013</v>
      </c>
      <c r="E451" s="321">
        <v>11</v>
      </c>
    </row>
    <row r="452" spans="1:5">
      <c r="A452" s="318">
        <v>41356</v>
      </c>
      <c r="B452" s="319" t="str">
        <f t="shared" si="7"/>
        <v>SAB</v>
      </c>
      <c r="C452" s="320">
        <v>41351</v>
      </c>
      <c r="D452" s="319">
        <v>2013</v>
      </c>
      <c r="E452" s="321">
        <v>11</v>
      </c>
    </row>
    <row r="453" spans="1:5">
      <c r="A453" s="318">
        <v>41357</v>
      </c>
      <c r="B453" s="319" t="str">
        <f t="shared" si="7"/>
        <v>DOM</v>
      </c>
      <c r="C453" s="320">
        <v>41351</v>
      </c>
      <c r="D453" s="319">
        <v>2013</v>
      </c>
      <c r="E453" s="321">
        <v>11</v>
      </c>
    </row>
    <row r="454" spans="1:5">
      <c r="A454" s="318">
        <v>41358</v>
      </c>
      <c r="B454" s="319" t="str">
        <f t="shared" si="7"/>
        <v>SEG</v>
      </c>
      <c r="C454" s="320">
        <v>41358</v>
      </c>
      <c r="D454" s="319">
        <v>2013</v>
      </c>
      <c r="E454" s="321">
        <v>11</v>
      </c>
    </row>
    <row r="455" spans="1:5">
      <c r="A455" s="318">
        <v>41359</v>
      </c>
      <c r="B455" s="319" t="str">
        <f t="shared" si="7"/>
        <v>TER</v>
      </c>
      <c r="C455" s="320">
        <v>41358</v>
      </c>
      <c r="D455" s="319">
        <v>2013</v>
      </c>
      <c r="E455" s="321">
        <v>11</v>
      </c>
    </row>
    <row r="456" spans="1:5">
      <c r="A456" s="318">
        <v>41360</v>
      </c>
      <c r="B456" s="319" t="str">
        <f t="shared" si="7"/>
        <v>QUA</v>
      </c>
      <c r="C456" s="320">
        <v>41358</v>
      </c>
      <c r="D456" s="319">
        <v>2013</v>
      </c>
      <c r="E456" s="321">
        <v>11</v>
      </c>
    </row>
    <row r="457" spans="1:5">
      <c r="A457" s="318">
        <v>41361</v>
      </c>
      <c r="B457" s="319" t="str">
        <f t="shared" si="7"/>
        <v>QUI</v>
      </c>
      <c r="C457" s="320">
        <v>41358</v>
      </c>
      <c r="D457" s="319">
        <v>2013</v>
      </c>
      <c r="E457" s="321">
        <v>11</v>
      </c>
    </row>
    <row r="458" spans="1:5">
      <c r="A458" s="318">
        <v>41362</v>
      </c>
      <c r="B458" s="319" t="str">
        <f t="shared" si="7"/>
        <v>SEX</v>
      </c>
      <c r="C458" s="320">
        <v>41358</v>
      </c>
      <c r="D458" s="319">
        <v>2013</v>
      </c>
      <c r="E458" s="321">
        <v>12</v>
      </c>
    </row>
    <row r="459" spans="1:5">
      <c r="A459" s="318">
        <v>41363</v>
      </c>
      <c r="B459" s="319" t="str">
        <f t="shared" si="7"/>
        <v>SAB</v>
      </c>
      <c r="C459" s="320">
        <v>41358</v>
      </c>
      <c r="D459" s="319">
        <v>2013</v>
      </c>
      <c r="E459" s="321">
        <v>12</v>
      </c>
    </row>
    <row r="460" spans="1:5">
      <c r="A460" s="318">
        <v>41364</v>
      </c>
      <c r="B460" s="319" t="str">
        <f t="shared" si="7"/>
        <v>DOM</v>
      </c>
      <c r="C460" s="320">
        <v>41358</v>
      </c>
      <c r="D460" s="319">
        <v>2013</v>
      </c>
      <c r="E460" s="321">
        <v>12</v>
      </c>
    </row>
    <row r="461" spans="1:5">
      <c r="A461" s="318">
        <v>41365</v>
      </c>
      <c r="B461" s="319" t="str">
        <f t="shared" si="7"/>
        <v>SEG</v>
      </c>
      <c r="C461" s="320">
        <v>41365</v>
      </c>
      <c r="D461" s="319">
        <v>2013</v>
      </c>
      <c r="E461" s="321">
        <v>12</v>
      </c>
    </row>
    <row r="462" spans="1:5">
      <c r="A462" s="318">
        <v>41366</v>
      </c>
      <c r="B462" s="319" t="str">
        <f t="shared" si="7"/>
        <v>TER</v>
      </c>
      <c r="C462" s="320">
        <v>41365</v>
      </c>
      <c r="D462" s="319">
        <v>2013</v>
      </c>
      <c r="E462" s="321">
        <v>12</v>
      </c>
    </row>
    <row r="463" spans="1:5">
      <c r="A463" s="318">
        <v>41367</v>
      </c>
      <c r="B463" s="319" t="str">
        <f t="shared" si="7"/>
        <v>QUA</v>
      </c>
      <c r="C463" s="320">
        <v>41365</v>
      </c>
      <c r="D463" s="319">
        <v>2013</v>
      </c>
      <c r="E463" s="321">
        <v>12</v>
      </c>
    </row>
    <row r="464" spans="1:5">
      <c r="A464" s="318">
        <v>41368</v>
      </c>
      <c r="B464" s="319" t="str">
        <f t="shared" si="7"/>
        <v>QUI</v>
      </c>
      <c r="C464" s="320">
        <v>41365</v>
      </c>
      <c r="D464" s="319">
        <v>2013</v>
      </c>
      <c r="E464" s="321">
        <v>12</v>
      </c>
    </row>
    <row r="465" spans="1:5">
      <c r="A465" s="318">
        <v>41369</v>
      </c>
      <c r="B465" s="319" t="str">
        <f t="shared" si="7"/>
        <v>SEX</v>
      </c>
      <c r="C465" s="320">
        <v>41365</v>
      </c>
      <c r="D465" s="319">
        <v>2013</v>
      </c>
      <c r="E465" s="321">
        <v>13</v>
      </c>
    </row>
    <row r="466" spans="1:5">
      <c r="A466" s="318">
        <v>41370</v>
      </c>
      <c r="B466" s="319" t="str">
        <f t="shared" si="7"/>
        <v>SAB</v>
      </c>
      <c r="C466" s="320">
        <v>41365</v>
      </c>
      <c r="D466" s="319">
        <v>2013</v>
      </c>
      <c r="E466" s="321">
        <v>13</v>
      </c>
    </row>
    <row r="467" spans="1:5">
      <c r="A467" s="318">
        <v>41371</v>
      </c>
      <c r="B467" s="319" t="str">
        <f t="shared" si="7"/>
        <v>DOM</v>
      </c>
      <c r="C467" s="320">
        <v>41365</v>
      </c>
      <c r="D467" s="319">
        <v>2013</v>
      </c>
      <c r="E467" s="321">
        <v>13</v>
      </c>
    </row>
    <row r="468" spans="1:5">
      <c r="A468" s="318">
        <v>41372</v>
      </c>
      <c r="B468" s="319" t="str">
        <f t="shared" si="7"/>
        <v>SEG</v>
      </c>
      <c r="C468" s="320">
        <v>41372</v>
      </c>
      <c r="D468" s="319">
        <v>2013</v>
      </c>
      <c r="E468" s="321">
        <v>13</v>
      </c>
    </row>
    <row r="469" spans="1:5">
      <c r="A469" s="318">
        <v>41373</v>
      </c>
      <c r="B469" s="319" t="str">
        <f t="shared" si="7"/>
        <v>TER</v>
      </c>
      <c r="C469" s="320">
        <v>41372</v>
      </c>
      <c r="D469" s="319">
        <v>2013</v>
      </c>
      <c r="E469" s="321">
        <v>13</v>
      </c>
    </row>
    <row r="470" spans="1:5">
      <c r="A470" s="318">
        <v>41374</v>
      </c>
      <c r="B470" s="319" t="str">
        <f t="shared" si="7"/>
        <v>QUA</v>
      </c>
      <c r="C470" s="320">
        <v>41372</v>
      </c>
      <c r="D470" s="319">
        <v>2013</v>
      </c>
      <c r="E470" s="321">
        <v>13</v>
      </c>
    </row>
    <row r="471" spans="1:5">
      <c r="A471" s="318">
        <v>41375</v>
      </c>
      <c r="B471" s="319" t="str">
        <f t="shared" si="7"/>
        <v>QUI</v>
      </c>
      <c r="C471" s="320">
        <v>41372</v>
      </c>
      <c r="D471" s="319">
        <v>2013</v>
      </c>
      <c r="E471" s="321">
        <v>13</v>
      </c>
    </row>
    <row r="472" spans="1:5">
      <c r="A472" s="318">
        <v>41376</v>
      </c>
      <c r="B472" s="319" t="str">
        <f t="shared" si="7"/>
        <v>SEX</v>
      </c>
      <c r="C472" s="320">
        <v>41372</v>
      </c>
      <c r="D472" s="319">
        <v>2013</v>
      </c>
      <c r="E472" s="321">
        <v>14</v>
      </c>
    </row>
    <row r="473" spans="1:5">
      <c r="A473" s="318">
        <v>41377</v>
      </c>
      <c r="B473" s="319" t="str">
        <f t="shared" si="7"/>
        <v>SAB</v>
      </c>
      <c r="C473" s="320">
        <v>41372</v>
      </c>
      <c r="D473" s="319">
        <v>2013</v>
      </c>
      <c r="E473" s="321">
        <v>14</v>
      </c>
    </row>
    <row r="474" spans="1:5">
      <c r="A474" s="318">
        <v>41378</v>
      </c>
      <c r="B474" s="319" t="str">
        <f t="shared" si="7"/>
        <v>DOM</v>
      </c>
      <c r="C474" s="320">
        <v>41372</v>
      </c>
      <c r="D474" s="319">
        <v>2013</v>
      </c>
      <c r="E474" s="321">
        <v>14</v>
      </c>
    </row>
    <row r="475" spans="1:5">
      <c r="A475" s="318">
        <v>41379</v>
      </c>
      <c r="B475" s="319" t="str">
        <f t="shared" si="7"/>
        <v>SEG</v>
      </c>
      <c r="C475" s="320">
        <v>41379</v>
      </c>
      <c r="D475" s="319">
        <v>2013</v>
      </c>
      <c r="E475" s="321">
        <v>14</v>
      </c>
    </row>
    <row r="476" spans="1:5">
      <c r="A476" s="318">
        <v>41380</v>
      </c>
      <c r="B476" s="319" t="str">
        <f t="shared" si="7"/>
        <v>TER</v>
      </c>
      <c r="C476" s="320">
        <v>41379</v>
      </c>
      <c r="D476" s="319">
        <v>2013</v>
      </c>
      <c r="E476" s="321">
        <v>14</v>
      </c>
    </row>
    <row r="477" spans="1:5">
      <c r="A477" s="318">
        <v>41381</v>
      </c>
      <c r="B477" s="319" t="str">
        <f t="shared" si="7"/>
        <v>QUA</v>
      </c>
      <c r="C477" s="320">
        <v>41379</v>
      </c>
      <c r="D477" s="319">
        <v>2013</v>
      </c>
      <c r="E477" s="321">
        <v>14</v>
      </c>
    </row>
    <row r="478" spans="1:5">
      <c r="A478" s="318">
        <v>41382</v>
      </c>
      <c r="B478" s="319" t="str">
        <f t="shared" si="7"/>
        <v>QUI</v>
      </c>
      <c r="C478" s="320">
        <v>41379</v>
      </c>
      <c r="D478" s="319">
        <v>2013</v>
      </c>
      <c r="E478" s="321">
        <v>14</v>
      </c>
    </row>
    <row r="479" spans="1:5">
      <c r="A479" s="318">
        <v>41383</v>
      </c>
      <c r="B479" s="319" t="str">
        <f t="shared" si="7"/>
        <v>SEX</v>
      </c>
      <c r="C479" s="320">
        <v>41379</v>
      </c>
      <c r="D479" s="319">
        <v>2013</v>
      </c>
      <c r="E479" s="321">
        <v>15</v>
      </c>
    </row>
    <row r="480" spans="1:5">
      <c r="A480" s="318">
        <v>41384</v>
      </c>
      <c r="B480" s="319" t="str">
        <f t="shared" si="7"/>
        <v>SAB</v>
      </c>
      <c r="C480" s="320">
        <v>41379</v>
      </c>
      <c r="D480" s="319">
        <v>2013</v>
      </c>
      <c r="E480" s="321">
        <v>15</v>
      </c>
    </row>
    <row r="481" spans="1:5">
      <c r="A481" s="318">
        <v>41385</v>
      </c>
      <c r="B481" s="319" t="str">
        <f t="shared" si="7"/>
        <v>DOM</v>
      </c>
      <c r="C481" s="320">
        <v>41379</v>
      </c>
      <c r="D481" s="319">
        <v>2013</v>
      </c>
      <c r="E481" s="321">
        <v>15</v>
      </c>
    </row>
    <row r="482" spans="1:5">
      <c r="A482" s="318">
        <v>41386</v>
      </c>
      <c r="B482" s="319" t="str">
        <f t="shared" si="7"/>
        <v>SEG</v>
      </c>
      <c r="C482" s="320">
        <v>41386</v>
      </c>
      <c r="D482" s="319">
        <v>2013</v>
      </c>
      <c r="E482" s="321">
        <v>15</v>
      </c>
    </row>
    <row r="483" spans="1:5">
      <c r="A483" s="318">
        <v>41387</v>
      </c>
      <c r="B483" s="319" t="str">
        <f t="shared" si="7"/>
        <v>TER</v>
      </c>
      <c r="C483" s="320">
        <v>41386</v>
      </c>
      <c r="D483" s="319">
        <v>2013</v>
      </c>
      <c r="E483" s="321">
        <v>15</v>
      </c>
    </row>
    <row r="484" spans="1:5">
      <c r="A484" s="318">
        <v>41388</v>
      </c>
      <c r="B484" s="319" t="str">
        <f t="shared" si="7"/>
        <v>QUA</v>
      </c>
      <c r="C484" s="320">
        <v>41386</v>
      </c>
      <c r="D484" s="319">
        <v>2013</v>
      </c>
      <c r="E484" s="321">
        <v>15</v>
      </c>
    </row>
    <row r="485" spans="1:5">
      <c r="A485" s="318">
        <v>41389</v>
      </c>
      <c r="B485" s="319" t="str">
        <f t="shared" si="7"/>
        <v>QUI</v>
      </c>
      <c r="C485" s="320">
        <v>41386</v>
      </c>
      <c r="D485" s="319">
        <v>2013</v>
      </c>
      <c r="E485" s="321">
        <v>15</v>
      </c>
    </row>
    <row r="486" spans="1:5">
      <c r="A486" s="318">
        <v>41390</v>
      </c>
      <c r="B486" s="319" t="str">
        <f t="shared" si="7"/>
        <v>SEX</v>
      </c>
      <c r="C486" s="320">
        <v>41386</v>
      </c>
      <c r="D486" s="319">
        <v>2013</v>
      </c>
      <c r="E486" s="321">
        <v>16</v>
      </c>
    </row>
    <row r="487" spans="1:5">
      <c r="A487" s="318">
        <v>41391</v>
      </c>
      <c r="B487" s="319" t="str">
        <f t="shared" si="7"/>
        <v>SAB</v>
      </c>
      <c r="C487" s="320">
        <v>41386</v>
      </c>
      <c r="D487" s="319">
        <v>2013</v>
      </c>
      <c r="E487" s="321">
        <v>16</v>
      </c>
    </row>
    <row r="488" spans="1:5">
      <c r="A488" s="318">
        <v>41392</v>
      </c>
      <c r="B488" s="319" t="str">
        <f t="shared" si="7"/>
        <v>DOM</v>
      </c>
      <c r="C488" s="320">
        <v>41386</v>
      </c>
      <c r="D488" s="319">
        <v>2013</v>
      </c>
      <c r="E488" s="321">
        <v>16</v>
      </c>
    </row>
    <row r="489" spans="1:5">
      <c r="A489" s="318">
        <v>41393</v>
      </c>
      <c r="B489" s="319" t="str">
        <f t="shared" si="7"/>
        <v>SEG</v>
      </c>
      <c r="C489" s="320">
        <v>41393</v>
      </c>
      <c r="D489" s="319">
        <v>2013</v>
      </c>
      <c r="E489" s="321">
        <v>16</v>
      </c>
    </row>
    <row r="490" spans="1:5">
      <c r="A490" s="318">
        <v>41394</v>
      </c>
      <c r="B490" s="319" t="str">
        <f t="shared" si="7"/>
        <v>TER</v>
      </c>
      <c r="C490" s="320">
        <v>41393</v>
      </c>
      <c r="D490" s="319">
        <v>2013</v>
      </c>
      <c r="E490" s="321">
        <v>16</v>
      </c>
    </row>
    <row r="491" spans="1:5">
      <c r="A491" s="318">
        <v>41395</v>
      </c>
      <c r="B491" s="319" t="str">
        <f t="shared" si="7"/>
        <v>QUA</v>
      </c>
      <c r="C491" s="320">
        <v>41393</v>
      </c>
      <c r="D491" s="319">
        <v>2013</v>
      </c>
      <c r="E491" s="321">
        <v>16</v>
      </c>
    </row>
    <row r="492" spans="1:5">
      <c r="A492" s="318">
        <v>41396</v>
      </c>
      <c r="B492" s="319" t="str">
        <f t="shared" si="7"/>
        <v>QUI</v>
      </c>
      <c r="C492" s="320">
        <v>41393</v>
      </c>
      <c r="D492" s="319">
        <v>2013</v>
      </c>
      <c r="E492" s="321">
        <v>16</v>
      </c>
    </row>
    <row r="493" spans="1:5">
      <c r="A493" s="318">
        <v>41397</v>
      </c>
      <c r="B493" s="319" t="str">
        <f t="shared" si="7"/>
        <v>SEX</v>
      </c>
      <c r="C493" s="320">
        <v>41393</v>
      </c>
      <c r="D493" s="319">
        <v>2013</v>
      </c>
      <c r="E493" s="321">
        <v>17</v>
      </c>
    </row>
    <row r="494" spans="1:5">
      <c r="A494" s="318">
        <v>41398</v>
      </c>
      <c r="B494" s="319" t="str">
        <f t="shared" si="7"/>
        <v>SAB</v>
      </c>
      <c r="C494" s="320">
        <v>41393</v>
      </c>
      <c r="D494" s="319">
        <v>2013</v>
      </c>
      <c r="E494" s="321">
        <v>17</v>
      </c>
    </row>
    <row r="495" spans="1:5">
      <c r="A495" s="318">
        <v>41399</v>
      </c>
      <c r="B495" s="319" t="str">
        <f t="shared" si="7"/>
        <v>DOM</v>
      </c>
      <c r="C495" s="320">
        <v>41393</v>
      </c>
      <c r="D495" s="319">
        <v>2013</v>
      </c>
      <c r="E495" s="321">
        <v>17</v>
      </c>
    </row>
    <row r="496" spans="1:5">
      <c r="A496" s="318">
        <v>41400</v>
      </c>
      <c r="B496" s="319" t="str">
        <f t="shared" si="7"/>
        <v>SEG</v>
      </c>
      <c r="C496" s="320">
        <v>41400</v>
      </c>
      <c r="D496" s="319">
        <v>2013</v>
      </c>
      <c r="E496" s="321">
        <v>17</v>
      </c>
    </row>
    <row r="497" spans="1:5">
      <c r="A497" s="318">
        <v>41401</v>
      </c>
      <c r="B497" s="319" t="str">
        <f t="shared" si="7"/>
        <v>TER</v>
      </c>
      <c r="C497" s="320">
        <v>41400</v>
      </c>
      <c r="D497" s="319">
        <v>2013</v>
      </c>
      <c r="E497" s="321">
        <v>17</v>
      </c>
    </row>
    <row r="498" spans="1:5">
      <c r="A498" s="318">
        <v>41402</v>
      </c>
      <c r="B498" s="319" t="str">
        <f t="shared" si="7"/>
        <v>QUA</v>
      </c>
      <c r="C498" s="320">
        <v>41400</v>
      </c>
      <c r="D498" s="319">
        <v>2013</v>
      </c>
      <c r="E498" s="321">
        <v>17</v>
      </c>
    </row>
    <row r="499" spans="1:5">
      <c r="A499" s="318">
        <v>41403</v>
      </c>
      <c r="B499" s="319" t="str">
        <f t="shared" si="7"/>
        <v>QUI</v>
      </c>
      <c r="C499" s="320">
        <v>41400</v>
      </c>
      <c r="D499" s="319">
        <v>2013</v>
      </c>
      <c r="E499" s="321">
        <v>17</v>
      </c>
    </row>
    <row r="500" spans="1:5">
      <c r="A500" s="318">
        <v>41404</v>
      </c>
      <c r="B500" s="319" t="str">
        <f t="shared" si="7"/>
        <v>SEX</v>
      </c>
      <c r="C500" s="320">
        <v>41400</v>
      </c>
      <c r="D500" s="319">
        <v>2013</v>
      </c>
      <c r="E500" s="321">
        <v>18</v>
      </c>
    </row>
    <row r="501" spans="1:5">
      <c r="A501" s="318">
        <v>41405</v>
      </c>
      <c r="B501" s="319" t="str">
        <f t="shared" si="7"/>
        <v>SAB</v>
      </c>
      <c r="C501" s="320">
        <v>41400</v>
      </c>
      <c r="D501" s="319">
        <v>2013</v>
      </c>
      <c r="E501" s="321">
        <v>18</v>
      </c>
    </row>
    <row r="502" spans="1:5">
      <c r="A502" s="318">
        <v>41406</v>
      </c>
      <c r="B502" s="319" t="str">
        <f t="shared" si="7"/>
        <v>DOM</v>
      </c>
      <c r="C502" s="320">
        <v>41400</v>
      </c>
      <c r="D502" s="319">
        <v>2013</v>
      </c>
      <c r="E502" s="321">
        <v>18</v>
      </c>
    </row>
    <row r="503" spans="1:5">
      <c r="A503" s="318">
        <v>41407</v>
      </c>
      <c r="B503" s="319" t="str">
        <f t="shared" si="7"/>
        <v>SEG</v>
      </c>
      <c r="C503" s="320">
        <v>41407</v>
      </c>
      <c r="D503" s="319">
        <v>2013</v>
      </c>
      <c r="E503" s="321">
        <v>18</v>
      </c>
    </row>
    <row r="504" spans="1:5">
      <c r="A504" s="318">
        <v>41408</v>
      </c>
      <c r="B504" s="319" t="str">
        <f t="shared" si="7"/>
        <v>TER</v>
      </c>
      <c r="C504" s="320">
        <v>41407</v>
      </c>
      <c r="D504" s="319">
        <v>2013</v>
      </c>
      <c r="E504" s="321">
        <v>18</v>
      </c>
    </row>
    <row r="505" spans="1:5">
      <c r="A505" s="318">
        <v>41409</v>
      </c>
      <c r="B505" s="319" t="str">
        <f t="shared" si="7"/>
        <v>QUA</v>
      </c>
      <c r="C505" s="320">
        <v>41407</v>
      </c>
      <c r="D505" s="319">
        <v>2013</v>
      </c>
      <c r="E505" s="321">
        <v>18</v>
      </c>
    </row>
    <row r="506" spans="1:5">
      <c r="A506" s="318">
        <v>41410</v>
      </c>
      <c r="B506" s="319" t="str">
        <f t="shared" si="7"/>
        <v>QUI</v>
      </c>
      <c r="C506" s="320">
        <v>41407</v>
      </c>
      <c r="D506" s="319">
        <v>2013</v>
      </c>
      <c r="E506" s="321">
        <v>18</v>
      </c>
    </row>
    <row r="507" spans="1:5">
      <c r="A507" s="318">
        <v>41411</v>
      </c>
      <c r="B507" s="319" t="str">
        <f t="shared" si="7"/>
        <v>SEX</v>
      </c>
      <c r="C507" s="320">
        <v>41407</v>
      </c>
      <c r="D507" s="319">
        <v>2013</v>
      </c>
      <c r="E507" s="321">
        <v>19</v>
      </c>
    </row>
    <row r="508" spans="1:5">
      <c r="A508" s="318">
        <v>41412</v>
      </c>
      <c r="B508" s="319" t="str">
        <f t="shared" si="7"/>
        <v>SAB</v>
      </c>
      <c r="C508" s="320">
        <v>41407</v>
      </c>
      <c r="D508" s="319">
        <v>2013</v>
      </c>
      <c r="E508" s="321">
        <v>19</v>
      </c>
    </row>
    <row r="509" spans="1:5">
      <c r="A509" s="318">
        <v>41413</v>
      </c>
      <c r="B509" s="319" t="str">
        <f t="shared" si="7"/>
        <v>DOM</v>
      </c>
      <c r="C509" s="320">
        <v>41407</v>
      </c>
      <c r="D509" s="319">
        <v>2013</v>
      </c>
      <c r="E509" s="321">
        <v>19</v>
      </c>
    </row>
    <row r="510" spans="1:5">
      <c r="A510" s="318">
        <v>41414</v>
      </c>
      <c r="B510" s="319" t="str">
        <f t="shared" si="7"/>
        <v>SEG</v>
      </c>
      <c r="C510" s="320">
        <v>41414</v>
      </c>
      <c r="D510" s="319">
        <v>2013</v>
      </c>
      <c r="E510" s="321">
        <v>19</v>
      </c>
    </row>
    <row r="511" spans="1:5">
      <c r="A511" s="318">
        <v>41415</v>
      </c>
      <c r="B511" s="319" t="str">
        <f t="shared" si="7"/>
        <v>TER</v>
      </c>
      <c r="C511" s="320">
        <v>41414</v>
      </c>
      <c r="D511" s="319">
        <v>2013</v>
      </c>
      <c r="E511" s="321">
        <v>19</v>
      </c>
    </row>
    <row r="512" spans="1:5">
      <c r="A512" s="318">
        <v>41416</v>
      </c>
      <c r="B512" s="319" t="str">
        <f t="shared" si="7"/>
        <v>QUA</v>
      </c>
      <c r="C512" s="320">
        <v>41414</v>
      </c>
      <c r="D512" s="319">
        <v>2013</v>
      </c>
      <c r="E512" s="321">
        <v>19</v>
      </c>
    </row>
    <row r="513" spans="1:5">
      <c r="A513" s="318">
        <v>41417</v>
      </c>
      <c r="B513" s="319" t="str">
        <f t="shared" si="7"/>
        <v>QUI</v>
      </c>
      <c r="C513" s="320">
        <v>41414</v>
      </c>
      <c r="D513" s="319">
        <v>2013</v>
      </c>
      <c r="E513" s="321">
        <v>19</v>
      </c>
    </row>
    <row r="514" spans="1:5">
      <c r="A514" s="318">
        <v>41418</v>
      </c>
      <c r="B514" s="319" t="str">
        <f t="shared" ref="B514:B577" si="8">VLOOKUP(WEEKDAY(A514),$G$2:$H$9,2,0)</f>
        <v>SEX</v>
      </c>
      <c r="C514" s="320">
        <v>41414</v>
      </c>
      <c r="D514" s="319">
        <v>2013</v>
      </c>
      <c r="E514" s="321">
        <v>20</v>
      </c>
    </row>
    <row r="515" spans="1:5">
      <c r="A515" s="318">
        <v>41419</v>
      </c>
      <c r="B515" s="319" t="str">
        <f t="shared" si="8"/>
        <v>SAB</v>
      </c>
      <c r="C515" s="320">
        <v>41414</v>
      </c>
      <c r="D515" s="319">
        <v>2013</v>
      </c>
      <c r="E515" s="321">
        <v>20</v>
      </c>
    </row>
    <row r="516" spans="1:5">
      <c r="A516" s="318">
        <v>41420</v>
      </c>
      <c r="B516" s="319" t="str">
        <f t="shared" si="8"/>
        <v>DOM</v>
      </c>
      <c r="C516" s="320">
        <v>41414</v>
      </c>
      <c r="D516" s="319">
        <v>2013</v>
      </c>
      <c r="E516" s="321">
        <v>20</v>
      </c>
    </row>
    <row r="517" spans="1:5">
      <c r="A517" s="318">
        <v>41421</v>
      </c>
      <c r="B517" s="319" t="str">
        <f t="shared" si="8"/>
        <v>SEG</v>
      </c>
      <c r="C517" s="320">
        <v>41421</v>
      </c>
      <c r="D517" s="319">
        <v>2013</v>
      </c>
      <c r="E517" s="321">
        <v>20</v>
      </c>
    </row>
    <row r="518" spans="1:5">
      <c r="A518" s="318">
        <v>41422</v>
      </c>
      <c r="B518" s="319" t="str">
        <f t="shared" si="8"/>
        <v>TER</v>
      </c>
      <c r="C518" s="320">
        <v>41421</v>
      </c>
      <c r="D518" s="319">
        <v>2013</v>
      </c>
      <c r="E518" s="321">
        <v>20</v>
      </c>
    </row>
    <row r="519" spans="1:5">
      <c r="A519" s="318">
        <v>41423</v>
      </c>
      <c r="B519" s="319" t="str">
        <f t="shared" si="8"/>
        <v>QUA</v>
      </c>
      <c r="C519" s="320">
        <v>41421</v>
      </c>
      <c r="D519" s="319">
        <v>2013</v>
      </c>
      <c r="E519" s="321">
        <v>20</v>
      </c>
    </row>
    <row r="520" spans="1:5">
      <c r="A520" s="318">
        <v>41424</v>
      </c>
      <c r="B520" s="319" t="str">
        <f t="shared" si="8"/>
        <v>QUI</v>
      </c>
      <c r="C520" s="320">
        <v>41421</v>
      </c>
      <c r="D520" s="319">
        <v>2013</v>
      </c>
      <c r="E520" s="321">
        <v>20</v>
      </c>
    </row>
    <row r="521" spans="1:5">
      <c r="A521" s="318">
        <v>41425</v>
      </c>
      <c r="B521" s="319" t="str">
        <f t="shared" si="8"/>
        <v>SEX</v>
      </c>
      <c r="C521" s="320">
        <v>41421</v>
      </c>
      <c r="D521" s="319">
        <v>2013</v>
      </c>
      <c r="E521" s="321">
        <v>21</v>
      </c>
    </row>
    <row r="522" spans="1:5">
      <c r="A522" s="318">
        <v>41426</v>
      </c>
      <c r="B522" s="319" t="str">
        <f t="shared" si="8"/>
        <v>SAB</v>
      </c>
      <c r="C522" s="320">
        <v>41421</v>
      </c>
      <c r="D522" s="319">
        <v>2013</v>
      </c>
      <c r="E522" s="321">
        <v>21</v>
      </c>
    </row>
    <row r="523" spans="1:5">
      <c r="A523" s="318">
        <v>41427</v>
      </c>
      <c r="B523" s="319" t="str">
        <f t="shared" si="8"/>
        <v>DOM</v>
      </c>
      <c r="C523" s="320">
        <v>41421</v>
      </c>
      <c r="D523" s="319">
        <v>2013</v>
      </c>
      <c r="E523" s="321">
        <v>21</v>
      </c>
    </row>
    <row r="524" spans="1:5">
      <c r="A524" s="318">
        <v>41428</v>
      </c>
      <c r="B524" s="319" t="str">
        <f t="shared" si="8"/>
        <v>SEG</v>
      </c>
      <c r="C524" s="320">
        <v>41428</v>
      </c>
      <c r="D524" s="319">
        <v>2013</v>
      </c>
      <c r="E524" s="321">
        <v>21</v>
      </c>
    </row>
    <row r="525" spans="1:5">
      <c r="A525" s="318">
        <v>41429</v>
      </c>
      <c r="B525" s="319" t="str">
        <f t="shared" si="8"/>
        <v>TER</v>
      </c>
      <c r="C525" s="320">
        <v>41428</v>
      </c>
      <c r="D525" s="319">
        <v>2013</v>
      </c>
      <c r="E525" s="321">
        <v>21</v>
      </c>
    </row>
    <row r="526" spans="1:5">
      <c r="A526" s="318">
        <v>41430</v>
      </c>
      <c r="B526" s="319" t="str">
        <f t="shared" si="8"/>
        <v>QUA</v>
      </c>
      <c r="C526" s="320">
        <v>41428</v>
      </c>
      <c r="D526" s="319">
        <v>2013</v>
      </c>
      <c r="E526" s="321">
        <v>21</v>
      </c>
    </row>
    <row r="527" spans="1:5">
      <c r="A527" s="318">
        <v>41431</v>
      </c>
      <c r="B527" s="319" t="str">
        <f t="shared" si="8"/>
        <v>QUI</v>
      </c>
      <c r="C527" s="320">
        <v>41428</v>
      </c>
      <c r="D527" s="319">
        <v>2013</v>
      </c>
      <c r="E527" s="321">
        <v>21</v>
      </c>
    </row>
    <row r="528" spans="1:5">
      <c r="A528" s="318">
        <v>41432</v>
      </c>
      <c r="B528" s="319" t="str">
        <f t="shared" si="8"/>
        <v>SEX</v>
      </c>
      <c r="C528" s="320">
        <v>41428</v>
      </c>
      <c r="D528" s="319">
        <v>2013</v>
      </c>
      <c r="E528" s="321">
        <v>22</v>
      </c>
    </row>
    <row r="529" spans="1:5">
      <c r="A529" s="318">
        <v>41433</v>
      </c>
      <c r="B529" s="319" t="str">
        <f t="shared" si="8"/>
        <v>SAB</v>
      </c>
      <c r="C529" s="320">
        <v>41428</v>
      </c>
      <c r="D529" s="319">
        <v>2013</v>
      </c>
      <c r="E529" s="321">
        <v>22</v>
      </c>
    </row>
    <row r="530" spans="1:5">
      <c r="A530" s="318">
        <v>41434</v>
      </c>
      <c r="B530" s="319" t="str">
        <f t="shared" si="8"/>
        <v>DOM</v>
      </c>
      <c r="C530" s="320">
        <v>41428</v>
      </c>
      <c r="D530" s="319">
        <v>2013</v>
      </c>
      <c r="E530" s="321">
        <v>22</v>
      </c>
    </row>
    <row r="531" spans="1:5">
      <c r="A531" s="318">
        <v>41435</v>
      </c>
      <c r="B531" s="319" t="str">
        <f t="shared" si="8"/>
        <v>SEG</v>
      </c>
      <c r="C531" s="320">
        <v>41435</v>
      </c>
      <c r="D531" s="319">
        <v>2013</v>
      </c>
      <c r="E531" s="321">
        <v>22</v>
      </c>
    </row>
    <row r="532" spans="1:5">
      <c r="A532" s="318">
        <v>41436</v>
      </c>
      <c r="B532" s="319" t="str">
        <f t="shared" si="8"/>
        <v>TER</v>
      </c>
      <c r="C532" s="320">
        <v>41435</v>
      </c>
      <c r="D532" s="319">
        <v>2013</v>
      </c>
      <c r="E532" s="321">
        <v>22</v>
      </c>
    </row>
    <row r="533" spans="1:5">
      <c r="A533" s="318">
        <v>41437</v>
      </c>
      <c r="B533" s="319" t="str">
        <f t="shared" si="8"/>
        <v>QUA</v>
      </c>
      <c r="C533" s="320">
        <v>41435</v>
      </c>
      <c r="D533" s="319">
        <v>2013</v>
      </c>
      <c r="E533" s="321">
        <v>22</v>
      </c>
    </row>
    <row r="534" spans="1:5">
      <c r="A534" s="318">
        <v>41438</v>
      </c>
      <c r="B534" s="319" t="str">
        <f t="shared" si="8"/>
        <v>QUI</v>
      </c>
      <c r="C534" s="320">
        <v>41435</v>
      </c>
      <c r="D534" s="319">
        <v>2013</v>
      </c>
      <c r="E534" s="321">
        <v>22</v>
      </c>
    </row>
    <row r="535" spans="1:5">
      <c r="A535" s="318">
        <v>41439</v>
      </c>
      <c r="B535" s="319" t="str">
        <f t="shared" si="8"/>
        <v>SEX</v>
      </c>
      <c r="C535" s="320">
        <v>41435</v>
      </c>
      <c r="D535" s="319">
        <v>2013</v>
      </c>
      <c r="E535" s="321">
        <v>23</v>
      </c>
    </row>
    <row r="536" spans="1:5">
      <c r="A536" s="318">
        <v>41440</v>
      </c>
      <c r="B536" s="319" t="str">
        <f t="shared" si="8"/>
        <v>SAB</v>
      </c>
      <c r="C536" s="320">
        <v>41435</v>
      </c>
      <c r="D536" s="319">
        <v>2013</v>
      </c>
      <c r="E536" s="321">
        <v>23</v>
      </c>
    </row>
    <row r="537" spans="1:5">
      <c r="A537" s="318">
        <v>41441</v>
      </c>
      <c r="B537" s="319" t="str">
        <f t="shared" si="8"/>
        <v>DOM</v>
      </c>
      <c r="C537" s="320">
        <v>41435</v>
      </c>
      <c r="D537" s="319">
        <v>2013</v>
      </c>
      <c r="E537" s="321">
        <v>23</v>
      </c>
    </row>
    <row r="538" spans="1:5">
      <c r="A538" s="318">
        <v>41442</v>
      </c>
      <c r="B538" s="319" t="str">
        <f t="shared" si="8"/>
        <v>SEG</v>
      </c>
      <c r="C538" s="320">
        <v>41442</v>
      </c>
      <c r="D538" s="319">
        <v>2013</v>
      </c>
      <c r="E538" s="321">
        <v>23</v>
      </c>
    </row>
    <row r="539" spans="1:5">
      <c r="A539" s="318">
        <v>41443</v>
      </c>
      <c r="B539" s="319" t="str">
        <f t="shared" si="8"/>
        <v>TER</v>
      </c>
      <c r="C539" s="320">
        <v>41442</v>
      </c>
      <c r="D539" s="319">
        <v>2013</v>
      </c>
      <c r="E539" s="321">
        <v>23</v>
      </c>
    </row>
    <row r="540" spans="1:5">
      <c r="A540" s="318">
        <v>41444</v>
      </c>
      <c r="B540" s="319" t="str">
        <f t="shared" si="8"/>
        <v>QUA</v>
      </c>
      <c r="C540" s="320">
        <v>41442</v>
      </c>
      <c r="D540" s="319">
        <v>2013</v>
      </c>
      <c r="E540" s="321">
        <v>23</v>
      </c>
    </row>
    <row r="541" spans="1:5">
      <c r="A541" s="318">
        <v>41445</v>
      </c>
      <c r="B541" s="319" t="str">
        <f t="shared" si="8"/>
        <v>QUI</v>
      </c>
      <c r="C541" s="320">
        <v>41442</v>
      </c>
      <c r="D541" s="319">
        <v>2013</v>
      </c>
      <c r="E541" s="321">
        <v>23</v>
      </c>
    </row>
    <row r="542" spans="1:5">
      <c r="A542" s="318">
        <v>41446</v>
      </c>
      <c r="B542" s="319" t="str">
        <f t="shared" si="8"/>
        <v>SEX</v>
      </c>
      <c r="C542" s="320">
        <v>41442</v>
      </c>
      <c r="D542" s="319">
        <v>2013</v>
      </c>
      <c r="E542" s="321">
        <v>24</v>
      </c>
    </row>
    <row r="543" spans="1:5">
      <c r="A543" s="318">
        <v>41447</v>
      </c>
      <c r="B543" s="319" t="str">
        <f t="shared" si="8"/>
        <v>SAB</v>
      </c>
      <c r="C543" s="320">
        <v>41442</v>
      </c>
      <c r="D543" s="319">
        <v>2013</v>
      </c>
      <c r="E543" s="321">
        <v>24</v>
      </c>
    </row>
    <row r="544" spans="1:5">
      <c r="A544" s="318">
        <v>41448</v>
      </c>
      <c r="B544" s="319" t="str">
        <f t="shared" si="8"/>
        <v>DOM</v>
      </c>
      <c r="C544" s="320">
        <v>41442</v>
      </c>
      <c r="D544" s="319">
        <v>2013</v>
      </c>
      <c r="E544" s="321">
        <v>24</v>
      </c>
    </row>
    <row r="545" spans="1:5">
      <c r="A545" s="318">
        <v>41449</v>
      </c>
      <c r="B545" s="319" t="str">
        <f t="shared" si="8"/>
        <v>SEG</v>
      </c>
      <c r="C545" s="320">
        <v>41449</v>
      </c>
      <c r="D545" s="319">
        <v>2013</v>
      </c>
      <c r="E545" s="321">
        <v>24</v>
      </c>
    </row>
    <row r="546" spans="1:5">
      <c r="A546" s="318">
        <v>41450</v>
      </c>
      <c r="B546" s="319" t="str">
        <f t="shared" si="8"/>
        <v>TER</v>
      </c>
      <c r="C546" s="320">
        <v>41449</v>
      </c>
      <c r="D546" s="319">
        <v>2013</v>
      </c>
      <c r="E546" s="321">
        <v>24</v>
      </c>
    </row>
    <row r="547" spans="1:5">
      <c r="A547" s="318">
        <v>41451</v>
      </c>
      <c r="B547" s="319" t="str">
        <f t="shared" si="8"/>
        <v>QUA</v>
      </c>
      <c r="C547" s="320">
        <v>41449</v>
      </c>
      <c r="D547" s="319">
        <v>2013</v>
      </c>
      <c r="E547" s="321">
        <v>24</v>
      </c>
    </row>
    <row r="548" spans="1:5">
      <c r="A548" s="318">
        <v>41452</v>
      </c>
      <c r="B548" s="319" t="str">
        <f t="shared" si="8"/>
        <v>QUI</v>
      </c>
      <c r="C548" s="320">
        <v>41449</v>
      </c>
      <c r="D548" s="319">
        <v>2013</v>
      </c>
      <c r="E548" s="321">
        <v>24</v>
      </c>
    </row>
    <row r="549" spans="1:5">
      <c r="A549" s="318">
        <v>41453</v>
      </c>
      <c r="B549" s="319" t="str">
        <f t="shared" si="8"/>
        <v>SEX</v>
      </c>
      <c r="C549" s="320">
        <v>41449</v>
      </c>
      <c r="D549" s="319">
        <v>2013</v>
      </c>
      <c r="E549" s="321">
        <v>25</v>
      </c>
    </row>
    <row r="550" spans="1:5">
      <c r="A550" s="318">
        <v>41454</v>
      </c>
      <c r="B550" s="319" t="str">
        <f t="shared" si="8"/>
        <v>SAB</v>
      </c>
      <c r="C550" s="320">
        <v>41449</v>
      </c>
      <c r="D550" s="319">
        <v>2013</v>
      </c>
      <c r="E550" s="321">
        <v>25</v>
      </c>
    </row>
    <row r="551" spans="1:5">
      <c r="A551" s="318">
        <v>41455</v>
      </c>
      <c r="B551" s="319" t="str">
        <f t="shared" si="8"/>
        <v>DOM</v>
      </c>
      <c r="C551" s="320">
        <v>41449</v>
      </c>
      <c r="D551" s="319">
        <v>2013</v>
      </c>
      <c r="E551" s="321">
        <v>25</v>
      </c>
    </row>
    <row r="552" spans="1:5">
      <c r="A552" s="318">
        <v>41456</v>
      </c>
      <c r="B552" s="319" t="str">
        <f t="shared" si="8"/>
        <v>SEG</v>
      </c>
      <c r="C552" s="320">
        <v>41456</v>
      </c>
      <c r="D552" s="319">
        <v>2013</v>
      </c>
      <c r="E552" s="321">
        <v>25</v>
      </c>
    </row>
    <row r="553" spans="1:5">
      <c r="A553" s="318">
        <v>41457</v>
      </c>
      <c r="B553" s="319" t="str">
        <f t="shared" si="8"/>
        <v>TER</v>
      </c>
      <c r="C553" s="320">
        <v>41456</v>
      </c>
      <c r="D553" s="319">
        <v>2013</v>
      </c>
      <c r="E553" s="321">
        <v>25</v>
      </c>
    </row>
    <row r="554" spans="1:5">
      <c r="A554" s="318">
        <v>41458</v>
      </c>
      <c r="B554" s="319" t="str">
        <f t="shared" si="8"/>
        <v>QUA</v>
      </c>
      <c r="C554" s="320">
        <v>41456</v>
      </c>
      <c r="D554" s="319">
        <v>2013</v>
      </c>
      <c r="E554" s="321">
        <v>25</v>
      </c>
    </row>
    <row r="555" spans="1:5">
      <c r="A555" s="318">
        <v>41459</v>
      </c>
      <c r="B555" s="319" t="str">
        <f t="shared" si="8"/>
        <v>QUI</v>
      </c>
      <c r="C555" s="320">
        <v>41456</v>
      </c>
      <c r="D555" s="319">
        <v>2013</v>
      </c>
      <c r="E555" s="321">
        <v>25</v>
      </c>
    </row>
    <row r="556" spans="1:5">
      <c r="A556" s="318">
        <v>41460</v>
      </c>
      <c r="B556" s="319" t="str">
        <f t="shared" si="8"/>
        <v>SEX</v>
      </c>
      <c r="C556" s="320">
        <v>41456</v>
      </c>
      <c r="D556" s="319">
        <v>2013</v>
      </c>
      <c r="E556" s="321">
        <v>26</v>
      </c>
    </row>
    <row r="557" spans="1:5">
      <c r="A557" s="318">
        <v>41461</v>
      </c>
      <c r="B557" s="319" t="str">
        <f t="shared" si="8"/>
        <v>SAB</v>
      </c>
      <c r="C557" s="320">
        <v>41456</v>
      </c>
      <c r="D557" s="319">
        <v>2013</v>
      </c>
      <c r="E557" s="321">
        <v>26</v>
      </c>
    </row>
    <row r="558" spans="1:5">
      <c r="A558" s="318">
        <v>41462</v>
      </c>
      <c r="B558" s="319" t="str">
        <f t="shared" si="8"/>
        <v>DOM</v>
      </c>
      <c r="C558" s="320">
        <v>41456</v>
      </c>
      <c r="D558" s="319">
        <v>2013</v>
      </c>
      <c r="E558" s="321">
        <v>26</v>
      </c>
    </row>
    <row r="559" spans="1:5">
      <c r="A559" s="318">
        <v>41463</v>
      </c>
      <c r="B559" s="319" t="str">
        <f t="shared" si="8"/>
        <v>SEG</v>
      </c>
      <c r="C559" s="320">
        <v>41463</v>
      </c>
      <c r="D559" s="319">
        <v>2013</v>
      </c>
      <c r="E559" s="321">
        <v>26</v>
      </c>
    </row>
    <row r="560" spans="1:5">
      <c r="A560" s="318">
        <v>41464</v>
      </c>
      <c r="B560" s="319" t="str">
        <f t="shared" si="8"/>
        <v>TER</v>
      </c>
      <c r="C560" s="320">
        <v>41463</v>
      </c>
      <c r="D560" s="319">
        <v>2013</v>
      </c>
      <c r="E560" s="321">
        <v>26</v>
      </c>
    </row>
    <row r="561" spans="1:5">
      <c r="A561" s="318">
        <v>41465</v>
      </c>
      <c r="B561" s="319" t="str">
        <f t="shared" si="8"/>
        <v>QUA</v>
      </c>
      <c r="C561" s="320">
        <v>41463</v>
      </c>
      <c r="D561" s="319">
        <v>2013</v>
      </c>
      <c r="E561" s="321">
        <v>26</v>
      </c>
    </row>
    <row r="562" spans="1:5">
      <c r="A562" s="318">
        <v>41466</v>
      </c>
      <c r="B562" s="319" t="str">
        <f t="shared" si="8"/>
        <v>QUI</v>
      </c>
      <c r="C562" s="320">
        <v>41463</v>
      </c>
      <c r="D562" s="319">
        <v>2013</v>
      </c>
      <c r="E562" s="321">
        <v>26</v>
      </c>
    </row>
    <row r="563" spans="1:5">
      <c r="A563" s="318">
        <v>41467</v>
      </c>
      <c r="B563" s="319" t="str">
        <f t="shared" si="8"/>
        <v>SEX</v>
      </c>
      <c r="C563" s="320">
        <v>41463</v>
      </c>
      <c r="D563" s="319">
        <v>2013</v>
      </c>
      <c r="E563" s="321">
        <v>27</v>
      </c>
    </row>
    <row r="564" spans="1:5">
      <c r="A564" s="318">
        <v>41468</v>
      </c>
      <c r="B564" s="319" t="str">
        <f t="shared" si="8"/>
        <v>SAB</v>
      </c>
      <c r="C564" s="320">
        <v>41463</v>
      </c>
      <c r="D564" s="319">
        <v>2013</v>
      </c>
      <c r="E564" s="321">
        <v>27</v>
      </c>
    </row>
    <row r="565" spans="1:5">
      <c r="A565" s="318">
        <v>41469</v>
      </c>
      <c r="B565" s="319" t="str">
        <f t="shared" si="8"/>
        <v>DOM</v>
      </c>
      <c r="C565" s="320">
        <v>41463</v>
      </c>
      <c r="D565" s="319">
        <v>2013</v>
      </c>
      <c r="E565" s="321">
        <v>27</v>
      </c>
    </row>
    <row r="566" spans="1:5">
      <c r="A566" s="318">
        <v>41470</v>
      </c>
      <c r="B566" s="319" t="str">
        <f t="shared" si="8"/>
        <v>SEG</v>
      </c>
      <c r="C566" s="320">
        <v>41470</v>
      </c>
      <c r="D566" s="319">
        <v>2013</v>
      </c>
      <c r="E566" s="321">
        <v>27</v>
      </c>
    </row>
    <row r="567" spans="1:5">
      <c r="A567" s="318">
        <v>41471</v>
      </c>
      <c r="B567" s="319" t="str">
        <f t="shared" si="8"/>
        <v>TER</v>
      </c>
      <c r="C567" s="320">
        <v>41470</v>
      </c>
      <c r="D567" s="319">
        <v>2013</v>
      </c>
      <c r="E567" s="321">
        <v>27</v>
      </c>
    </row>
    <row r="568" spans="1:5">
      <c r="A568" s="318">
        <v>41472</v>
      </c>
      <c r="B568" s="319" t="str">
        <f t="shared" si="8"/>
        <v>QUA</v>
      </c>
      <c r="C568" s="320">
        <v>41470</v>
      </c>
      <c r="D568" s="319">
        <v>2013</v>
      </c>
      <c r="E568" s="321">
        <v>27</v>
      </c>
    </row>
    <row r="569" spans="1:5">
      <c r="A569" s="318">
        <v>41473</v>
      </c>
      <c r="B569" s="319" t="str">
        <f t="shared" si="8"/>
        <v>QUI</v>
      </c>
      <c r="C569" s="320">
        <v>41470</v>
      </c>
      <c r="D569" s="319">
        <v>2013</v>
      </c>
      <c r="E569" s="321">
        <v>27</v>
      </c>
    </row>
    <row r="570" spans="1:5">
      <c r="A570" s="318">
        <v>41474</v>
      </c>
      <c r="B570" s="319" t="str">
        <f t="shared" si="8"/>
        <v>SEX</v>
      </c>
      <c r="C570" s="320">
        <v>41470</v>
      </c>
      <c r="D570" s="319">
        <v>2013</v>
      </c>
      <c r="E570" s="321">
        <v>28</v>
      </c>
    </row>
    <row r="571" spans="1:5">
      <c r="A571" s="318">
        <v>41475</v>
      </c>
      <c r="B571" s="319" t="str">
        <f t="shared" si="8"/>
        <v>SAB</v>
      </c>
      <c r="C571" s="320">
        <v>41470</v>
      </c>
      <c r="D571" s="319">
        <v>2013</v>
      </c>
      <c r="E571" s="321">
        <v>28</v>
      </c>
    </row>
    <row r="572" spans="1:5">
      <c r="A572" s="318">
        <v>41476</v>
      </c>
      <c r="B572" s="319" t="str">
        <f t="shared" si="8"/>
        <v>DOM</v>
      </c>
      <c r="C572" s="320">
        <v>41470</v>
      </c>
      <c r="D572" s="319">
        <v>2013</v>
      </c>
      <c r="E572" s="321">
        <v>28</v>
      </c>
    </row>
    <row r="573" spans="1:5">
      <c r="A573" s="318">
        <v>41477</v>
      </c>
      <c r="B573" s="319" t="str">
        <f t="shared" si="8"/>
        <v>SEG</v>
      </c>
      <c r="C573" s="320">
        <v>41477</v>
      </c>
      <c r="D573" s="319">
        <v>2013</v>
      </c>
      <c r="E573" s="321">
        <v>28</v>
      </c>
    </row>
    <row r="574" spans="1:5">
      <c r="A574" s="318">
        <v>41478</v>
      </c>
      <c r="B574" s="319" t="str">
        <f t="shared" si="8"/>
        <v>TER</v>
      </c>
      <c r="C574" s="320">
        <v>41477</v>
      </c>
      <c r="D574" s="319">
        <v>2013</v>
      </c>
      <c r="E574" s="321">
        <v>28</v>
      </c>
    </row>
    <row r="575" spans="1:5">
      <c r="A575" s="318">
        <v>41479</v>
      </c>
      <c r="B575" s="319" t="str">
        <f t="shared" si="8"/>
        <v>QUA</v>
      </c>
      <c r="C575" s="320">
        <v>41477</v>
      </c>
      <c r="D575" s="319">
        <v>2013</v>
      </c>
      <c r="E575" s="321">
        <v>28</v>
      </c>
    </row>
    <row r="576" spans="1:5">
      <c r="A576" s="318">
        <v>41480</v>
      </c>
      <c r="B576" s="319" t="str">
        <f t="shared" si="8"/>
        <v>QUI</v>
      </c>
      <c r="C576" s="320">
        <v>41477</v>
      </c>
      <c r="D576" s="319">
        <v>2013</v>
      </c>
      <c r="E576" s="321">
        <v>28</v>
      </c>
    </row>
    <row r="577" spans="1:5">
      <c r="A577" s="318">
        <v>41481</v>
      </c>
      <c r="B577" s="319" t="str">
        <f t="shared" si="8"/>
        <v>SEX</v>
      </c>
      <c r="C577" s="320">
        <v>41477</v>
      </c>
      <c r="D577" s="319">
        <v>2013</v>
      </c>
      <c r="E577" s="321">
        <v>29</v>
      </c>
    </row>
    <row r="578" spans="1:5">
      <c r="A578" s="318">
        <v>41482</v>
      </c>
      <c r="B578" s="319" t="str">
        <f t="shared" ref="B578:B641" si="9">VLOOKUP(WEEKDAY(A578),$G$2:$H$9,2,0)</f>
        <v>SAB</v>
      </c>
      <c r="C578" s="320">
        <v>41477</v>
      </c>
      <c r="D578" s="319">
        <v>2013</v>
      </c>
      <c r="E578" s="321">
        <v>29</v>
      </c>
    </row>
    <row r="579" spans="1:5">
      <c r="A579" s="318">
        <v>41483</v>
      </c>
      <c r="B579" s="319" t="str">
        <f t="shared" si="9"/>
        <v>DOM</v>
      </c>
      <c r="C579" s="320">
        <v>41477</v>
      </c>
      <c r="D579" s="319">
        <v>2013</v>
      </c>
      <c r="E579" s="321">
        <v>29</v>
      </c>
    </row>
    <row r="580" spans="1:5">
      <c r="A580" s="318">
        <v>41484</v>
      </c>
      <c r="B580" s="319" t="str">
        <f t="shared" si="9"/>
        <v>SEG</v>
      </c>
      <c r="C580" s="320">
        <v>41484</v>
      </c>
      <c r="D580" s="319">
        <v>2013</v>
      </c>
      <c r="E580" s="321">
        <v>29</v>
      </c>
    </row>
    <row r="581" spans="1:5">
      <c r="A581" s="318">
        <v>41485</v>
      </c>
      <c r="B581" s="319" t="str">
        <f t="shared" si="9"/>
        <v>TER</v>
      </c>
      <c r="C581" s="320">
        <v>41484</v>
      </c>
      <c r="D581" s="319">
        <v>2013</v>
      </c>
      <c r="E581" s="321">
        <v>29</v>
      </c>
    </row>
    <row r="582" spans="1:5">
      <c r="A582" s="318">
        <v>41486</v>
      </c>
      <c r="B582" s="319" t="str">
        <f t="shared" si="9"/>
        <v>QUA</v>
      </c>
      <c r="C582" s="320">
        <v>41484</v>
      </c>
      <c r="D582" s="319">
        <v>2013</v>
      </c>
      <c r="E582" s="321">
        <v>29</v>
      </c>
    </row>
    <row r="583" spans="1:5">
      <c r="A583" s="318">
        <v>41487</v>
      </c>
      <c r="B583" s="319" t="str">
        <f t="shared" si="9"/>
        <v>QUI</v>
      </c>
      <c r="C583" s="320">
        <v>41484</v>
      </c>
      <c r="D583" s="319">
        <v>2013</v>
      </c>
      <c r="E583" s="321">
        <v>29</v>
      </c>
    </row>
    <row r="584" spans="1:5">
      <c r="A584" s="318">
        <v>41488</v>
      </c>
      <c r="B584" s="319" t="str">
        <f t="shared" si="9"/>
        <v>SEX</v>
      </c>
      <c r="C584" s="320">
        <v>41484</v>
      </c>
      <c r="D584" s="319">
        <v>2013</v>
      </c>
      <c r="E584" s="321">
        <v>30</v>
      </c>
    </row>
    <row r="585" spans="1:5">
      <c r="A585" s="318">
        <v>41489</v>
      </c>
      <c r="B585" s="319" t="str">
        <f t="shared" si="9"/>
        <v>SAB</v>
      </c>
      <c r="C585" s="320">
        <v>41484</v>
      </c>
      <c r="D585" s="319">
        <v>2013</v>
      </c>
      <c r="E585" s="321">
        <v>30</v>
      </c>
    </row>
    <row r="586" spans="1:5">
      <c r="A586" s="318">
        <v>41490</v>
      </c>
      <c r="B586" s="319" t="str">
        <f t="shared" si="9"/>
        <v>DOM</v>
      </c>
      <c r="C586" s="320">
        <v>41484</v>
      </c>
      <c r="D586" s="319">
        <v>2013</v>
      </c>
      <c r="E586" s="321">
        <v>30</v>
      </c>
    </row>
    <row r="587" spans="1:5">
      <c r="A587" s="318">
        <v>41491</v>
      </c>
      <c r="B587" s="319" t="str">
        <f t="shared" si="9"/>
        <v>SEG</v>
      </c>
      <c r="C587" s="320">
        <v>41491</v>
      </c>
      <c r="D587" s="319">
        <v>2013</v>
      </c>
      <c r="E587" s="321">
        <v>30</v>
      </c>
    </row>
    <row r="588" spans="1:5">
      <c r="A588" s="318">
        <v>41492</v>
      </c>
      <c r="B588" s="319" t="str">
        <f t="shared" si="9"/>
        <v>TER</v>
      </c>
      <c r="C588" s="320">
        <v>41491</v>
      </c>
      <c r="D588" s="319">
        <v>2013</v>
      </c>
      <c r="E588" s="321">
        <v>30</v>
      </c>
    </row>
    <row r="589" spans="1:5">
      <c r="A589" s="318">
        <v>41493</v>
      </c>
      <c r="B589" s="319" t="str">
        <f t="shared" si="9"/>
        <v>QUA</v>
      </c>
      <c r="C589" s="320">
        <v>41491</v>
      </c>
      <c r="D589" s="319">
        <v>2013</v>
      </c>
      <c r="E589" s="321">
        <v>30</v>
      </c>
    </row>
    <row r="590" spans="1:5">
      <c r="A590" s="318">
        <v>41494</v>
      </c>
      <c r="B590" s="319" t="str">
        <f t="shared" si="9"/>
        <v>QUI</v>
      </c>
      <c r="C590" s="320">
        <v>41491</v>
      </c>
      <c r="D590" s="319">
        <v>2013</v>
      </c>
      <c r="E590" s="321">
        <v>30</v>
      </c>
    </row>
    <row r="591" spans="1:5">
      <c r="A591" s="318">
        <v>41495</v>
      </c>
      <c r="B591" s="319" t="str">
        <f t="shared" si="9"/>
        <v>SEX</v>
      </c>
      <c r="C591" s="320">
        <v>41491</v>
      </c>
      <c r="D591" s="319">
        <v>2013</v>
      </c>
      <c r="E591" s="321">
        <v>31</v>
      </c>
    </row>
    <row r="592" spans="1:5">
      <c r="A592" s="318">
        <v>41496</v>
      </c>
      <c r="B592" s="319" t="str">
        <f t="shared" si="9"/>
        <v>SAB</v>
      </c>
      <c r="C592" s="320">
        <v>41491</v>
      </c>
      <c r="D592" s="319">
        <v>2013</v>
      </c>
      <c r="E592" s="321">
        <v>31</v>
      </c>
    </row>
    <row r="593" spans="1:5">
      <c r="A593" s="318">
        <v>41497</v>
      </c>
      <c r="B593" s="319" t="str">
        <f t="shared" si="9"/>
        <v>DOM</v>
      </c>
      <c r="C593" s="320">
        <v>41491</v>
      </c>
      <c r="D593" s="319">
        <v>2013</v>
      </c>
      <c r="E593" s="321">
        <v>31</v>
      </c>
    </row>
    <row r="594" spans="1:5">
      <c r="A594" s="318">
        <v>41498</v>
      </c>
      <c r="B594" s="319" t="str">
        <f t="shared" si="9"/>
        <v>SEG</v>
      </c>
      <c r="C594" s="320">
        <v>41498</v>
      </c>
      <c r="D594" s="319">
        <v>2013</v>
      </c>
      <c r="E594" s="321">
        <v>31</v>
      </c>
    </row>
    <row r="595" spans="1:5">
      <c r="A595" s="318">
        <v>41499</v>
      </c>
      <c r="B595" s="319" t="str">
        <f t="shared" si="9"/>
        <v>TER</v>
      </c>
      <c r="C595" s="320">
        <v>41498</v>
      </c>
      <c r="D595" s="319">
        <v>2013</v>
      </c>
      <c r="E595" s="321">
        <v>31</v>
      </c>
    </row>
    <row r="596" spans="1:5">
      <c r="A596" s="318">
        <v>41500</v>
      </c>
      <c r="B596" s="319" t="str">
        <f t="shared" si="9"/>
        <v>QUA</v>
      </c>
      <c r="C596" s="320">
        <v>41498</v>
      </c>
      <c r="D596" s="319">
        <v>2013</v>
      </c>
      <c r="E596" s="321">
        <v>31</v>
      </c>
    </row>
    <row r="597" spans="1:5">
      <c r="A597" s="318">
        <v>41501</v>
      </c>
      <c r="B597" s="319" t="str">
        <f t="shared" si="9"/>
        <v>QUI</v>
      </c>
      <c r="C597" s="320">
        <v>41498</v>
      </c>
      <c r="D597" s="319">
        <v>2013</v>
      </c>
      <c r="E597" s="321">
        <v>31</v>
      </c>
    </row>
    <row r="598" spans="1:5">
      <c r="A598" s="318">
        <v>41502</v>
      </c>
      <c r="B598" s="319" t="str">
        <f t="shared" si="9"/>
        <v>SEX</v>
      </c>
      <c r="C598" s="320">
        <v>41498</v>
      </c>
      <c r="D598" s="319">
        <v>2013</v>
      </c>
      <c r="E598" s="321">
        <v>32</v>
      </c>
    </row>
    <row r="599" spans="1:5">
      <c r="A599" s="318">
        <v>41503</v>
      </c>
      <c r="B599" s="319" t="str">
        <f t="shared" si="9"/>
        <v>SAB</v>
      </c>
      <c r="C599" s="320">
        <v>41498</v>
      </c>
      <c r="D599" s="319">
        <v>2013</v>
      </c>
      <c r="E599" s="321">
        <v>32</v>
      </c>
    </row>
    <row r="600" spans="1:5">
      <c r="A600" s="318">
        <v>41504</v>
      </c>
      <c r="B600" s="319" t="str">
        <f t="shared" si="9"/>
        <v>DOM</v>
      </c>
      <c r="C600" s="320">
        <v>41498</v>
      </c>
      <c r="D600" s="319">
        <v>2013</v>
      </c>
      <c r="E600" s="321">
        <v>32</v>
      </c>
    </row>
    <row r="601" spans="1:5">
      <c r="A601" s="318">
        <v>41505</v>
      </c>
      <c r="B601" s="319" t="str">
        <f t="shared" si="9"/>
        <v>SEG</v>
      </c>
      <c r="C601" s="320">
        <v>41505</v>
      </c>
      <c r="D601" s="319">
        <v>2013</v>
      </c>
      <c r="E601" s="321">
        <v>32</v>
      </c>
    </row>
    <row r="602" spans="1:5">
      <c r="A602" s="318">
        <v>41506</v>
      </c>
      <c r="B602" s="319" t="str">
        <f t="shared" si="9"/>
        <v>TER</v>
      </c>
      <c r="C602" s="320">
        <v>41505</v>
      </c>
      <c r="D602" s="319">
        <v>2013</v>
      </c>
      <c r="E602" s="321">
        <v>32</v>
      </c>
    </row>
    <row r="603" spans="1:5">
      <c r="A603" s="318">
        <v>41507</v>
      </c>
      <c r="B603" s="319" t="str">
        <f t="shared" si="9"/>
        <v>QUA</v>
      </c>
      <c r="C603" s="320">
        <v>41505</v>
      </c>
      <c r="D603" s="319">
        <v>2013</v>
      </c>
      <c r="E603" s="321">
        <v>32</v>
      </c>
    </row>
    <row r="604" spans="1:5">
      <c r="A604" s="318">
        <v>41508</v>
      </c>
      <c r="B604" s="319" t="str">
        <f t="shared" si="9"/>
        <v>QUI</v>
      </c>
      <c r="C604" s="320">
        <v>41505</v>
      </c>
      <c r="D604" s="319">
        <v>2013</v>
      </c>
      <c r="E604" s="321">
        <v>32</v>
      </c>
    </row>
    <row r="605" spans="1:5">
      <c r="A605" s="318">
        <v>41509</v>
      </c>
      <c r="B605" s="319" t="str">
        <f t="shared" si="9"/>
        <v>SEX</v>
      </c>
      <c r="C605" s="320">
        <v>41505</v>
      </c>
      <c r="D605" s="319">
        <v>2013</v>
      </c>
      <c r="E605" s="321">
        <v>33</v>
      </c>
    </row>
    <row r="606" spans="1:5">
      <c r="A606" s="318">
        <v>41510</v>
      </c>
      <c r="B606" s="319" t="str">
        <f t="shared" si="9"/>
        <v>SAB</v>
      </c>
      <c r="C606" s="320">
        <v>41505</v>
      </c>
      <c r="D606" s="319">
        <v>2013</v>
      </c>
      <c r="E606" s="321">
        <v>33</v>
      </c>
    </row>
    <row r="607" spans="1:5">
      <c r="A607" s="318">
        <v>41511</v>
      </c>
      <c r="B607" s="319" t="str">
        <f t="shared" si="9"/>
        <v>DOM</v>
      </c>
      <c r="C607" s="320">
        <v>41505</v>
      </c>
      <c r="D607" s="319">
        <v>2013</v>
      </c>
      <c r="E607" s="321">
        <v>33</v>
      </c>
    </row>
    <row r="608" spans="1:5">
      <c r="A608" s="318">
        <v>41512</v>
      </c>
      <c r="B608" s="319" t="str">
        <f t="shared" si="9"/>
        <v>SEG</v>
      </c>
      <c r="C608" s="320">
        <v>41512</v>
      </c>
      <c r="D608" s="319">
        <v>2013</v>
      </c>
      <c r="E608" s="321">
        <v>33</v>
      </c>
    </row>
    <row r="609" spans="1:5">
      <c r="A609" s="318">
        <v>41513</v>
      </c>
      <c r="B609" s="319" t="str">
        <f t="shared" si="9"/>
        <v>TER</v>
      </c>
      <c r="C609" s="320">
        <v>41512</v>
      </c>
      <c r="D609" s="319">
        <v>2013</v>
      </c>
      <c r="E609" s="321">
        <v>33</v>
      </c>
    </row>
    <row r="610" spans="1:5">
      <c r="A610" s="318">
        <v>41514</v>
      </c>
      <c r="B610" s="319" t="str">
        <f t="shared" si="9"/>
        <v>QUA</v>
      </c>
      <c r="C610" s="320">
        <v>41512</v>
      </c>
      <c r="D610" s="319">
        <v>2013</v>
      </c>
      <c r="E610" s="321">
        <v>33</v>
      </c>
    </row>
    <row r="611" spans="1:5">
      <c r="A611" s="318">
        <v>41515</v>
      </c>
      <c r="B611" s="319" t="str">
        <f t="shared" si="9"/>
        <v>QUI</v>
      </c>
      <c r="C611" s="320">
        <v>41512</v>
      </c>
      <c r="D611" s="319">
        <v>2013</v>
      </c>
      <c r="E611" s="321">
        <v>33</v>
      </c>
    </row>
    <row r="612" spans="1:5">
      <c r="A612" s="318">
        <v>41516</v>
      </c>
      <c r="B612" s="319" t="str">
        <f t="shared" si="9"/>
        <v>SEX</v>
      </c>
      <c r="C612" s="320">
        <v>41512</v>
      </c>
      <c r="D612" s="319">
        <v>2013</v>
      </c>
      <c r="E612" s="321">
        <v>34</v>
      </c>
    </row>
    <row r="613" spans="1:5">
      <c r="A613" s="318">
        <v>41517</v>
      </c>
      <c r="B613" s="319" t="str">
        <f t="shared" si="9"/>
        <v>SAB</v>
      </c>
      <c r="C613" s="320">
        <v>41512</v>
      </c>
      <c r="D613" s="319">
        <v>2013</v>
      </c>
      <c r="E613" s="321">
        <v>34</v>
      </c>
    </row>
    <row r="614" spans="1:5">
      <c r="A614" s="318">
        <v>41518</v>
      </c>
      <c r="B614" s="319" t="str">
        <f t="shared" si="9"/>
        <v>DOM</v>
      </c>
      <c r="C614" s="320">
        <v>41512</v>
      </c>
      <c r="D614" s="319">
        <v>2013</v>
      </c>
      <c r="E614" s="321">
        <v>34</v>
      </c>
    </row>
    <row r="615" spans="1:5">
      <c r="A615" s="318">
        <v>41519</v>
      </c>
      <c r="B615" s="319" t="str">
        <f t="shared" si="9"/>
        <v>SEG</v>
      </c>
      <c r="C615" s="320">
        <v>41519</v>
      </c>
      <c r="D615" s="319">
        <v>2013</v>
      </c>
      <c r="E615" s="321">
        <v>34</v>
      </c>
    </row>
    <row r="616" spans="1:5">
      <c r="A616" s="318">
        <v>41520</v>
      </c>
      <c r="B616" s="319" t="str">
        <f t="shared" si="9"/>
        <v>TER</v>
      </c>
      <c r="C616" s="320">
        <v>41519</v>
      </c>
      <c r="D616" s="319">
        <v>2013</v>
      </c>
      <c r="E616" s="321">
        <v>34</v>
      </c>
    </row>
    <row r="617" spans="1:5">
      <c r="A617" s="318">
        <v>41521</v>
      </c>
      <c r="B617" s="319" t="str">
        <f t="shared" si="9"/>
        <v>QUA</v>
      </c>
      <c r="C617" s="320">
        <v>41519</v>
      </c>
      <c r="D617" s="319">
        <v>2013</v>
      </c>
      <c r="E617" s="321">
        <v>34</v>
      </c>
    </row>
    <row r="618" spans="1:5">
      <c r="A618" s="318">
        <v>41522</v>
      </c>
      <c r="B618" s="319" t="str">
        <f t="shared" si="9"/>
        <v>QUI</v>
      </c>
      <c r="C618" s="320">
        <v>41519</v>
      </c>
      <c r="D618" s="319">
        <v>2013</v>
      </c>
      <c r="E618" s="321">
        <v>34</v>
      </c>
    </row>
    <row r="619" spans="1:5">
      <c r="A619" s="318">
        <v>41523</v>
      </c>
      <c r="B619" s="319" t="str">
        <f t="shared" si="9"/>
        <v>SEX</v>
      </c>
      <c r="C619" s="320">
        <v>41519</v>
      </c>
      <c r="D619" s="319">
        <v>2013</v>
      </c>
      <c r="E619" s="321">
        <v>35</v>
      </c>
    </row>
    <row r="620" spans="1:5">
      <c r="A620" s="318">
        <v>41524</v>
      </c>
      <c r="B620" s="319" t="str">
        <f t="shared" si="9"/>
        <v>SAB</v>
      </c>
      <c r="C620" s="320">
        <v>41519</v>
      </c>
      <c r="D620" s="319">
        <v>2013</v>
      </c>
      <c r="E620" s="321">
        <v>35</v>
      </c>
    </row>
    <row r="621" spans="1:5">
      <c r="A621" s="318">
        <v>41525</v>
      </c>
      <c r="B621" s="319" t="str">
        <f t="shared" si="9"/>
        <v>DOM</v>
      </c>
      <c r="C621" s="320">
        <v>41519</v>
      </c>
      <c r="D621" s="319">
        <v>2013</v>
      </c>
      <c r="E621" s="321">
        <v>35</v>
      </c>
    </row>
    <row r="622" spans="1:5">
      <c r="A622" s="318">
        <v>41526</v>
      </c>
      <c r="B622" s="319" t="str">
        <f t="shared" si="9"/>
        <v>SEG</v>
      </c>
      <c r="C622" s="320">
        <v>41526</v>
      </c>
      <c r="D622" s="319">
        <v>2013</v>
      </c>
      <c r="E622" s="321">
        <v>35</v>
      </c>
    </row>
    <row r="623" spans="1:5">
      <c r="A623" s="318">
        <v>41527</v>
      </c>
      <c r="B623" s="319" t="str">
        <f t="shared" si="9"/>
        <v>TER</v>
      </c>
      <c r="C623" s="320">
        <v>41526</v>
      </c>
      <c r="D623" s="319">
        <v>2013</v>
      </c>
      <c r="E623" s="321">
        <v>35</v>
      </c>
    </row>
    <row r="624" spans="1:5">
      <c r="A624" s="318">
        <v>41528</v>
      </c>
      <c r="B624" s="319" t="str">
        <f t="shared" si="9"/>
        <v>QUA</v>
      </c>
      <c r="C624" s="320">
        <v>41526</v>
      </c>
      <c r="D624" s="319">
        <v>2013</v>
      </c>
      <c r="E624" s="321">
        <v>35</v>
      </c>
    </row>
    <row r="625" spans="1:5">
      <c r="A625" s="318">
        <v>41529</v>
      </c>
      <c r="B625" s="319" t="str">
        <f t="shared" si="9"/>
        <v>QUI</v>
      </c>
      <c r="C625" s="320">
        <v>41526</v>
      </c>
      <c r="D625" s="319">
        <v>2013</v>
      </c>
      <c r="E625" s="321">
        <v>35</v>
      </c>
    </row>
    <row r="626" spans="1:5">
      <c r="A626" s="318">
        <v>41530</v>
      </c>
      <c r="B626" s="319" t="str">
        <f t="shared" si="9"/>
        <v>SEX</v>
      </c>
      <c r="C626" s="320">
        <v>41526</v>
      </c>
      <c r="D626" s="319">
        <v>2013</v>
      </c>
      <c r="E626" s="321">
        <v>36</v>
      </c>
    </row>
    <row r="627" spans="1:5">
      <c r="A627" s="318">
        <v>41531</v>
      </c>
      <c r="B627" s="319" t="str">
        <f t="shared" si="9"/>
        <v>SAB</v>
      </c>
      <c r="C627" s="320">
        <v>41526</v>
      </c>
      <c r="D627" s="319">
        <v>2013</v>
      </c>
      <c r="E627" s="321">
        <v>36</v>
      </c>
    </row>
    <row r="628" spans="1:5">
      <c r="A628" s="318">
        <v>41532</v>
      </c>
      <c r="B628" s="319" t="str">
        <f t="shared" si="9"/>
        <v>DOM</v>
      </c>
      <c r="C628" s="320">
        <v>41526</v>
      </c>
      <c r="D628" s="319">
        <v>2013</v>
      </c>
      <c r="E628" s="321">
        <v>36</v>
      </c>
    </row>
    <row r="629" spans="1:5">
      <c r="A629" s="318">
        <v>41533</v>
      </c>
      <c r="B629" s="319" t="str">
        <f t="shared" si="9"/>
        <v>SEG</v>
      </c>
      <c r="C629" s="320">
        <v>41533</v>
      </c>
      <c r="D629" s="319">
        <v>2013</v>
      </c>
      <c r="E629" s="321">
        <v>36</v>
      </c>
    </row>
    <row r="630" spans="1:5">
      <c r="A630" s="318">
        <v>41534</v>
      </c>
      <c r="B630" s="319" t="str">
        <f t="shared" si="9"/>
        <v>TER</v>
      </c>
      <c r="C630" s="320">
        <v>41533</v>
      </c>
      <c r="D630" s="319">
        <v>2013</v>
      </c>
      <c r="E630" s="321">
        <v>36</v>
      </c>
    </row>
    <row r="631" spans="1:5">
      <c r="A631" s="318">
        <v>41535</v>
      </c>
      <c r="B631" s="319" t="str">
        <f t="shared" si="9"/>
        <v>QUA</v>
      </c>
      <c r="C631" s="320">
        <v>41533</v>
      </c>
      <c r="D631" s="319">
        <v>2013</v>
      </c>
      <c r="E631" s="321">
        <v>36</v>
      </c>
    </row>
    <row r="632" spans="1:5">
      <c r="A632" s="318">
        <v>41536</v>
      </c>
      <c r="B632" s="319" t="str">
        <f t="shared" si="9"/>
        <v>QUI</v>
      </c>
      <c r="C632" s="320">
        <v>41533</v>
      </c>
      <c r="D632" s="319">
        <v>2013</v>
      </c>
      <c r="E632" s="321">
        <v>36</v>
      </c>
    </row>
    <row r="633" spans="1:5">
      <c r="A633" s="318">
        <v>41537</v>
      </c>
      <c r="B633" s="319" t="str">
        <f t="shared" si="9"/>
        <v>SEX</v>
      </c>
      <c r="C633" s="320">
        <v>41533</v>
      </c>
      <c r="D633" s="319">
        <v>2013</v>
      </c>
      <c r="E633" s="321">
        <v>37</v>
      </c>
    </row>
    <row r="634" spans="1:5">
      <c r="A634" s="318">
        <v>41538</v>
      </c>
      <c r="B634" s="319" t="str">
        <f t="shared" si="9"/>
        <v>SAB</v>
      </c>
      <c r="C634" s="320">
        <v>41533</v>
      </c>
      <c r="D634" s="319">
        <v>2013</v>
      </c>
      <c r="E634" s="321">
        <v>37</v>
      </c>
    </row>
    <row r="635" spans="1:5">
      <c r="A635" s="318">
        <v>41539</v>
      </c>
      <c r="B635" s="319" t="str">
        <f t="shared" si="9"/>
        <v>DOM</v>
      </c>
      <c r="C635" s="320">
        <v>41533</v>
      </c>
      <c r="D635" s="319">
        <v>2013</v>
      </c>
      <c r="E635" s="321">
        <v>37</v>
      </c>
    </row>
    <row r="636" spans="1:5">
      <c r="A636" s="318">
        <v>41540</v>
      </c>
      <c r="B636" s="319" t="str">
        <f t="shared" si="9"/>
        <v>SEG</v>
      </c>
      <c r="C636" s="320">
        <v>41540</v>
      </c>
      <c r="D636" s="319">
        <v>2013</v>
      </c>
      <c r="E636" s="321">
        <v>37</v>
      </c>
    </row>
    <row r="637" spans="1:5">
      <c r="A637" s="318">
        <v>41541</v>
      </c>
      <c r="B637" s="319" t="str">
        <f t="shared" si="9"/>
        <v>TER</v>
      </c>
      <c r="C637" s="320">
        <v>41540</v>
      </c>
      <c r="D637" s="319">
        <v>2013</v>
      </c>
      <c r="E637" s="321">
        <v>37</v>
      </c>
    </row>
    <row r="638" spans="1:5">
      <c r="A638" s="318">
        <v>41542</v>
      </c>
      <c r="B638" s="319" t="str">
        <f t="shared" si="9"/>
        <v>QUA</v>
      </c>
      <c r="C638" s="320">
        <v>41540</v>
      </c>
      <c r="D638" s="319">
        <v>2013</v>
      </c>
      <c r="E638" s="321">
        <v>37</v>
      </c>
    </row>
    <row r="639" spans="1:5">
      <c r="A639" s="318">
        <v>41543</v>
      </c>
      <c r="B639" s="319" t="str">
        <f t="shared" si="9"/>
        <v>QUI</v>
      </c>
      <c r="C639" s="320">
        <v>41540</v>
      </c>
      <c r="D639" s="319">
        <v>2013</v>
      </c>
      <c r="E639" s="321">
        <v>37</v>
      </c>
    </row>
    <row r="640" spans="1:5">
      <c r="A640" s="318">
        <v>41544</v>
      </c>
      <c r="B640" s="319" t="str">
        <f t="shared" si="9"/>
        <v>SEX</v>
      </c>
      <c r="C640" s="320">
        <v>41540</v>
      </c>
      <c r="D640" s="319">
        <v>2013</v>
      </c>
      <c r="E640" s="321">
        <v>38</v>
      </c>
    </row>
    <row r="641" spans="1:5">
      <c r="A641" s="318">
        <v>41545</v>
      </c>
      <c r="B641" s="319" t="str">
        <f t="shared" si="9"/>
        <v>SAB</v>
      </c>
      <c r="C641" s="320">
        <v>41540</v>
      </c>
      <c r="D641" s="319">
        <v>2013</v>
      </c>
      <c r="E641" s="321">
        <v>38</v>
      </c>
    </row>
    <row r="642" spans="1:5">
      <c r="A642" s="318">
        <v>41546</v>
      </c>
      <c r="B642" s="319" t="str">
        <f t="shared" ref="B642:B705" si="10">VLOOKUP(WEEKDAY(A642),$G$2:$H$9,2,0)</f>
        <v>DOM</v>
      </c>
      <c r="C642" s="320">
        <v>41540</v>
      </c>
      <c r="D642" s="319">
        <v>2013</v>
      </c>
      <c r="E642" s="321">
        <v>38</v>
      </c>
    </row>
    <row r="643" spans="1:5">
      <c r="A643" s="318">
        <v>41547</v>
      </c>
      <c r="B643" s="319" t="str">
        <f t="shared" si="10"/>
        <v>SEG</v>
      </c>
      <c r="C643" s="320">
        <v>41547</v>
      </c>
      <c r="D643" s="319">
        <v>2013</v>
      </c>
      <c r="E643" s="321">
        <v>38</v>
      </c>
    </row>
    <row r="644" spans="1:5">
      <c r="A644" s="318">
        <v>41548</v>
      </c>
      <c r="B644" s="319" t="str">
        <f t="shared" si="10"/>
        <v>TER</v>
      </c>
      <c r="C644" s="320">
        <v>41547</v>
      </c>
      <c r="D644" s="319">
        <v>2013</v>
      </c>
      <c r="E644" s="321">
        <v>38</v>
      </c>
    </row>
    <row r="645" spans="1:5">
      <c r="A645" s="318">
        <v>41549</v>
      </c>
      <c r="B645" s="319" t="str">
        <f t="shared" si="10"/>
        <v>QUA</v>
      </c>
      <c r="C645" s="320">
        <v>41547</v>
      </c>
      <c r="D645" s="319">
        <v>2013</v>
      </c>
      <c r="E645" s="321">
        <v>38</v>
      </c>
    </row>
    <row r="646" spans="1:5">
      <c r="A646" s="318">
        <v>41550</v>
      </c>
      <c r="B646" s="319" t="str">
        <f t="shared" si="10"/>
        <v>QUI</v>
      </c>
      <c r="C646" s="320">
        <v>41547</v>
      </c>
      <c r="D646" s="319">
        <v>2013</v>
      </c>
      <c r="E646" s="321">
        <v>38</v>
      </c>
    </row>
    <row r="647" spans="1:5">
      <c r="A647" s="318">
        <v>41551</v>
      </c>
      <c r="B647" s="319" t="str">
        <f t="shared" si="10"/>
        <v>SEX</v>
      </c>
      <c r="C647" s="320">
        <v>41547</v>
      </c>
      <c r="D647" s="319">
        <v>2013</v>
      </c>
      <c r="E647" s="321">
        <v>39</v>
      </c>
    </row>
    <row r="648" spans="1:5">
      <c r="A648" s="318">
        <v>41552</v>
      </c>
      <c r="B648" s="319" t="str">
        <f t="shared" si="10"/>
        <v>SAB</v>
      </c>
      <c r="C648" s="320">
        <v>41547</v>
      </c>
      <c r="D648" s="319">
        <v>2013</v>
      </c>
      <c r="E648" s="321">
        <v>39</v>
      </c>
    </row>
    <row r="649" spans="1:5">
      <c r="A649" s="318">
        <v>41553</v>
      </c>
      <c r="B649" s="319" t="str">
        <f t="shared" si="10"/>
        <v>DOM</v>
      </c>
      <c r="C649" s="320">
        <v>41547</v>
      </c>
      <c r="D649" s="319">
        <v>2013</v>
      </c>
      <c r="E649" s="321">
        <v>39</v>
      </c>
    </row>
    <row r="650" spans="1:5">
      <c r="A650" s="318">
        <v>41554</v>
      </c>
      <c r="B650" s="319" t="str">
        <f t="shared" si="10"/>
        <v>SEG</v>
      </c>
      <c r="C650" s="320">
        <v>41554</v>
      </c>
      <c r="D650" s="319">
        <v>2013</v>
      </c>
      <c r="E650" s="321">
        <v>39</v>
      </c>
    </row>
    <row r="651" spans="1:5">
      <c r="A651" s="318">
        <v>41555</v>
      </c>
      <c r="B651" s="319" t="str">
        <f t="shared" si="10"/>
        <v>TER</v>
      </c>
      <c r="C651" s="320">
        <v>41554</v>
      </c>
      <c r="D651" s="319">
        <v>2013</v>
      </c>
      <c r="E651" s="321">
        <v>39</v>
      </c>
    </row>
    <row r="652" spans="1:5">
      <c r="A652" s="318">
        <v>41556</v>
      </c>
      <c r="B652" s="319" t="str">
        <f t="shared" si="10"/>
        <v>QUA</v>
      </c>
      <c r="C652" s="320">
        <v>41554</v>
      </c>
      <c r="D652" s="319">
        <v>2013</v>
      </c>
      <c r="E652" s="321">
        <v>39</v>
      </c>
    </row>
    <row r="653" spans="1:5">
      <c r="A653" s="318">
        <v>41557</v>
      </c>
      <c r="B653" s="319" t="str">
        <f t="shared" si="10"/>
        <v>QUI</v>
      </c>
      <c r="C653" s="320">
        <v>41554</v>
      </c>
      <c r="D653" s="319">
        <v>2013</v>
      </c>
      <c r="E653" s="321">
        <v>39</v>
      </c>
    </row>
    <row r="654" spans="1:5">
      <c r="A654" s="318">
        <v>41558</v>
      </c>
      <c r="B654" s="319" t="str">
        <f t="shared" si="10"/>
        <v>SEX</v>
      </c>
      <c r="C654" s="320">
        <v>41554</v>
      </c>
      <c r="D654" s="319">
        <v>2013</v>
      </c>
      <c r="E654" s="321">
        <v>40</v>
      </c>
    </row>
    <row r="655" spans="1:5">
      <c r="A655" s="318">
        <v>41559</v>
      </c>
      <c r="B655" s="319" t="str">
        <f t="shared" si="10"/>
        <v>SAB</v>
      </c>
      <c r="C655" s="320">
        <v>41554</v>
      </c>
      <c r="D655" s="319">
        <v>2013</v>
      </c>
      <c r="E655" s="321">
        <v>40</v>
      </c>
    </row>
    <row r="656" spans="1:5">
      <c r="A656" s="318">
        <v>41560</v>
      </c>
      <c r="B656" s="319" t="str">
        <f t="shared" si="10"/>
        <v>DOM</v>
      </c>
      <c r="C656" s="320">
        <v>41554</v>
      </c>
      <c r="D656" s="319">
        <v>2013</v>
      </c>
      <c r="E656" s="321">
        <v>40</v>
      </c>
    </row>
    <row r="657" spans="1:5">
      <c r="A657" s="318">
        <v>41561</v>
      </c>
      <c r="B657" s="319" t="str">
        <f t="shared" si="10"/>
        <v>SEG</v>
      </c>
      <c r="C657" s="320">
        <v>41561</v>
      </c>
      <c r="D657" s="319">
        <v>2013</v>
      </c>
      <c r="E657" s="321">
        <v>40</v>
      </c>
    </row>
    <row r="658" spans="1:5">
      <c r="A658" s="318">
        <v>41562</v>
      </c>
      <c r="B658" s="319" t="str">
        <f t="shared" si="10"/>
        <v>TER</v>
      </c>
      <c r="C658" s="320">
        <v>41561</v>
      </c>
      <c r="D658" s="319">
        <v>2013</v>
      </c>
      <c r="E658" s="321">
        <v>40</v>
      </c>
    </row>
    <row r="659" spans="1:5">
      <c r="A659" s="318">
        <v>41563</v>
      </c>
      <c r="B659" s="319" t="str">
        <f t="shared" si="10"/>
        <v>QUA</v>
      </c>
      <c r="C659" s="320">
        <v>41561</v>
      </c>
      <c r="D659" s="319">
        <v>2013</v>
      </c>
      <c r="E659" s="321">
        <v>40</v>
      </c>
    </row>
    <row r="660" spans="1:5">
      <c r="A660" s="318">
        <v>41564</v>
      </c>
      <c r="B660" s="319" t="str">
        <f t="shared" si="10"/>
        <v>QUI</v>
      </c>
      <c r="C660" s="320">
        <v>41561</v>
      </c>
      <c r="D660" s="319">
        <v>2013</v>
      </c>
      <c r="E660" s="321">
        <v>40</v>
      </c>
    </row>
    <row r="661" spans="1:5">
      <c r="A661" s="318">
        <v>41565</v>
      </c>
      <c r="B661" s="319" t="str">
        <f t="shared" si="10"/>
        <v>SEX</v>
      </c>
      <c r="C661" s="320">
        <v>41561</v>
      </c>
      <c r="D661" s="319">
        <v>2013</v>
      </c>
      <c r="E661" s="321">
        <v>41</v>
      </c>
    </row>
    <row r="662" spans="1:5">
      <c r="A662" s="318">
        <v>41566</v>
      </c>
      <c r="B662" s="319" t="str">
        <f t="shared" si="10"/>
        <v>SAB</v>
      </c>
      <c r="C662" s="320">
        <v>41561</v>
      </c>
      <c r="D662" s="319">
        <v>2013</v>
      </c>
      <c r="E662" s="321">
        <v>41</v>
      </c>
    </row>
    <row r="663" spans="1:5">
      <c r="A663" s="318">
        <v>41567</v>
      </c>
      <c r="B663" s="319" t="str">
        <f t="shared" si="10"/>
        <v>DOM</v>
      </c>
      <c r="C663" s="320">
        <v>41561</v>
      </c>
      <c r="D663" s="319">
        <v>2013</v>
      </c>
      <c r="E663" s="321">
        <v>41</v>
      </c>
    </row>
    <row r="664" spans="1:5">
      <c r="A664" s="318">
        <v>41568</v>
      </c>
      <c r="B664" s="319" t="str">
        <f t="shared" si="10"/>
        <v>SEG</v>
      </c>
      <c r="C664" s="320">
        <v>41568</v>
      </c>
      <c r="D664" s="319">
        <v>2013</v>
      </c>
      <c r="E664" s="321">
        <v>41</v>
      </c>
    </row>
    <row r="665" spans="1:5">
      <c r="A665" s="318">
        <v>41569</v>
      </c>
      <c r="B665" s="319" t="str">
        <f t="shared" si="10"/>
        <v>TER</v>
      </c>
      <c r="C665" s="320">
        <v>41568</v>
      </c>
      <c r="D665" s="319">
        <v>2013</v>
      </c>
      <c r="E665" s="321">
        <v>41</v>
      </c>
    </row>
    <row r="666" spans="1:5">
      <c r="A666" s="318">
        <v>41570</v>
      </c>
      <c r="B666" s="319" t="str">
        <f t="shared" si="10"/>
        <v>QUA</v>
      </c>
      <c r="C666" s="320">
        <v>41568</v>
      </c>
      <c r="D666" s="319">
        <v>2013</v>
      </c>
      <c r="E666" s="321">
        <v>41</v>
      </c>
    </row>
    <row r="667" spans="1:5">
      <c r="A667" s="318">
        <v>41571</v>
      </c>
      <c r="B667" s="319" t="str">
        <f t="shared" si="10"/>
        <v>QUI</v>
      </c>
      <c r="C667" s="320">
        <v>41568</v>
      </c>
      <c r="D667" s="319">
        <v>2013</v>
      </c>
      <c r="E667" s="321">
        <v>41</v>
      </c>
    </row>
    <row r="668" spans="1:5">
      <c r="A668" s="318">
        <v>41572</v>
      </c>
      <c r="B668" s="319" t="str">
        <f t="shared" si="10"/>
        <v>SEX</v>
      </c>
      <c r="C668" s="320">
        <v>41568</v>
      </c>
      <c r="D668" s="319">
        <v>2013</v>
      </c>
      <c r="E668" s="321">
        <v>42</v>
      </c>
    </row>
    <row r="669" spans="1:5">
      <c r="A669" s="318">
        <v>41573</v>
      </c>
      <c r="B669" s="319" t="str">
        <f t="shared" si="10"/>
        <v>SAB</v>
      </c>
      <c r="C669" s="320">
        <v>41568</v>
      </c>
      <c r="D669" s="319">
        <v>2013</v>
      </c>
      <c r="E669" s="321">
        <v>42</v>
      </c>
    </row>
    <row r="670" spans="1:5">
      <c r="A670" s="318">
        <v>41574</v>
      </c>
      <c r="B670" s="319" t="str">
        <f t="shared" si="10"/>
        <v>DOM</v>
      </c>
      <c r="C670" s="320">
        <v>41568</v>
      </c>
      <c r="D670" s="319">
        <v>2013</v>
      </c>
      <c r="E670" s="321">
        <v>42</v>
      </c>
    </row>
    <row r="671" spans="1:5">
      <c r="A671" s="318">
        <v>41575</v>
      </c>
      <c r="B671" s="319" t="str">
        <f t="shared" si="10"/>
        <v>SEG</v>
      </c>
      <c r="C671" s="320">
        <v>41575</v>
      </c>
      <c r="D671" s="319">
        <v>2013</v>
      </c>
      <c r="E671" s="321">
        <v>42</v>
      </c>
    </row>
    <row r="672" spans="1:5">
      <c r="A672" s="318">
        <v>41576</v>
      </c>
      <c r="B672" s="319" t="str">
        <f t="shared" si="10"/>
        <v>TER</v>
      </c>
      <c r="C672" s="320">
        <v>41575</v>
      </c>
      <c r="D672" s="319">
        <v>2013</v>
      </c>
      <c r="E672" s="321">
        <v>42</v>
      </c>
    </row>
    <row r="673" spans="1:5">
      <c r="A673" s="318">
        <v>41577</v>
      </c>
      <c r="B673" s="319" t="str">
        <f t="shared" si="10"/>
        <v>QUA</v>
      </c>
      <c r="C673" s="320">
        <v>41575</v>
      </c>
      <c r="D673" s="319">
        <v>2013</v>
      </c>
      <c r="E673" s="321">
        <v>42</v>
      </c>
    </row>
    <row r="674" spans="1:5">
      <c r="A674" s="318">
        <v>41578</v>
      </c>
      <c r="B674" s="319" t="str">
        <f t="shared" si="10"/>
        <v>QUI</v>
      </c>
      <c r="C674" s="320">
        <v>41575</v>
      </c>
      <c r="D674" s="319">
        <v>2013</v>
      </c>
      <c r="E674" s="321">
        <v>42</v>
      </c>
    </row>
    <row r="675" spans="1:5">
      <c r="A675" s="318">
        <v>41579</v>
      </c>
      <c r="B675" s="319" t="str">
        <f t="shared" si="10"/>
        <v>SEX</v>
      </c>
      <c r="C675" s="320">
        <v>41575</v>
      </c>
      <c r="D675" s="319">
        <v>2013</v>
      </c>
      <c r="E675" s="321">
        <v>43</v>
      </c>
    </row>
    <row r="676" spans="1:5">
      <c r="A676" s="318">
        <v>41580</v>
      </c>
      <c r="B676" s="319" t="str">
        <f t="shared" si="10"/>
        <v>SAB</v>
      </c>
      <c r="C676" s="320">
        <v>41575</v>
      </c>
      <c r="D676" s="319">
        <v>2013</v>
      </c>
      <c r="E676" s="321">
        <v>43</v>
      </c>
    </row>
    <row r="677" spans="1:5">
      <c r="A677" s="318">
        <v>41581</v>
      </c>
      <c r="B677" s="319" t="str">
        <f t="shared" si="10"/>
        <v>DOM</v>
      </c>
      <c r="C677" s="320">
        <v>41575</v>
      </c>
      <c r="D677" s="319">
        <v>2013</v>
      </c>
      <c r="E677" s="321">
        <v>43</v>
      </c>
    </row>
    <row r="678" spans="1:5">
      <c r="A678" s="318">
        <v>41582</v>
      </c>
      <c r="B678" s="319" t="str">
        <f t="shared" si="10"/>
        <v>SEG</v>
      </c>
      <c r="C678" s="320">
        <v>41582</v>
      </c>
      <c r="D678" s="319">
        <v>2013</v>
      </c>
      <c r="E678" s="321">
        <v>43</v>
      </c>
    </row>
    <row r="679" spans="1:5">
      <c r="A679" s="318">
        <v>41583</v>
      </c>
      <c r="B679" s="319" t="str">
        <f t="shared" si="10"/>
        <v>TER</v>
      </c>
      <c r="C679" s="320">
        <v>41582</v>
      </c>
      <c r="D679" s="319">
        <v>2013</v>
      </c>
      <c r="E679" s="321">
        <v>43</v>
      </c>
    </row>
    <row r="680" spans="1:5">
      <c r="A680" s="318">
        <v>41584</v>
      </c>
      <c r="B680" s="319" t="str">
        <f t="shared" si="10"/>
        <v>QUA</v>
      </c>
      <c r="C680" s="320">
        <v>41582</v>
      </c>
      <c r="D680" s="319">
        <v>2013</v>
      </c>
      <c r="E680" s="321">
        <v>43</v>
      </c>
    </row>
    <row r="681" spans="1:5">
      <c r="A681" s="318">
        <v>41585</v>
      </c>
      <c r="B681" s="319" t="str">
        <f t="shared" si="10"/>
        <v>QUI</v>
      </c>
      <c r="C681" s="320">
        <v>41582</v>
      </c>
      <c r="D681" s="319">
        <v>2013</v>
      </c>
      <c r="E681" s="321">
        <v>43</v>
      </c>
    </row>
    <row r="682" spans="1:5">
      <c r="A682" s="318">
        <v>41586</v>
      </c>
      <c r="B682" s="319" t="str">
        <f t="shared" si="10"/>
        <v>SEX</v>
      </c>
      <c r="C682" s="320">
        <v>41582</v>
      </c>
      <c r="D682" s="319">
        <v>2013</v>
      </c>
      <c r="E682" s="321">
        <v>44</v>
      </c>
    </row>
    <row r="683" spans="1:5">
      <c r="A683" s="318">
        <v>41587</v>
      </c>
      <c r="B683" s="319" t="str">
        <f t="shared" si="10"/>
        <v>SAB</v>
      </c>
      <c r="C683" s="320">
        <v>41582</v>
      </c>
      <c r="D683" s="319">
        <v>2013</v>
      </c>
      <c r="E683" s="321">
        <v>44</v>
      </c>
    </row>
    <row r="684" spans="1:5">
      <c r="A684" s="318">
        <v>41588</v>
      </c>
      <c r="B684" s="319" t="str">
        <f t="shared" si="10"/>
        <v>DOM</v>
      </c>
      <c r="C684" s="320">
        <v>41582</v>
      </c>
      <c r="D684" s="319">
        <v>2013</v>
      </c>
      <c r="E684" s="321">
        <v>44</v>
      </c>
    </row>
    <row r="685" spans="1:5">
      <c r="A685" s="318">
        <v>41589</v>
      </c>
      <c r="B685" s="319" t="str">
        <f t="shared" si="10"/>
        <v>SEG</v>
      </c>
      <c r="C685" s="320">
        <v>41589</v>
      </c>
      <c r="D685" s="319">
        <v>2013</v>
      </c>
      <c r="E685" s="321">
        <v>44</v>
      </c>
    </row>
    <row r="686" spans="1:5">
      <c r="A686" s="318">
        <v>41590</v>
      </c>
      <c r="B686" s="319" t="str">
        <f t="shared" si="10"/>
        <v>TER</v>
      </c>
      <c r="C686" s="320">
        <v>41589</v>
      </c>
      <c r="D686" s="319">
        <v>2013</v>
      </c>
      <c r="E686" s="321">
        <v>44</v>
      </c>
    </row>
    <row r="687" spans="1:5">
      <c r="A687" s="318">
        <v>41591</v>
      </c>
      <c r="B687" s="319" t="str">
        <f t="shared" si="10"/>
        <v>QUA</v>
      </c>
      <c r="C687" s="320">
        <v>41589</v>
      </c>
      <c r="D687" s="319">
        <v>2013</v>
      </c>
      <c r="E687" s="321">
        <v>44</v>
      </c>
    </row>
    <row r="688" spans="1:5">
      <c r="A688" s="318">
        <v>41592</v>
      </c>
      <c r="B688" s="319" t="str">
        <f t="shared" si="10"/>
        <v>QUI</v>
      </c>
      <c r="C688" s="320">
        <v>41589</v>
      </c>
      <c r="D688" s="319">
        <v>2013</v>
      </c>
      <c r="E688" s="321">
        <v>44</v>
      </c>
    </row>
    <row r="689" spans="1:5">
      <c r="A689" s="318">
        <v>41593</v>
      </c>
      <c r="B689" s="319" t="str">
        <f t="shared" si="10"/>
        <v>SEX</v>
      </c>
      <c r="C689" s="320">
        <v>41589</v>
      </c>
      <c r="D689" s="319">
        <v>2013</v>
      </c>
      <c r="E689" s="321">
        <v>45</v>
      </c>
    </row>
    <row r="690" spans="1:5">
      <c r="A690" s="318">
        <v>41594</v>
      </c>
      <c r="B690" s="319" t="str">
        <f t="shared" si="10"/>
        <v>SAB</v>
      </c>
      <c r="C690" s="320">
        <v>41589</v>
      </c>
      <c r="D690" s="319">
        <v>2013</v>
      </c>
      <c r="E690" s="321">
        <v>45</v>
      </c>
    </row>
    <row r="691" spans="1:5">
      <c r="A691" s="318">
        <v>41595</v>
      </c>
      <c r="B691" s="319" t="str">
        <f t="shared" si="10"/>
        <v>DOM</v>
      </c>
      <c r="C691" s="320">
        <v>41589</v>
      </c>
      <c r="D691" s="319">
        <v>2013</v>
      </c>
      <c r="E691" s="321">
        <v>45</v>
      </c>
    </row>
    <row r="692" spans="1:5">
      <c r="A692" s="318">
        <v>41596</v>
      </c>
      <c r="B692" s="319" t="str">
        <f t="shared" si="10"/>
        <v>SEG</v>
      </c>
      <c r="C692" s="320">
        <v>41596</v>
      </c>
      <c r="D692" s="319">
        <v>2013</v>
      </c>
      <c r="E692" s="321">
        <v>45</v>
      </c>
    </row>
    <row r="693" spans="1:5">
      <c r="A693" s="318">
        <v>41597</v>
      </c>
      <c r="B693" s="319" t="str">
        <f t="shared" si="10"/>
        <v>TER</v>
      </c>
      <c r="C693" s="320">
        <v>41596</v>
      </c>
      <c r="D693" s="319">
        <v>2013</v>
      </c>
      <c r="E693" s="321">
        <v>45</v>
      </c>
    </row>
    <row r="694" spans="1:5">
      <c r="A694" s="318">
        <v>41598</v>
      </c>
      <c r="B694" s="319" t="str">
        <f t="shared" si="10"/>
        <v>QUA</v>
      </c>
      <c r="C694" s="320">
        <v>41596</v>
      </c>
      <c r="D694" s="319">
        <v>2013</v>
      </c>
      <c r="E694" s="321">
        <v>45</v>
      </c>
    </row>
    <row r="695" spans="1:5">
      <c r="A695" s="318">
        <v>41599</v>
      </c>
      <c r="B695" s="319" t="str">
        <f t="shared" si="10"/>
        <v>QUI</v>
      </c>
      <c r="C695" s="320">
        <v>41596</v>
      </c>
      <c r="D695" s="319">
        <v>2013</v>
      </c>
      <c r="E695" s="321">
        <v>45</v>
      </c>
    </row>
    <row r="696" spans="1:5">
      <c r="A696" s="318">
        <v>41600</v>
      </c>
      <c r="B696" s="319" t="str">
        <f t="shared" si="10"/>
        <v>SEX</v>
      </c>
      <c r="C696" s="320">
        <v>41596</v>
      </c>
      <c r="D696" s="319">
        <v>2013</v>
      </c>
      <c r="E696" s="321">
        <v>46</v>
      </c>
    </row>
    <row r="697" spans="1:5">
      <c r="A697" s="318">
        <v>41601</v>
      </c>
      <c r="B697" s="319" t="str">
        <f t="shared" si="10"/>
        <v>SAB</v>
      </c>
      <c r="C697" s="320">
        <v>41596</v>
      </c>
      <c r="D697" s="319">
        <v>2013</v>
      </c>
      <c r="E697" s="321">
        <v>46</v>
      </c>
    </row>
    <row r="698" spans="1:5">
      <c r="A698" s="318">
        <v>41602</v>
      </c>
      <c r="B698" s="319" t="str">
        <f t="shared" si="10"/>
        <v>DOM</v>
      </c>
      <c r="C698" s="320">
        <v>41596</v>
      </c>
      <c r="D698" s="319">
        <v>2013</v>
      </c>
      <c r="E698" s="321">
        <v>46</v>
      </c>
    </row>
    <row r="699" spans="1:5">
      <c r="A699" s="318">
        <v>41603</v>
      </c>
      <c r="B699" s="319" t="str">
        <f t="shared" si="10"/>
        <v>SEG</v>
      </c>
      <c r="C699" s="320">
        <v>41603</v>
      </c>
      <c r="D699" s="319">
        <v>2013</v>
      </c>
      <c r="E699" s="321">
        <v>46</v>
      </c>
    </row>
    <row r="700" spans="1:5">
      <c r="A700" s="318">
        <v>41604</v>
      </c>
      <c r="B700" s="319" t="str">
        <f t="shared" si="10"/>
        <v>TER</v>
      </c>
      <c r="C700" s="320">
        <v>41603</v>
      </c>
      <c r="D700" s="319">
        <v>2013</v>
      </c>
      <c r="E700" s="321">
        <v>46</v>
      </c>
    </row>
    <row r="701" spans="1:5">
      <c r="A701" s="318">
        <v>41605</v>
      </c>
      <c r="B701" s="319" t="str">
        <f t="shared" si="10"/>
        <v>QUA</v>
      </c>
      <c r="C701" s="320">
        <v>41603</v>
      </c>
      <c r="D701" s="319">
        <v>2013</v>
      </c>
      <c r="E701" s="321">
        <v>46</v>
      </c>
    </row>
    <row r="702" spans="1:5">
      <c r="A702" s="318">
        <v>41606</v>
      </c>
      <c r="B702" s="319" t="str">
        <f t="shared" si="10"/>
        <v>QUI</v>
      </c>
      <c r="C702" s="320">
        <v>41603</v>
      </c>
      <c r="D702" s="319">
        <v>2013</v>
      </c>
      <c r="E702" s="321">
        <v>46</v>
      </c>
    </row>
    <row r="703" spans="1:5">
      <c r="A703" s="318">
        <v>41607</v>
      </c>
      <c r="B703" s="319" t="str">
        <f t="shared" si="10"/>
        <v>SEX</v>
      </c>
      <c r="C703" s="320">
        <v>41603</v>
      </c>
      <c r="D703" s="319">
        <v>2013</v>
      </c>
      <c r="E703" s="321">
        <v>47</v>
      </c>
    </row>
    <row r="704" spans="1:5">
      <c r="A704" s="318">
        <v>41608</v>
      </c>
      <c r="B704" s="319" t="str">
        <f t="shared" si="10"/>
        <v>SAB</v>
      </c>
      <c r="C704" s="320">
        <v>41603</v>
      </c>
      <c r="D704" s="319">
        <v>2013</v>
      </c>
      <c r="E704" s="321">
        <v>47</v>
      </c>
    </row>
    <row r="705" spans="1:5">
      <c r="A705" s="318">
        <v>41609</v>
      </c>
      <c r="B705" s="319" t="str">
        <f t="shared" si="10"/>
        <v>DOM</v>
      </c>
      <c r="C705" s="320">
        <v>41603</v>
      </c>
      <c r="D705" s="319">
        <v>2013</v>
      </c>
      <c r="E705" s="321">
        <v>47</v>
      </c>
    </row>
    <row r="706" spans="1:5">
      <c r="A706" s="318">
        <v>41610</v>
      </c>
      <c r="B706" s="319" t="str">
        <f t="shared" ref="B706:B769" si="11">VLOOKUP(WEEKDAY(A706),$G$2:$H$9,2,0)</f>
        <v>SEG</v>
      </c>
      <c r="C706" s="320">
        <v>41610</v>
      </c>
      <c r="D706" s="319">
        <v>2013</v>
      </c>
      <c r="E706" s="321">
        <v>47</v>
      </c>
    </row>
    <row r="707" spans="1:5">
      <c r="A707" s="318">
        <v>41611</v>
      </c>
      <c r="B707" s="319" t="str">
        <f t="shared" si="11"/>
        <v>TER</v>
      </c>
      <c r="C707" s="320">
        <v>41610</v>
      </c>
      <c r="D707" s="319">
        <v>2013</v>
      </c>
      <c r="E707" s="321">
        <v>47</v>
      </c>
    </row>
    <row r="708" spans="1:5">
      <c r="A708" s="318">
        <v>41612</v>
      </c>
      <c r="B708" s="319" t="str">
        <f t="shared" si="11"/>
        <v>QUA</v>
      </c>
      <c r="C708" s="320">
        <v>41610</v>
      </c>
      <c r="D708" s="319">
        <v>2013</v>
      </c>
      <c r="E708" s="321">
        <v>47</v>
      </c>
    </row>
    <row r="709" spans="1:5">
      <c r="A709" s="318">
        <v>41613</v>
      </c>
      <c r="B709" s="319" t="str">
        <f t="shared" si="11"/>
        <v>QUI</v>
      </c>
      <c r="C709" s="320">
        <v>41610</v>
      </c>
      <c r="D709" s="319">
        <v>2013</v>
      </c>
      <c r="E709" s="321">
        <v>47</v>
      </c>
    </row>
    <row r="710" spans="1:5">
      <c r="A710" s="318">
        <v>41614</v>
      </c>
      <c r="B710" s="319" t="str">
        <f t="shared" si="11"/>
        <v>SEX</v>
      </c>
      <c r="C710" s="320">
        <v>41610</v>
      </c>
      <c r="D710" s="319">
        <v>2013</v>
      </c>
      <c r="E710" s="321">
        <v>48</v>
      </c>
    </row>
    <row r="711" spans="1:5">
      <c r="A711" s="318">
        <v>41615</v>
      </c>
      <c r="B711" s="319" t="str">
        <f t="shared" si="11"/>
        <v>SAB</v>
      </c>
      <c r="C711" s="320">
        <v>41610</v>
      </c>
      <c r="D711" s="319">
        <v>2013</v>
      </c>
      <c r="E711" s="321">
        <v>48</v>
      </c>
    </row>
    <row r="712" spans="1:5">
      <c r="A712" s="318">
        <v>41616</v>
      </c>
      <c r="B712" s="319" t="str">
        <f t="shared" si="11"/>
        <v>DOM</v>
      </c>
      <c r="C712" s="320">
        <v>41610</v>
      </c>
      <c r="D712" s="319">
        <v>2013</v>
      </c>
      <c r="E712" s="321">
        <v>48</v>
      </c>
    </row>
    <row r="713" spans="1:5">
      <c r="A713" s="318">
        <v>41617</v>
      </c>
      <c r="B713" s="319" t="str">
        <f t="shared" si="11"/>
        <v>SEG</v>
      </c>
      <c r="C713" s="320">
        <v>41617</v>
      </c>
      <c r="D713" s="319">
        <v>2013</v>
      </c>
      <c r="E713" s="321">
        <v>48</v>
      </c>
    </row>
    <row r="714" spans="1:5">
      <c r="A714" s="318">
        <v>41618</v>
      </c>
      <c r="B714" s="319" t="str">
        <f t="shared" si="11"/>
        <v>TER</v>
      </c>
      <c r="C714" s="320">
        <v>41617</v>
      </c>
      <c r="D714" s="319">
        <v>2013</v>
      </c>
      <c r="E714" s="321">
        <v>48</v>
      </c>
    </row>
    <row r="715" spans="1:5">
      <c r="A715" s="318">
        <v>41619</v>
      </c>
      <c r="B715" s="319" t="str">
        <f t="shared" si="11"/>
        <v>QUA</v>
      </c>
      <c r="C715" s="320">
        <v>41617</v>
      </c>
      <c r="D715" s="319">
        <v>2013</v>
      </c>
      <c r="E715" s="321">
        <v>48</v>
      </c>
    </row>
    <row r="716" spans="1:5">
      <c r="A716" s="318">
        <v>41620</v>
      </c>
      <c r="B716" s="319" t="str">
        <f t="shared" si="11"/>
        <v>QUI</v>
      </c>
      <c r="C716" s="320">
        <v>41617</v>
      </c>
      <c r="D716" s="319">
        <v>2013</v>
      </c>
      <c r="E716" s="321">
        <v>48</v>
      </c>
    </row>
    <row r="717" spans="1:5">
      <c r="A717" s="318">
        <v>41621</v>
      </c>
      <c r="B717" s="319" t="str">
        <f t="shared" si="11"/>
        <v>SEX</v>
      </c>
      <c r="C717" s="320">
        <v>41617</v>
      </c>
      <c r="D717" s="319">
        <v>2013</v>
      </c>
      <c r="E717" s="321">
        <v>49</v>
      </c>
    </row>
    <row r="718" spans="1:5">
      <c r="A718" s="318">
        <v>41622</v>
      </c>
      <c r="B718" s="319" t="str">
        <f t="shared" si="11"/>
        <v>SAB</v>
      </c>
      <c r="C718" s="320">
        <v>41617</v>
      </c>
      <c r="D718" s="319">
        <v>2013</v>
      </c>
      <c r="E718" s="321">
        <v>49</v>
      </c>
    </row>
    <row r="719" spans="1:5">
      <c r="A719" s="318">
        <v>41623</v>
      </c>
      <c r="B719" s="319" t="str">
        <f t="shared" si="11"/>
        <v>DOM</v>
      </c>
      <c r="C719" s="320">
        <v>41617</v>
      </c>
      <c r="D719" s="319">
        <v>2013</v>
      </c>
      <c r="E719" s="321">
        <v>49</v>
      </c>
    </row>
    <row r="720" spans="1:5">
      <c r="A720" s="318">
        <v>41624</v>
      </c>
      <c r="B720" s="319" t="str">
        <f t="shared" si="11"/>
        <v>SEG</v>
      </c>
      <c r="C720" s="320">
        <v>41624</v>
      </c>
      <c r="D720" s="319">
        <v>2013</v>
      </c>
      <c r="E720" s="321">
        <v>49</v>
      </c>
    </row>
    <row r="721" spans="1:5">
      <c r="A721" s="318">
        <v>41625</v>
      </c>
      <c r="B721" s="319" t="str">
        <f t="shared" si="11"/>
        <v>TER</v>
      </c>
      <c r="C721" s="320">
        <v>41624</v>
      </c>
      <c r="D721" s="319">
        <v>2013</v>
      </c>
      <c r="E721" s="321">
        <v>49</v>
      </c>
    </row>
    <row r="722" spans="1:5">
      <c r="A722" s="318">
        <v>41626</v>
      </c>
      <c r="B722" s="319" t="str">
        <f t="shared" si="11"/>
        <v>QUA</v>
      </c>
      <c r="C722" s="320">
        <v>41624</v>
      </c>
      <c r="D722" s="319">
        <v>2013</v>
      </c>
      <c r="E722" s="321">
        <v>49</v>
      </c>
    </row>
    <row r="723" spans="1:5">
      <c r="A723" s="318">
        <v>41627</v>
      </c>
      <c r="B723" s="319" t="str">
        <f t="shared" si="11"/>
        <v>QUI</v>
      </c>
      <c r="C723" s="320">
        <v>41624</v>
      </c>
      <c r="D723" s="319">
        <v>2013</v>
      </c>
      <c r="E723" s="321">
        <v>49</v>
      </c>
    </row>
    <row r="724" spans="1:5">
      <c r="A724" s="318">
        <v>41628</v>
      </c>
      <c r="B724" s="319" t="str">
        <f t="shared" si="11"/>
        <v>SEX</v>
      </c>
      <c r="C724" s="320">
        <v>41624</v>
      </c>
      <c r="D724" s="319">
        <v>2013</v>
      </c>
      <c r="E724" s="321">
        <v>50</v>
      </c>
    </row>
    <row r="725" spans="1:5">
      <c r="A725" s="318">
        <v>41629</v>
      </c>
      <c r="B725" s="319" t="str">
        <f t="shared" si="11"/>
        <v>SAB</v>
      </c>
      <c r="C725" s="320">
        <v>41624</v>
      </c>
      <c r="D725" s="319">
        <v>2013</v>
      </c>
      <c r="E725" s="321">
        <v>50</v>
      </c>
    </row>
    <row r="726" spans="1:5">
      <c r="A726" s="318">
        <v>41630</v>
      </c>
      <c r="B726" s="319" t="str">
        <f t="shared" si="11"/>
        <v>DOM</v>
      </c>
      <c r="C726" s="320">
        <v>41624</v>
      </c>
      <c r="D726" s="319">
        <v>2013</v>
      </c>
      <c r="E726" s="321">
        <v>50</v>
      </c>
    </row>
    <row r="727" spans="1:5">
      <c r="A727" s="318">
        <v>41631</v>
      </c>
      <c r="B727" s="319" t="str">
        <f t="shared" si="11"/>
        <v>SEG</v>
      </c>
      <c r="C727" s="320">
        <v>41631</v>
      </c>
      <c r="D727" s="319">
        <v>2013</v>
      </c>
      <c r="E727" s="321">
        <v>50</v>
      </c>
    </row>
    <row r="728" spans="1:5">
      <c r="A728" s="318">
        <v>41632</v>
      </c>
      <c r="B728" s="319" t="str">
        <f t="shared" si="11"/>
        <v>TER</v>
      </c>
      <c r="C728" s="320">
        <v>41631</v>
      </c>
      <c r="D728" s="319">
        <v>2013</v>
      </c>
      <c r="E728" s="321">
        <v>50</v>
      </c>
    </row>
    <row r="729" spans="1:5">
      <c r="A729" s="318">
        <v>41633</v>
      </c>
      <c r="B729" s="319" t="str">
        <f t="shared" si="11"/>
        <v>QUA</v>
      </c>
      <c r="C729" s="320">
        <v>41631</v>
      </c>
      <c r="D729" s="319">
        <v>2013</v>
      </c>
      <c r="E729" s="321">
        <v>50</v>
      </c>
    </row>
    <row r="730" spans="1:5">
      <c r="A730" s="318">
        <v>41634</v>
      </c>
      <c r="B730" s="319" t="str">
        <f t="shared" si="11"/>
        <v>QUI</v>
      </c>
      <c r="C730" s="320">
        <v>41631</v>
      </c>
      <c r="D730" s="319">
        <v>2013</v>
      </c>
      <c r="E730" s="321">
        <v>50</v>
      </c>
    </row>
    <row r="731" spans="1:5">
      <c r="A731" s="318">
        <v>41635</v>
      </c>
      <c r="B731" s="319" t="str">
        <f t="shared" si="11"/>
        <v>SEX</v>
      </c>
      <c r="C731" s="320">
        <v>41631</v>
      </c>
      <c r="D731" s="319">
        <v>2013</v>
      </c>
      <c r="E731" s="321">
        <v>51</v>
      </c>
    </row>
    <row r="732" spans="1:5">
      <c r="A732" s="318">
        <v>41636</v>
      </c>
      <c r="B732" s="319" t="str">
        <f t="shared" si="11"/>
        <v>SAB</v>
      </c>
      <c r="C732" s="320">
        <v>41631</v>
      </c>
      <c r="D732" s="319">
        <v>2013</v>
      </c>
      <c r="E732" s="321">
        <v>51</v>
      </c>
    </row>
    <row r="733" spans="1:5">
      <c r="A733" s="318">
        <v>41637</v>
      </c>
      <c r="B733" s="319" t="str">
        <f t="shared" si="11"/>
        <v>DOM</v>
      </c>
      <c r="C733" s="320">
        <v>41631</v>
      </c>
      <c r="D733" s="319">
        <v>2013</v>
      </c>
      <c r="E733" s="321">
        <v>51</v>
      </c>
    </row>
    <row r="734" spans="1:5">
      <c r="A734" s="318">
        <v>41638</v>
      </c>
      <c r="B734" s="319" t="str">
        <f t="shared" si="11"/>
        <v>SEG</v>
      </c>
      <c r="C734" s="320">
        <v>41638</v>
      </c>
      <c r="D734" s="319">
        <v>2013</v>
      </c>
      <c r="E734" s="321">
        <v>51</v>
      </c>
    </row>
    <row r="735" spans="1:5">
      <c r="A735" s="318">
        <v>41639</v>
      </c>
      <c r="B735" s="319" t="str">
        <f t="shared" si="11"/>
        <v>TER</v>
      </c>
      <c r="C735" s="320">
        <v>41638</v>
      </c>
      <c r="D735" s="319">
        <v>2013</v>
      </c>
      <c r="E735" s="321">
        <v>51</v>
      </c>
    </row>
    <row r="736" spans="1:5">
      <c r="A736" s="318">
        <v>41640</v>
      </c>
      <c r="B736" s="319" t="str">
        <f t="shared" si="11"/>
        <v>QUA</v>
      </c>
      <c r="C736" s="320">
        <v>41638</v>
      </c>
      <c r="D736" s="319">
        <v>2014</v>
      </c>
      <c r="E736" s="321">
        <v>51</v>
      </c>
    </row>
    <row r="737" spans="1:5">
      <c r="A737" s="318">
        <v>41641</v>
      </c>
      <c r="B737" s="319" t="str">
        <f t="shared" si="11"/>
        <v>QUI</v>
      </c>
      <c r="C737" s="320">
        <v>41638</v>
      </c>
      <c r="D737" s="319">
        <v>2014</v>
      </c>
      <c r="E737" s="321">
        <v>51</v>
      </c>
    </row>
    <row r="738" spans="1:5">
      <c r="A738" s="318">
        <v>41642</v>
      </c>
      <c r="B738" s="319" t="str">
        <f t="shared" si="11"/>
        <v>SEX</v>
      </c>
      <c r="C738" s="320">
        <v>41638</v>
      </c>
      <c r="D738" s="319">
        <v>2014</v>
      </c>
      <c r="E738" s="321">
        <v>52</v>
      </c>
    </row>
    <row r="739" spans="1:5">
      <c r="A739" s="318">
        <v>41643</v>
      </c>
      <c r="B739" s="319" t="str">
        <f t="shared" si="11"/>
        <v>SAB</v>
      </c>
      <c r="C739" s="320">
        <v>41638</v>
      </c>
      <c r="D739" s="319">
        <v>2014</v>
      </c>
      <c r="E739" s="321">
        <v>52</v>
      </c>
    </row>
    <row r="740" spans="1:5">
      <c r="A740" s="318">
        <v>41644</v>
      </c>
      <c r="B740" s="319" t="str">
        <f t="shared" si="11"/>
        <v>DOM</v>
      </c>
      <c r="C740" s="320">
        <v>41638</v>
      </c>
      <c r="D740" s="319">
        <v>2014</v>
      </c>
      <c r="E740" s="321">
        <v>52</v>
      </c>
    </row>
    <row r="741" spans="1:5">
      <c r="A741" s="318">
        <v>41645</v>
      </c>
      <c r="B741" s="319" t="str">
        <f t="shared" si="11"/>
        <v>SEG</v>
      </c>
      <c r="C741" s="320">
        <v>41645</v>
      </c>
      <c r="D741" s="319">
        <v>2014</v>
      </c>
      <c r="E741" s="321">
        <v>52</v>
      </c>
    </row>
    <row r="742" spans="1:5">
      <c r="A742" s="318">
        <v>41646</v>
      </c>
      <c r="B742" s="319" t="str">
        <f t="shared" si="11"/>
        <v>TER</v>
      </c>
      <c r="C742" s="320">
        <v>41645</v>
      </c>
      <c r="D742" s="319">
        <v>2014</v>
      </c>
      <c r="E742" s="321">
        <v>52</v>
      </c>
    </row>
    <row r="743" spans="1:5">
      <c r="A743" s="318">
        <v>41647</v>
      </c>
      <c r="B743" s="319" t="str">
        <f t="shared" si="11"/>
        <v>QUA</v>
      </c>
      <c r="C743" s="320">
        <v>41645</v>
      </c>
      <c r="D743" s="319">
        <v>2014</v>
      </c>
      <c r="E743" s="321">
        <v>52</v>
      </c>
    </row>
    <row r="744" spans="1:5">
      <c r="A744" s="318">
        <v>41648</v>
      </c>
      <c r="B744" s="319" t="str">
        <f t="shared" si="11"/>
        <v>QUI</v>
      </c>
      <c r="C744" s="320">
        <v>41645</v>
      </c>
      <c r="D744" s="319">
        <v>2014</v>
      </c>
      <c r="E744" s="321">
        <v>52</v>
      </c>
    </row>
    <row r="745" spans="1:5">
      <c r="A745" s="318">
        <v>41649</v>
      </c>
      <c r="B745" s="319" t="str">
        <f t="shared" si="11"/>
        <v>SEX</v>
      </c>
      <c r="C745" s="320">
        <v>41645</v>
      </c>
      <c r="D745" s="319">
        <v>2014</v>
      </c>
      <c r="E745" s="321">
        <v>52</v>
      </c>
    </row>
    <row r="746" spans="1:5">
      <c r="A746" s="318">
        <v>41650</v>
      </c>
      <c r="B746" s="319" t="str">
        <f t="shared" si="11"/>
        <v>SAB</v>
      </c>
      <c r="C746" s="320">
        <v>41645</v>
      </c>
      <c r="D746" s="319">
        <v>2014</v>
      </c>
      <c r="E746" s="321">
        <v>1</v>
      </c>
    </row>
    <row r="747" spans="1:5">
      <c r="A747" s="318">
        <v>41651</v>
      </c>
      <c r="B747" s="319" t="str">
        <f t="shared" si="11"/>
        <v>DOM</v>
      </c>
      <c r="C747" s="320">
        <v>41645</v>
      </c>
      <c r="D747" s="319">
        <v>2014</v>
      </c>
      <c r="E747" s="321">
        <v>1</v>
      </c>
    </row>
    <row r="748" spans="1:5">
      <c r="A748" s="318">
        <v>41652</v>
      </c>
      <c r="B748" s="319" t="str">
        <f t="shared" si="11"/>
        <v>SEG</v>
      </c>
      <c r="C748" s="320">
        <v>41652</v>
      </c>
      <c r="D748" s="319">
        <v>2014</v>
      </c>
      <c r="E748" s="321">
        <v>1</v>
      </c>
    </row>
    <row r="749" spans="1:5">
      <c r="A749" s="318">
        <v>41653</v>
      </c>
      <c r="B749" s="319" t="str">
        <f t="shared" si="11"/>
        <v>TER</v>
      </c>
      <c r="C749" s="320">
        <v>41652</v>
      </c>
      <c r="D749" s="319">
        <v>2014</v>
      </c>
      <c r="E749" s="321">
        <v>1</v>
      </c>
    </row>
    <row r="750" spans="1:5">
      <c r="A750" s="318">
        <v>41654</v>
      </c>
      <c r="B750" s="319" t="str">
        <f t="shared" si="11"/>
        <v>QUA</v>
      </c>
      <c r="C750" s="320">
        <v>41652</v>
      </c>
      <c r="D750" s="319">
        <v>2014</v>
      </c>
      <c r="E750" s="321">
        <v>1</v>
      </c>
    </row>
    <row r="751" spans="1:5">
      <c r="A751" s="318">
        <v>41655</v>
      </c>
      <c r="B751" s="319" t="str">
        <f t="shared" si="11"/>
        <v>QUI</v>
      </c>
      <c r="C751" s="320">
        <v>41652</v>
      </c>
      <c r="D751" s="319">
        <v>2014</v>
      </c>
      <c r="E751" s="321">
        <v>1</v>
      </c>
    </row>
    <row r="752" spans="1:5">
      <c r="A752" s="318">
        <v>41656</v>
      </c>
      <c r="B752" s="319" t="str">
        <f t="shared" si="11"/>
        <v>SEX</v>
      </c>
      <c r="C752" s="320">
        <v>41652</v>
      </c>
      <c r="D752" s="319">
        <v>2014</v>
      </c>
      <c r="E752" s="321">
        <v>2</v>
      </c>
    </row>
    <row r="753" spans="1:5">
      <c r="A753" s="318">
        <v>41657</v>
      </c>
      <c r="B753" s="319" t="str">
        <f t="shared" si="11"/>
        <v>SAB</v>
      </c>
      <c r="C753" s="320">
        <v>41652</v>
      </c>
      <c r="D753" s="319">
        <v>2014</v>
      </c>
      <c r="E753" s="321">
        <v>2</v>
      </c>
    </row>
    <row r="754" spans="1:5">
      <c r="A754" s="318">
        <v>41658</v>
      </c>
      <c r="B754" s="319" t="str">
        <f t="shared" si="11"/>
        <v>DOM</v>
      </c>
      <c r="C754" s="320">
        <v>41652</v>
      </c>
      <c r="D754" s="319">
        <v>2014</v>
      </c>
      <c r="E754" s="321">
        <v>2</v>
      </c>
    </row>
    <row r="755" spans="1:5">
      <c r="A755" s="318">
        <v>41659</v>
      </c>
      <c r="B755" s="319" t="str">
        <f t="shared" si="11"/>
        <v>SEG</v>
      </c>
      <c r="C755" s="320">
        <v>41659</v>
      </c>
      <c r="D755" s="319">
        <v>2014</v>
      </c>
      <c r="E755" s="321">
        <v>2</v>
      </c>
    </row>
    <row r="756" spans="1:5">
      <c r="A756" s="318">
        <v>41660</v>
      </c>
      <c r="B756" s="319" t="str">
        <f t="shared" si="11"/>
        <v>TER</v>
      </c>
      <c r="C756" s="320">
        <v>41659</v>
      </c>
      <c r="D756" s="319">
        <v>2014</v>
      </c>
      <c r="E756" s="321">
        <v>2</v>
      </c>
    </row>
    <row r="757" spans="1:5">
      <c r="A757" s="318">
        <v>41661</v>
      </c>
      <c r="B757" s="319" t="str">
        <f t="shared" si="11"/>
        <v>QUA</v>
      </c>
      <c r="C757" s="320">
        <v>41659</v>
      </c>
      <c r="D757" s="319">
        <v>2014</v>
      </c>
      <c r="E757" s="321">
        <v>2</v>
      </c>
    </row>
    <row r="758" spans="1:5">
      <c r="A758" s="318">
        <v>41662</v>
      </c>
      <c r="B758" s="319" t="str">
        <f t="shared" si="11"/>
        <v>QUI</v>
      </c>
      <c r="C758" s="320">
        <v>41659</v>
      </c>
      <c r="D758" s="319">
        <v>2014</v>
      </c>
      <c r="E758" s="321">
        <v>2</v>
      </c>
    </row>
    <row r="759" spans="1:5">
      <c r="A759" s="318">
        <v>41663</v>
      </c>
      <c r="B759" s="319" t="str">
        <f t="shared" si="11"/>
        <v>SEX</v>
      </c>
      <c r="C759" s="320">
        <v>41659</v>
      </c>
      <c r="D759" s="319">
        <v>2014</v>
      </c>
      <c r="E759" s="321">
        <v>3</v>
      </c>
    </row>
    <row r="760" spans="1:5">
      <c r="A760" s="318">
        <v>41664</v>
      </c>
      <c r="B760" s="319" t="str">
        <f t="shared" si="11"/>
        <v>SAB</v>
      </c>
      <c r="C760" s="320">
        <v>41659</v>
      </c>
      <c r="D760" s="319">
        <v>2014</v>
      </c>
      <c r="E760" s="321">
        <v>3</v>
      </c>
    </row>
    <row r="761" spans="1:5">
      <c r="A761" s="318">
        <v>41665</v>
      </c>
      <c r="B761" s="319" t="str">
        <f t="shared" si="11"/>
        <v>DOM</v>
      </c>
      <c r="C761" s="320">
        <v>41659</v>
      </c>
      <c r="D761" s="319">
        <v>2014</v>
      </c>
      <c r="E761" s="321">
        <v>3</v>
      </c>
    </row>
    <row r="762" spans="1:5">
      <c r="A762" s="318">
        <v>41666</v>
      </c>
      <c r="B762" s="319" t="str">
        <f t="shared" si="11"/>
        <v>SEG</v>
      </c>
      <c r="C762" s="320">
        <v>41666</v>
      </c>
      <c r="D762" s="319">
        <v>2014</v>
      </c>
      <c r="E762" s="321">
        <v>3</v>
      </c>
    </row>
    <row r="763" spans="1:5">
      <c r="A763" s="318">
        <v>41667</v>
      </c>
      <c r="B763" s="319" t="str">
        <f t="shared" si="11"/>
        <v>TER</v>
      </c>
      <c r="C763" s="320">
        <v>41666</v>
      </c>
      <c r="D763" s="319">
        <v>2014</v>
      </c>
      <c r="E763" s="321">
        <v>3</v>
      </c>
    </row>
    <row r="764" spans="1:5">
      <c r="A764" s="318">
        <v>41668</v>
      </c>
      <c r="B764" s="319" t="str">
        <f t="shared" si="11"/>
        <v>QUA</v>
      </c>
      <c r="C764" s="320">
        <v>41666</v>
      </c>
      <c r="D764" s="319">
        <v>2014</v>
      </c>
      <c r="E764" s="321">
        <v>3</v>
      </c>
    </row>
    <row r="765" spans="1:5">
      <c r="A765" s="318">
        <v>41669</v>
      </c>
      <c r="B765" s="319" t="str">
        <f t="shared" si="11"/>
        <v>QUI</v>
      </c>
      <c r="C765" s="320">
        <v>41666</v>
      </c>
      <c r="D765" s="319">
        <v>2014</v>
      </c>
      <c r="E765" s="321">
        <v>3</v>
      </c>
    </row>
    <row r="766" spans="1:5">
      <c r="A766" s="318">
        <v>41670</v>
      </c>
      <c r="B766" s="319" t="str">
        <f t="shared" si="11"/>
        <v>SEX</v>
      </c>
      <c r="C766" s="320">
        <v>41666</v>
      </c>
      <c r="D766" s="319">
        <v>2014</v>
      </c>
      <c r="E766" s="321">
        <v>4</v>
      </c>
    </row>
    <row r="767" spans="1:5">
      <c r="A767" s="318">
        <v>41671</v>
      </c>
      <c r="B767" s="319" t="str">
        <f t="shared" si="11"/>
        <v>SAB</v>
      </c>
      <c r="C767" s="320">
        <v>41666</v>
      </c>
      <c r="D767" s="319">
        <v>2014</v>
      </c>
      <c r="E767" s="321">
        <v>4</v>
      </c>
    </row>
    <row r="768" spans="1:5">
      <c r="A768" s="318">
        <v>41672</v>
      </c>
      <c r="B768" s="319" t="str">
        <f t="shared" si="11"/>
        <v>DOM</v>
      </c>
      <c r="C768" s="320">
        <v>41666</v>
      </c>
      <c r="D768" s="319">
        <v>2014</v>
      </c>
      <c r="E768" s="321">
        <v>4</v>
      </c>
    </row>
    <row r="769" spans="1:5">
      <c r="A769" s="318">
        <v>41673</v>
      </c>
      <c r="B769" s="319" t="str">
        <f t="shared" si="11"/>
        <v>SEG</v>
      </c>
      <c r="C769" s="320">
        <v>41673</v>
      </c>
      <c r="D769" s="319">
        <v>2014</v>
      </c>
      <c r="E769" s="321">
        <v>4</v>
      </c>
    </row>
    <row r="770" spans="1:5">
      <c r="A770" s="318">
        <v>41674</v>
      </c>
      <c r="B770" s="319" t="str">
        <f t="shared" ref="B770:B833" si="12">VLOOKUP(WEEKDAY(A770),$G$2:$H$9,2,0)</f>
        <v>TER</v>
      </c>
      <c r="C770" s="320">
        <v>41673</v>
      </c>
      <c r="D770" s="319">
        <v>2014</v>
      </c>
      <c r="E770" s="321">
        <v>4</v>
      </c>
    </row>
    <row r="771" spans="1:5">
      <c r="A771" s="318">
        <v>41675</v>
      </c>
      <c r="B771" s="319" t="str">
        <f t="shared" si="12"/>
        <v>QUA</v>
      </c>
      <c r="C771" s="320">
        <v>41673</v>
      </c>
      <c r="D771" s="319">
        <v>2014</v>
      </c>
      <c r="E771" s="321">
        <v>4</v>
      </c>
    </row>
    <row r="772" spans="1:5">
      <c r="A772" s="318">
        <v>41676</v>
      </c>
      <c r="B772" s="319" t="str">
        <f t="shared" si="12"/>
        <v>QUI</v>
      </c>
      <c r="C772" s="320">
        <v>41673</v>
      </c>
      <c r="D772" s="319">
        <v>2014</v>
      </c>
      <c r="E772" s="321">
        <v>4</v>
      </c>
    </row>
    <row r="773" spans="1:5">
      <c r="A773" s="318">
        <v>41677</v>
      </c>
      <c r="B773" s="319" t="str">
        <f t="shared" si="12"/>
        <v>SEX</v>
      </c>
      <c r="C773" s="320">
        <v>41673</v>
      </c>
      <c r="D773" s="319">
        <v>2014</v>
      </c>
      <c r="E773" s="321">
        <v>5</v>
      </c>
    </row>
    <row r="774" spans="1:5">
      <c r="A774" s="318">
        <v>41678</v>
      </c>
      <c r="B774" s="319" t="str">
        <f t="shared" si="12"/>
        <v>SAB</v>
      </c>
      <c r="C774" s="320">
        <v>41673</v>
      </c>
      <c r="D774" s="319">
        <v>2014</v>
      </c>
      <c r="E774" s="321">
        <v>5</v>
      </c>
    </row>
    <row r="775" spans="1:5">
      <c r="A775" s="318">
        <v>41679</v>
      </c>
      <c r="B775" s="319" t="str">
        <f t="shared" si="12"/>
        <v>DOM</v>
      </c>
      <c r="C775" s="320">
        <v>41673</v>
      </c>
      <c r="D775" s="319">
        <v>2014</v>
      </c>
      <c r="E775" s="321">
        <v>5</v>
      </c>
    </row>
    <row r="776" spans="1:5">
      <c r="A776" s="318">
        <v>41680</v>
      </c>
      <c r="B776" s="319" t="str">
        <f t="shared" si="12"/>
        <v>SEG</v>
      </c>
      <c r="C776" s="320">
        <v>41680</v>
      </c>
      <c r="D776" s="319">
        <v>2014</v>
      </c>
      <c r="E776" s="321">
        <v>5</v>
      </c>
    </row>
    <row r="777" spans="1:5">
      <c r="A777" s="318">
        <v>41681</v>
      </c>
      <c r="B777" s="319" t="str">
        <f t="shared" si="12"/>
        <v>TER</v>
      </c>
      <c r="C777" s="320">
        <v>41680</v>
      </c>
      <c r="D777" s="319">
        <v>2014</v>
      </c>
      <c r="E777" s="321">
        <v>5</v>
      </c>
    </row>
    <row r="778" spans="1:5">
      <c r="A778" s="318">
        <v>41682</v>
      </c>
      <c r="B778" s="319" t="str">
        <f t="shared" si="12"/>
        <v>QUA</v>
      </c>
      <c r="C778" s="320">
        <v>41680</v>
      </c>
      <c r="D778" s="319">
        <v>2014</v>
      </c>
      <c r="E778" s="321">
        <v>5</v>
      </c>
    </row>
    <row r="779" spans="1:5">
      <c r="A779" s="318">
        <v>41683</v>
      </c>
      <c r="B779" s="319" t="str">
        <f t="shared" si="12"/>
        <v>QUI</v>
      </c>
      <c r="C779" s="320">
        <v>41680</v>
      </c>
      <c r="D779" s="319">
        <v>2014</v>
      </c>
      <c r="E779" s="321">
        <v>5</v>
      </c>
    </row>
    <row r="780" spans="1:5">
      <c r="A780" s="318">
        <v>41684</v>
      </c>
      <c r="B780" s="319" t="str">
        <f t="shared" si="12"/>
        <v>SEX</v>
      </c>
      <c r="C780" s="320">
        <v>41680</v>
      </c>
      <c r="D780" s="319">
        <v>2014</v>
      </c>
      <c r="E780" s="321">
        <v>6</v>
      </c>
    </row>
    <row r="781" spans="1:5">
      <c r="A781" s="318">
        <v>41685</v>
      </c>
      <c r="B781" s="319" t="str">
        <f t="shared" si="12"/>
        <v>SAB</v>
      </c>
      <c r="C781" s="320">
        <v>41680</v>
      </c>
      <c r="D781" s="319">
        <v>2014</v>
      </c>
      <c r="E781" s="321">
        <v>6</v>
      </c>
    </row>
    <row r="782" spans="1:5">
      <c r="A782" s="318">
        <v>41686</v>
      </c>
      <c r="B782" s="319" t="str">
        <f t="shared" si="12"/>
        <v>DOM</v>
      </c>
      <c r="C782" s="320">
        <v>41680</v>
      </c>
      <c r="D782" s="319">
        <v>2014</v>
      </c>
      <c r="E782" s="321">
        <v>6</v>
      </c>
    </row>
    <row r="783" spans="1:5">
      <c r="A783" s="318">
        <v>41687</v>
      </c>
      <c r="B783" s="319" t="str">
        <f t="shared" si="12"/>
        <v>SEG</v>
      </c>
      <c r="C783" s="320">
        <v>41687</v>
      </c>
      <c r="D783" s="319">
        <v>2014</v>
      </c>
      <c r="E783" s="321">
        <v>6</v>
      </c>
    </row>
    <row r="784" spans="1:5">
      <c r="A784" s="318">
        <v>41688</v>
      </c>
      <c r="B784" s="319" t="str">
        <f t="shared" si="12"/>
        <v>TER</v>
      </c>
      <c r="C784" s="320">
        <v>41687</v>
      </c>
      <c r="D784" s="319">
        <v>2014</v>
      </c>
      <c r="E784" s="321">
        <v>6</v>
      </c>
    </row>
    <row r="785" spans="1:5">
      <c r="A785" s="318">
        <v>41689</v>
      </c>
      <c r="B785" s="319" t="str">
        <f t="shared" si="12"/>
        <v>QUA</v>
      </c>
      <c r="C785" s="320">
        <v>41687</v>
      </c>
      <c r="D785" s="319">
        <v>2014</v>
      </c>
      <c r="E785" s="321">
        <v>6</v>
      </c>
    </row>
    <row r="786" spans="1:5">
      <c r="A786" s="318">
        <v>41690</v>
      </c>
      <c r="B786" s="319" t="str">
        <f t="shared" si="12"/>
        <v>QUI</v>
      </c>
      <c r="C786" s="320">
        <v>41687</v>
      </c>
      <c r="D786" s="319">
        <v>2014</v>
      </c>
      <c r="E786" s="321">
        <v>6</v>
      </c>
    </row>
    <row r="787" spans="1:5">
      <c r="A787" s="318">
        <v>41691</v>
      </c>
      <c r="B787" s="319" t="str">
        <f t="shared" si="12"/>
        <v>SEX</v>
      </c>
      <c r="C787" s="320">
        <v>41687</v>
      </c>
      <c r="D787" s="319">
        <v>2014</v>
      </c>
      <c r="E787" s="321">
        <v>7</v>
      </c>
    </row>
    <row r="788" spans="1:5">
      <c r="A788" s="318">
        <v>41692</v>
      </c>
      <c r="B788" s="319" t="str">
        <f t="shared" si="12"/>
        <v>SAB</v>
      </c>
      <c r="C788" s="320">
        <v>41687</v>
      </c>
      <c r="D788" s="319">
        <v>2014</v>
      </c>
      <c r="E788" s="321">
        <v>7</v>
      </c>
    </row>
    <row r="789" spans="1:5">
      <c r="A789" s="318">
        <v>41693</v>
      </c>
      <c r="B789" s="319" t="str">
        <f t="shared" si="12"/>
        <v>DOM</v>
      </c>
      <c r="C789" s="320">
        <v>41687</v>
      </c>
      <c r="D789" s="319">
        <v>2014</v>
      </c>
      <c r="E789" s="321">
        <v>7</v>
      </c>
    </row>
    <row r="790" spans="1:5">
      <c r="A790" s="318">
        <v>41694</v>
      </c>
      <c r="B790" s="319" t="str">
        <f t="shared" si="12"/>
        <v>SEG</v>
      </c>
      <c r="C790" s="320">
        <v>41694</v>
      </c>
      <c r="D790" s="319">
        <v>2014</v>
      </c>
      <c r="E790" s="321">
        <v>7</v>
      </c>
    </row>
    <row r="791" spans="1:5">
      <c r="A791" s="318">
        <v>41695</v>
      </c>
      <c r="B791" s="319" t="str">
        <f t="shared" si="12"/>
        <v>TER</v>
      </c>
      <c r="C791" s="320">
        <v>41694</v>
      </c>
      <c r="D791" s="319">
        <v>2014</v>
      </c>
      <c r="E791" s="321">
        <v>7</v>
      </c>
    </row>
    <row r="792" spans="1:5">
      <c r="A792" s="318">
        <v>41696</v>
      </c>
      <c r="B792" s="319" t="str">
        <f t="shared" si="12"/>
        <v>QUA</v>
      </c>
      <c r="C792" s="320">
        <v>41694</v>
      </c>
      <c r="D792" s="319">
        <v>2014</v>
      </c>
      <c r="E792" s="321">
        <v>7</v>
      </c>
    </row>
    <row r="793" spans="1:5">
      <c r="A793" s="318">
        <v>41697</v>
      </c>
      <c r="B793" s="319" t="str">
        <f t="shared" si="12"/>
        <v>QUI</v>
      </c>
      <c r="C793" s="320">
        <v>41694</v>
      </c>
      <c r="D793" s="319">
        <v>2014</v>
      </c>
      <c r="E793" s="321">
        <v>7</v>
      </c>
    </row>
    <row r="794" spans="1:5">
      <c r="A794" s="318">
        <v>41698</v>
      </c>
      <c r="B794" s="319" t="str">
        <f t="shared" si="12"/>
        <v>SEX</v>
      </c>
      <c r="C794" s="320">
        <v>41694</v>
      </c>
      <c r="D794" s="319">
        <v>2014</v>
      </c>
      <c r="E794" s="321">
        <v>8</v>
      </c>
    </row>
    <row r="795" spans="1:5">
      <c r="A795" s="318">
        <v>41699</v>
      </c>
      <c r="B795" s="319" t="str">
        <f t="shared" si="12"/>
        <v>SAB</v>
      </c>
      <c r="C795" s="320">
        <v>41694</v>
      </c>
      <c r="D795" s="319">
        <v>2014</v>
      </c>
      <c r="E795" s="321">
        <v>8</v>
      </c>
    </row>
    <row r="796" spans="1:5">
      <c r="A796" s="318">
        <v>41700</v>
      </c>
      <c r="B796" s="319" t="str">
        <f t="shared" si="12"/>
        <v>DOM</v>
      </c>
      <c r="C796" s="320">
        <v>41694</v>
      </c>
      <c r="D796" s="319">
        <v>2014</v>
      </c>
      <c r="E796" s="321">
        <v>8</v>
      </c>
    </row>
    <row r="797" spans="1:5">
      <c r="A797" s="318">
        <v>41701</v>
      </c>
      <c r="B797" s="319" t="str">
        <f t="shared" si="12"/>
        <v>SEG</v>
      </c>
      <c r="C797" s="320">
        <v>41701</v>
      </c>
      <c r="D797" s="319">
        <v>2014</v>
      </c>
      <c r="E797" s="321">
        <v>8</v>
      </c>
    </row>
    <row r="798" spans="1:5">
      <c r="A798" s="318">
        <v>41702</v>
      </c>
      <c r="B798" s="319" t="str">
        <f t="shared" si="12"/>
        <v>TER</v>
      </c>
      <c r="C798" s="320">
        <v>41701</v>
      </c>
      <c r="D798" s="319">
        <v>2014</v>
      </c>
      <c r="E798" s="321">
        <v>8</v>
      </c>
    </row>
    <row r="799" spans="1:5">
      <c r="A799" s="318">
        <v>41703</v>
      </c>
      <c r="B799" s="319" t="str">
        <f t="shared" si="12"/>
        <v>QUA</v>
      </c>
      <c r="C799" s="320">
        <v>41701</v>
      </c>
      <c r="D799" s="319">
        <v>2014</v>
      </c>
      <c r="E799" s="321">
        <v>8</v>
      </c>
    </row>
    <row r="800" spans="1:5">
      <c r="A800" s="318">
        <v>41704</v>
      </c>
      <c r="B800" s="319" t="str">
        <f t="shared" si="12"/>
        <v>QUI</v>
      </c>
      <c r="C800" s="320">
        <v>41701</v>
      </c>
      <c r="D800" s="319">
        <v>2014</v>
      </c>
      <c r="E800" s="321">
        <v>8</v>
      </c>
    </row>
    <row r="801" spans="1:5">
      <c r="A801" s="318">
        <v>41705</v>
      </c>
      <c r="B801" s="319" t="str">
        <f t="shared" si="12"/>
        <v>SEX</v>
      </c>
      <c r="C801" s="320">
        <v>41701</v>
      </c>
      <c r="D801" s="319">
        <v>2014</v>
      </c>
      <c r="E801" s="321">
        <v>9</v>
      </c>
    </row>
    <row r="802" spans="1:5">
      <c r="A802" s="318">
        <v>41706</v>
      </c>
      <c r="B802" s="319" t="str">
        <f t="shared" si="12"/>
        <v>SAB</v>
      </c>
      <c r="C802" s="320">
        <v>41701</v>
      </c>
      <c r="D802" s="319">
        <v>2014</v>
      </c>
      <c r="E802" s="321">
        <v>9</v>
      </c>
    </row>
    <row r="803" spans="1:5">
      <c r="A803" s="318">
        <v>41707</v>
      </c>
      <c r="B803" s="319" t="str">
        <f t="shared" si="12"/>
        <v>DOM</v>
      </c>
      <c r="C803" s="320">
        <v>41701</v>
      </c>
      <c r="D803" s="319">
        <v>2014</v>
      </c>
      <c r="E803" s="321">
        <v>9</v>
      </c>
    </row>
    <row r="804" spans="1:5">
      <c r="A804" s="318">
        <v>41708</v>
      </c>
      <c r="B804" s="319" t="str">
        <f t="shared" si="12"/>
        <v>SEG</v>
      </c>
      <c r="C804" s="320">
        <v>41708</v>
      </c>
      <c r="D804" s="319">
        <v>2014</v>
      </c>
      <c r="E804" s="321">
        <v>9</v>
      </c>
    </row>
    <row r="805" spans="1:5">
      <c r="A805" s="318">
        <v>41709</v>
      </c>
      <c r="B805" s="319" t="str">
        <f t="shared" si="12"/>
        <v>TER</v>
      </c>
      <c r="C805" s="320">
        <v>41708</v>
      </c>
      <c r="D805" s="319">
        <v>2014</v>
      </c>
      <c r="E805" s="321">
        <v>9</v>
      </c>
    </row>
    <row r="806" spans="1:5">
      <c r="A806" s="318">
        <v>41710</v>
      </c>
      <c r="B806" s="319" t="str">
        <f t="shared" si="12"/>
        <v>QUA</v>
      </c>
      <c r="C806" s="320">
        <v>41708</v>
      </c>
      <c r="D806" s="319">
        <v>2014</v>
      </c>
      <c r="E806" s="321">
        <v>9</v>
      </c>
    </row>
    <row r="807" spans="1:5">
      <c r="A807" s="318">
        <v>41711</v>
      </c>
      <c r="B807" s="319" t="str">
        <f t="shared" si="12"/>
        <v>QUI</v>
      </c>
      <c r="C807" s="320">
        <v>41708</v>
      </c>
      <c r="D807" s="319">
        <v>2014</v>
      </c>
      <c r="E807" s="321">
        <v>9</v>
      </c>
    </row>
    <row r="808" spans="1:5">
      <c r="A808" s="318">
        <v>41712</v>
      </c>
      <c r="B808" s="319" t="str">
        <f t="shared" si="12"/>
        <v>SEX</v>
      </c>
      <c r="C808" s="320">
        <v>41708</v>
      </c>
      <c r="D808" s="319">
        <v>2014</v>
      </c>
      <c r="E808" s="321">
        <v>10</v>
      </c>
    </row>
    <row r="809" spans="1:5">
      <c r="A809" s="318">
        <v>41713</v>
      </c>
      <c r="B809" s="319" t="str">
        <f t="shared" si="12"/>
        <v>SAB</v>
      </c>
      <c r="C809" s="320">
        <v>41708</v>
      </c>
      <c r="D809" s="319">
        <v>2014</v>
      </c>
      <c r="E809" s="321">
        <v>10</v>
      </c>
    </row>
    <row r="810" spans="1:5">
      <c r="A810" s="318">
        <v>41714</v>
      </c>
      <c r="B810" s="319" t="str">
        <f t="shared" si="12"/>
        <v>DOM</v>
      </c>
      <c r="C810" s="320">
        <v>41708</v>
      </c>
      <c r="D810" s="319">
        <v>2014</v>
      </c>
      <c r="E810" s="321">
        <v>10</v>
      </c>
    </row>
    <row r="811" spans="1:5">
      <c r="A811" s="318">
        <v>41715</v>
      </c>
      <c r="B811" s="319" t="str">
        <f t="shared" si="12"/>
        <v>SEG</v>
      </c>
      <c r="C811" s="320">
        <v>41715</v>
      </c>
      <c r="D811" s="319">
        <v>2014</v>
      </c>
      <c r="E811" s="321">
        <v>10</v>
      </c>
    </row>
    <row r="812" spans="1:5">
      <c r="A812" s="318">
        <v>41716</v>
      </c>
      <c r="B812" s="319" t="str">
        <f t="shared" si="12"/>
        <v>TER</v>
      </c>
      <c r="C812" s="320">
        <v>41715</v>
      </c>
      <c r="D812" s="319">
        <v>2014</v>
      </c>
      <c r="E812" s="321">
        <v>10</v>
      </c>
    </row>
    <row r="813" spans="1:5">
      <c r="A813" s="318">
        <v>41717</v>
      </c>
      <c r="B813" s="319" t="str">
        <f t="shared" si="12"/>
        <v>QUA</v>
      </c>
      <c r="C813" s="320">
        <v>41715</v>
      </c>
      <c r="D813" s="319">
        <v>2014</v>
      </c>
      <c r="E813" s="321">
        <v>10</v>
      </c>
    </row>
    <row r="814" spans="1:5">
      <c r="A814" s="318">
        <v>41718</v>
      </c>
      <c r="B814" s="319" t="str">
        <f t="shared" si="12"/>
        <v>QUI</v>
      </c>
      <c r="C814" s="320">
        <v>41715</v>
      </c>
      <c r="D814" s="319">
        <v>2014</v>
      </c>
      <c r="E814" s="321">
        <v>10</v>
      </c>
    </row>
    <row r="815" spans="1:5">
      <c r="A815" s="318">
        <v>41719</v>
      </c>
      <c r="B815" s="319" t="str">
        <f t="shared" si="12"/>
        <v>SEX</v>
      </c>
      <c r="C815" s="320">
        <v>41715</v>
      </c>
      <c r="D815" s="319">
        <v>2014</v>
      </c>
      <c r="E815" s="321">
        <v>11</v>
      </c>
    </row>
    <row r="816" spans="1:5">
      <c r="A816" s="318">
        <v>41720</v>
      </c>
      <c r="B816" s="319" t="str">
        <f t="shared" si="12"/>
        <v>SAB</v>
      </c>
      <c r="C816" s="320">
        <v>41715</v>
      </c>
      <c r="D816" s="319">
        <v>2014</v>
      </c>
      <c r="E816" s="321">
        <v>11</v>
      </c>
    </row>
    <row r="817" spans="1:5">
      <c r="A817" s="318">
        <v>41721</v>
      </c>
      <c r="B817" s="319" t="str">
        <f t="shared" si="12"/>
        <v>DOM</v>
      </c>
      <c r="C817" s="320">
        <v>41715</v>
      </c>
      <c r="D817" s="319">
        <v>2014</v>
      </c>
      <c r="E817" s="321">
        <v>11</v>
      </c>
    </row>
    <row r="818" spans="1:5">
      <c r="A818" s="318">
        <v>41722</v>
      </c>
      <c r="B818" s="319" t="str">
        <f t="shared" si="12"/>
        <v>SEG</v>
      </c>
      <c r="C818" s="320">
        <v>41722</v>
      </c>
      <c r="D818" s="319">
        <v>2014</v>
      </c>
      <c r="E818" s="321">
        <v>11</v>
      </c>
    </row>
    <row r="819" spans="1:5">
      <c r="A819" s="318">
        <v>41723</v>
      </c>
      <c r="B819" s="319" t="str">
        <f t="shared" si="12"/>
        <v>TER</v>
      </c>
      <c r="C819" s="320">
        <v>41722</v>
      </c>
      <c r="D819" s="319">
        <v>2014</v>
      </c>
      <c r="E819" s="321">
        <v>11</v>
      </c>
    </row>
    <row r="820" spans="1:5">
      <c r="A820" s="318">
        <v>41724</v>
      </c>
      <c r="B820" s="319" t="str">
        <f t="shared" si="12"/>
        <v>QUA</v>
      </c>
      <c r="C820" s="320">
        <v>41722</v>
      </c>
      <c r="D820" s="319">
        <v>2014</v>
      </c>
      <c r="E820" s="321">
        <v>11</v>
      </c>
    </row>
    <row r="821" spans="1:5">
      <c r="A821" s="318">
        <v>41725</v>
      </c>
      <c r="B821" s="319" t="str">
        <f t="shared" si="12"/>
        <v>QUI</v>
      </c>
      <c r="C821" s="320">
        <v>41722</v>
      </c>
      <c r="D821" s="319">
        <v>2014</v>
      </c>
      <c r="E821" s="321">
        <v>11</v>
      </c>
    </row>
    <row r="822" spans="1:5">
      <c r="A822" s="318">
        <v>41726</v>
      </c>
      <c r="B822" s="319" t="str">
        <f t="shared" si="12"/>
        <v>SEX</v>
      </c>
      <c r="C822" s="320">
        <v>41722</v>
      </c>
      <c r="D822" s="319">
        <v>2014</v>
      </c>
      <c r="E822" s="321">
        <v>12</v>
      </c>
    </row>
    <row r="823" spans="1:5">
      <c r="A823" s="318">
        <v>41727</v>
      </c>
      <c r="B823" s="319" t="str">
        <f t="shared" si="12"/>
        <v>SAB</v>
      </c>
      <c r="C823" s="320">
        <v>41722</v>
      </c>
      <c r="D823" s="319">
        <v>2014</v>
      </c>
      <c r="E823" s="321">
        <v>12</v>
      </c>
    </row>
    <row r="824" spans="1:5">
      <c r="A824" s="318">
        <v>41728</v>
      </c>
      <c r="B824" s="319" t="str">
        <f t="shared" si="12"/>
        <v>DOM</v>
      </c>
      <c r="C824" s="320">
        <v>41722</v>
      </c>
      <c r="D824" s="319">
        <v>2014</v>
      </c>
      <c r="E824" s="321">
        <v>12</v>
      </c>
    </row>
    <row r="825" spans="1:5">
      <c r="A825" s="318">
        <v>41729</v>
      </c>
      <c r="B825" s="319" t="str">
        <f t="shared" si="12"/>
        <v>SEG</v>
      </c>
      <c r="C825" s="320">
        <v>41729</v>
      </c>
      <c r="D825" s="319">
        <v>2014</v>
      </c>
      <c r="E825" s="321">
        <v>12</v>
      </c>
    </row>
    <row r="826" spans="1:5">
      <c r="A826" s="318">
        <v>41730</v>
      </c>
      <c r="B826" s="319" t="str">
        <f t="shared" si="12"/>
        <v>TER</v>
      </c>
      <c r="C826" s="320">
        <v>41729</v>
      </c>
      <c r="D826" s="319">
        <v>2014</v>
      </c>
      <c r="E826" s="321">
        <v>12</v>
      </c>
    </row>
    <row r="827" spans="1:5">
      <c r="A827" s="318">
        <v>41731</v>
      </c>
      <c r="B827" s="319" t="str">
        <f t="shared" si="12"/>
        <v>QUA</v>
      </c>
      <c r="C827" s="320">
        <v>41729</v>
      </c>
      <c r="D827" s="319">
        <v>2014</v>
      </c>
      <c r="E827" s="321">
        <v>12</v>
      </c>
    </row>
    <row r="828" spans="1:5">
      <c r="A828" s="318">
        <v>41732</v>
      </c>
      <c r="B828" s="319" t="str">
        <f t="shared" si="12"/>
        <v>QUI</v>
      </c>
      <c r="C828" s="320">
        <v>41729</v>
      </c>
      <c r="D828" s="319">
        <v>2014</v>
      </c>
      <c r="E828" s="321">
        <v>12</v>
      </c>
    </row>
    <row r="829" spans="1:5">
      <c r="A829" s="318">
        <v>41733</v>
      </c>
      <c r="B829" s="319" t="str">
        <f t="shared" si="12"/>
        <v>SEX</v>
      </c>
      <c r="C829" s="320">
        <v>41729</v>
      </c>
      <c r="D829" s="319">
        <v>2014</v>
      </c>
      <c r="E829" s="321">
        <v>13</v>
      </c>
    </row>
    <row r="830" spans="1:5">
      <c r="A830" s="318">
        <v>41734</v>
      </c>
      <c r="B830" s="319" t="str">
        <f t="shared" si="12"/>
        <v>SAB</v>
      </c>
      <c r="C830" s="320">
        <v>41729</v>
      </c>
      <c r="D830" s="319">
        <v>2014</v>
      </c>
      <c r="E830" s="321">
        <v>13</v>
      </c>
    </row>
    <row r="831" spans="1:5">
      <c r="A831" s="318">
        <v>41735</v>
      </c>
      <c r="B831" s="319" t="str">
        <f t="shared" si="12"/>
        <v>DOM</v>
      </c>
      <c r="C831" s="320">
        <v>41729</v>
      </c>
      <c r="D831" s="319">
        <v>2014</v>
      </c>
      <c r="E831" s="321">
        <v>13</v>
      </c>
    </row>
    <row r="832" spans="1:5">
      <c r="A832" s="318">
        <v>41736</v>
      </c>
      <c r="B832" s="319" t="str">
        <f t="shared" si="12"/>
        <v>SEG</v>
      </c>
      <c r="C832" s="320">
        <v>41736</v>
      </c>
      <c r="D832" s="319">
        <v>2014</v>
      </c>
      <c r="E832" s="321">
        <v>13</v>
      </c>
    </row>
    <row r="833" spans="1:5">
      <c r="A833" s="318">
        <v>41737</v>
      </c>
      <c r="B833" s="319" t="str">
        <f t="shared" si="12"/>
        <v>TER</v>
      </c>
      <c r="C833" s="320">
        <v>41736</v>
      </c>
      <c r="D833" s="319">
        <v>2014</v>
      </c>
      <c r="E833" s="321">
        <v>13</v>
      </c>
    </row>
    <row r="834" spans="1:5">
      <c r="A834" s="318">
        <v>41738</v>
      </c>
      <c r="B834" s="319" t="str">
        <f t="shared" ref="B834:B897" si="13">VLOOKUP(WEEKDAY(A834),$G$2:$H$9,2,0)</f>
        <v>QUA</v>
      </c>
      <c r="C834" s="320">
        <v>41736</v>
      </c>
      <c r="D834" s="319">
        <v>2014</v>
      </c>
      <c r="E834" s="321">
        <v>13</v>
      </c>
    </row>
    <row r="835" spans="1:5">
      <c r="A835" s="318">
        <v>41739</v>
      </c>
      <c r="B835" s="319" t="str">
        <f t="shared" si="13"/>
        <v>QUI</v>
      </c>
      <c r="C835" s="320">
        <v>41736</v>
      </c>
      <c r="D835" s="319">
        <v>2014</v>
      </c>
      <c r="E835" s="321">
        <v>13</v>
      </c>
    </row>
    <row r="836" spans="1:5">
      <c r="A836" s="318">
        <v>41740</v>
      </c>
      <c r="B836" s="319" t="str">
        <f t="shared" si="13"/>
        <v>SEX</v>
      </c>
      <c r="C836" s="320">
        <v>41736</v>
      </c>
      <c r="D836" s="319">
        <v>2014</v>
      </c>
      <c r="E836" s="321">
        <v>14</v>
      </c>
    </row>
    <row r="837" spans="1:5">
      <c r="A837" s="318">
        <v>41741</v>
      </c>
      <c r="B837" s="319" t="str">
        <f t="shared" si="13"/>
        <v>SAB</v>
      </c>
      <c r="C837" s="320">
        <v>41736</v>
      </c>
      <c r="D837" s="319">
        <v>2014</v>
      </c>
      <c r="E837" s="321">
        <v>14</v>
      </c>
    </row>
    <row r="838" spans="1:5">
      <c r="A838" s="318">
        <v>41742</v>
      </c>
      <c r="B838" s="319" t="str">
        <f t="shared" si="13"/>
        <v>DOM</v>
      </c>
      <c r="C838" s="320">
        <v>41736</v>
      </c>
      <c r="D838" s="319">
        <v>2014</v>
      </c>
      <c r="E838" s="321">
        <v>14</v>
      </c>
    </row>
    <row r="839" spans="1:5">
      <c r="A839" s="318">
        <v>41743</v>
      </c>
      <c r="B839" s="319" t="str">
        <f t="shared" si="13"/>
        <v>SEG</v>
      </c>
      <c r="C839" s="320">
        <v>41743</v>
      </c>
      <c r="D839" s="319">
        <v>2014</v>
      </c>
      <c r="E839" s="321">
        <v>14</v>
      </c>
    </row>
    <row r="840" spans="1:5">
      <c r="A840" s="318">
        <v>41744</v>
      </c>
      <c r="B840" s="319" t="str">
        <f t="shared" si="13"/>
        <v>TER</v>
      </c>
      <c r="C840" s="320">
        <v>41743</v>
      </c>
      <c r="D840" s="319">
        <v>2014</v>
      </c>
      <c r="E840" s="321">
        <v>14</v>
      </c>
    </row>
    <row r="841" spans="1:5">
      <c r="A841" s="318">
        <v>41745</v>
      </c>
      <c r="B841" s="319" t="str">
        <f t="shared" si="13"/>
        <v>QUA</v>
      </c>
      <c r="C841" s="320">
        <v>41743</v>
      </c>
      <c r="D841" s="319">
        <v>2014</v>
      </c>
      <c r="E841" s="321">
        <v>14</v>
      </c>
    </row>
    <row r="842" spans="1:5">
      <c r="A842" s="318">
        <v>41746</v>
      </c>
      <c r="B842" s="319" t="str">
        <f t="shared" si="13"/>
        <v>QUI</v>
      </c>
      <c r="C842" s="320">
        <v>41743</v>
      </c>
      <c r="D842" s="319">
        <v>2014</v>
      </c>
      <c r="E842" s="321">
        <v>14</v>
      </c>
    </row>
    <row r="843" spans="1:5">
      <c r="A843" s="318">
        <v>41747</v>
      </c>
      <c r="B843" s="319" t="str">
        <f t="shared" si="13"/>
        <v>SEX</v>
      </c>
      <c r="C843" s="320">
        <v>41743</v>
      </c>
      <c r="D843" s="319">
        <v>2014</v>
      </c>
      <c r="E843" s="321">
        <v>15</v>
      </c>
    </row>
    <row r="844" spans="1:5">
      <c r="A844" s="318">
        <v>41748</v>
      </c>
      <c r="B844" s="319" t="str">
        <f t="shared" si="13"/>
        <v>SAB</v>
      </c>
      <c r="C844" s="320">
        <v>41743</v>
      </c>
      <c r="D844" s="319">
        <v>2014</v>
      </c>
      <c r="E844" s="321">
        <v>15</v>
      </c>
    </row>
    <row r="845" spans="1:5">
      <c r="A845" s="318">
        <v>41749</v>
      </c>
      <c r="B845" s="319" t="str">
        <f t="shared" si="13"/>
        <v>DOM</v>
      </c>
      <c r="C845" s="320">
        <v>41743</v>
      </c>
      <c r="D845" s="319">
        <v>2014</v>
      </c>
      <c r="E845" s="321">
        <v>15</v>
      </c>
    </row>
    <row r="846" spans="1:5">
      <c r="A846" s="318">
        <v>41750</v>
      </c>
      <c r="B846" s="319" t="str">
        <f t="shared" si="13"/>
        <v>SEG</v>
      </c>
      <c r="C846" s="320">
        <v>41750</v>
      </c>
      <c r="D846" s="319">
        <v>2014</v>
      </c>
      <c r="E846" s="321">
        <v>15</v>
      </c>
    </row>
    <row r="847" spans="1:5">
      <c r="A847" s="318">
        <v>41751</v>
      </c>
      <c r="B847" s="319" t="str">
        <f t="shared" si="13"/>
        <v>TER</v>
      </c>
      <c r="C847" s="320">
        <v>41750</v>
      </c>
      <c r="D847" s="319">
        <v>2014</v>
      </c>
      <c r="E847" s="321">
        <v>15</v>
      </c>
    </row>
    <row r="848" spans="1:5">
      <c r="A848" s="318">
        <v>41752</v>
      </c>
      <c r="B848" s="319" t="str">
        <f t="shared" si="13"/>
        <v>QUA</v>
      </c>
      <c r="C848" s="320">
        <v>41750</v>
      </c>
      <c r="D848" s="319">
        <v>2014</v>
      </c>
      <c r="E848" s="321">
        <v>15</v>
      </c>
    </row>
    <row r="849" spans="1:5">
      <c r="A849" s="318">
        <v>41753</v>
      </c>
      <c r="B849" s="319" t="str">
        <f t="shared" si="13"/>
        <v>QUI</v>
      </c>
      <c r="C849" s="320">
        <v>41750</v>
      </c>
      <c r="D849" s="319">
        <v>2014</v>
      </c>
      <c r="E849" s="321">
        <v>15</v>
      </c>
    </row>
    <row r="850" spans="1:5">
      <c r="A850" s="318">
        <v>41754</v>
      </c>
      <c r="B850" s="319" t="str">
        <f t="shared" si="13"/>
        <v>SEX</v>
      </c>
      <c r="C850" s="320">
        <v>41750</v>
      </c>
      <c r="D850" s="319">
        <v>2014</v>
      </c>
      <c r="E850" s="321">
        <v>16</v>
      </c>
    </row>
    <row r="851" spans="1:5">
      <c r="A851" s="318">
        <v>41755</v>
      </c>
      <c r="B851" s="319" t="str">
        <f t="shared" si="13"/>
        <v>SAB</v>
      </c>
      <c r="C851" s="320">
        <v>41750</v>
      </c>
      <c r="D851" s="319">
        <v>2014</v>
      </c>
      <c r="E851" s="321">
        <v>16</v>
      </c>
    </row>
    <row r="852" spans="1:5">
      <c r="A852" s="318">
        <v>41756</v>
      </c>
      <c r="B852" s="319" t="str">
        <f t="shared" si="13"/>
        <v>DOM</v>
      </c>
      <c r="C852" s="320">
        <v>41750</v>
      </c>
      <c r="D852" s="319">
        <v>2014</v>
      </c>
      <c r="E852" s="321">
        <v>16</v>
      </c>
    </row>
    <row r="853" spans="1:5">
      <c r="A853" s="318">
        <v>41757</v>
      </c>
      <c r="B853" s="319" t="str">
        <f t="shared" si="13"/>
        <v>SEG</v>
      </c>
      <c r="C853" s="320">
        <v>41757</v>
      </c>
      <c r="D853" s="319">
        <v>2014</v>
      </c>
      <c r="E853" s="321">
        <v>16</v>
      </c>
    </row>
    <row r="854" spans="1:5">
      <c r="A854" s="318">
        <v>41758</v>
      </c>
      <c r="B854" s="319" t="str">
        <f t="shared" si="13"/>
        <v>TER</v>
      </c>
      <c r="C854" s="320">
        <v>41757</v>
      </c>
      <c r="D854" s="319">
        <v>2014</v>
      </c>
      <c r="E854" s="321">
        <v>16</v>
      </c>
    </row>
    <row r="855" spans="1:5">
      <c r="A855" s="318">
        <v>41759</v>
      </c>
      <c r="B855" s="319" t="str">
        <f t="shared" si="13"/>
        <v>QUA</v>
      </c>
      <c r="C855" s="320">
        <v>41757</v>
      </c>
      <c r="D855" s="319">
        <v>2014</v>
      </c>
      <c r="E855" s="321">
        <v>16</v>
      </c>
    </row>
    <row r="856" spans="1:5">
      <c r="A856" s="318">
        <v>41760</v>
      </c>
      <c r="B856" s="319" t="str">
        <f t="shared" si="13"/>
        <v>QUI</v>
      </c>
      <c r="C856" s="320">
        <v>41757</v>
      </c>
      <c r="D856" s="319">
        <v>2014</v>
      </c>
      <c r="E856" s="321">
        <v>16</v>
      </c>
    </row>
    <row r="857" spans="1:5">
      <c r="A857" s="318">
        <v>41761</v>
      </c>
      <c r="B857" s="319" t="str">
        <f t="shared" si="13"/>
        <v>SEX</v>
      </c>
      <c r="C857" s="320">
        <v>41757</v>
      </c>
      <c r="D857" s="319">
        <v>2014</v>
      </c>
      <c r="E857" s="321">
        <v>17</v>
      </c>
    </row>
    <row r="858" spans="1:5">
      <c r="A858" s="318">
        <v>41762</v>
      </c>
      <c r="B858" s="319" t="str">
        <f t="shared" si="13"/>
        <v>SAB</v>
      </c>
      <c r="C858" s="320">
        <v>41757</v>
      </c>
      <c r="D858" s="319">
        <v>2014</v>
      </c>
      <c r="E858" s="321">
        <v>17</v>
      </c>
    </row>
    <row r="859" spans="1:5">
      <c r="A859" s="318">
        <v>41763</v>
      </c>
      <c r="B859" s="319" t="str">
        <f t="shared" si="13"/>
        <v>DOM</v>
      </c>
      <c r="C859" s="320">
        <v>41757</v>
      </c>
      <c r="D859" s="319">
        <v>2014</v>
      </c>
      <c r="E859" s="321">
        <v>17</v>
      </c>
    </row>
    <row r="860" spans="1:5">
      <c r="A860" s="318">
        <v>41764</v>
      </c>
      <c r="B860" s="319" t="str">
        <f t="shared" si="13"/>
        <v>SEG</v>
      </c>
      <c r="C860" s="320">
        <v>41764</v>
      </c>
      <c r="D860" s="319">
        <v>2014</v>
      </c>
      <c r="E860" s="321">
        <v>17</v>
      </c>
    </row>
    <row r="861" spans="1:5">
      <c r="A861" s="318">
        <v>41765</v>
      </c>
      <c r="B861" s="319" t="str">
        <f t="shared" si="13"/>
        <v>TER</v>
      </c>
      <c r="C861" s="320">
        <v>41764</v>
      </c>
      <c r="D861" s="319">
        <v>2014</v>
      </c>
      <c r="E861" s="321">
        <v>17</v>
      </c>
    </row>
    <row r="862" spans="1:5">
      <c r="A862" s="318">
        <v>41766</v>
      </c>
      <c r="B862" s="319" t="str">
        <f t="shared" si="13"/>
        <v>QUA</v>
      </c>
      <c r="C862" s="320">
        <v>41764</v>
      </c>
      <c r="D862" s="319">
        <v>2014</v>
      </c>
      <c r="E862" s="321">
        <v>17</v>
      </c>
    </row>
    <row r="863" spans="1:5">
      <c r="A863" s="318">
        <v>41767</v>
      </c>
      <c r="B863" s="319" t="str">
        <f t="shared" si="13"/>
        <v>QUI</v>
      </c>
      <c r="C863" s="320">
        <v>41764</v>
      </c>
      <c r="D863" s="319">
        <v>2014</v>
      </c>
      <c r="E863" s="321">
        <v>17</v>
      </c>
    </row>
    <row r="864" spans="1:5">
      <c r="A864" s="318">
        <v>41768</v>
      </c>
      <c r="B864" s="319" t="str">
        <f t="shared" si="13"/>
        <v>SEX</v>
      </c>
      <c r="C864" s="320">
        <v>41764</v>
      </c>
      <c r="D864" s="319">
        <v>2014</v>
      </c>
      <c r="E864" s="321">
        <v>18</v>
      </c>
    </row>
    <row r="865" spans="1:5">
      <c r="A865" s="318">
        <v>41769</v>
      </c>
      <c r="B865" s="319" t="str">
        <f t="shared" si="13"/>
        <v>SAB</v>
      </c>
      <c r="C865" s="320">
        <v>41764</v>
      </c>
      <c r="D865" s="319">
        <v>2014</v>
      </c>
      <c r="E865" s="321">
        <v>18</v>
      </c>
    </row>
    <row r="866" spans="1:5">
      <c r="A866" s="318">
        <v>41770</v>
      </c>
      <c r="B866" s="319" t="str">
        <f t="shared" si="13"/>
        <v>DOM</v>
      </c>
      <c r="C866" s="320">
        <v>41764</v>
      </c>
      <c r="D866" s="319">
        <v>2014</v>
      </c>
      <c r="E866" s="321">
        <v>18</v>
      </c>
    </row>
    <row r="867" spans="1:5">
      <c r="A867" s="318">
        <v>41771</v>
      </c>
      <c r="B867" s="319" t="str">
        <f t="shared" si="13"/>
        <v>SEG</v>
      </c>
      <c r="C867" s="320">
        <v>41771</v>
      </c>
      <c r="D867" s="319">
        <v>2014</v>
      </c>
      <c r="E867" s="321">
        <v>18</v>
      </c>
    </row>
    <row r="868" spans="1:5">
      <c r="A868" s="318">
        <v>41772</v>
      </c>
      <c r="B868" s="319" t="str">
        <f t="shared" si="13"/>
        <v>TER</v>
      </c>
      <c r="C868" s="320">
        <v>41771</v>
      </c>
      <c r="D868" s="319">
        <v>2014</v>
      </c>
      <c r="E868" s="321">
        <v>18</v>
      </c>
    </row>
    <row r="869" spans="1:5">
      <c r="A869" s="318">
        <v>41773</v>
      </c>
      <c r="B869" s="319" t="str">
        <f t="shared" si="13"/>
        <v>QUA</v>
      </c>
      <c r="C869" s="320">
        <v>41771</v>
      </c>
      <c r="D869" s="319">
        <v>2014</v>
      </c>
      <c r="E869" s="321">
        <v>18</v>
      </c>
    </row>
    <row r="870" spans="1:5">
      <c r="A870" s="318">
        <v>41774</v>
      </c>
      <c r="B870" s="319" t="str">
        <f t="shared" si="13"/>
        <v>QUI</v>
      </c>
      <c r="C870" s="320">
        <v>41771</v>
      </c>
      <c r="D870" s="319">
        <v>2014</v>
      </c>
      <c r="E870" s="321">
        <v>18</v>
      </c>
    </row>
    <row r="871" spans="1:5">
      <c r="A871" s="318">
        <v>41775</v>
      </c>
      <c r="B871" s="319" t="str">
        <f t="shared" si="13"/>
        <v>SEX</v>
      </c>
      <c r="C871" s="320">
        <v>41771</v>
      </c>
      <c r="D871" s="319">
        <v>2014</v>
      </c>
      <c r="E871" s="321">
        <v>19</v>
      </c>
    </row>
    <row r="872" spans="1:5">
      <c r="A872" s="318">
        <v>41776</v>
      </c>
      <c r="B872" s="319" t="str">
        <f t="shared" si="13"/>
        <v>SAB</v>
      </c>
      <c r="C872" s="320">
        <v>41771</v>
      </c>
      <c r="D872" s="319">
        <v>2014</v>
      </c>
      <c r="E872" s="321">
        <v>19</v>
      </c>
    </row>
    <row r="873" spans="1:5">
      <c r="A873" s="318">
        <v>41777</v>
      </c>
      <c r="B873" s="319" t="str">
        <f t="shared" si="13"/>
        <v>DOM</v>
      </c>
      <c r="C873" s="320">
        <v>41771</v>
      </c>
      <c r="D873" s="319">
        <v>2014</v>
      </c>
      <c r="E873" s="321">
        <v>19</v>
      </c>
    </row>
    <row r="874" spans="1:5">
      <c r="A874" s="318">
        <v>41778</v>
      </c>
      <c r="B874" s="319" t="str">
        <f t="shared" si="13"/>
        <v>SEG</v>
      </c>
      <c r="C874" s="320">
        <v>41778</v>
      </c>
      <c r="D874" s="319">
        <v>2014</v>
      </c>
      <c r="E874" s="321">
        <v>19</v>
      </c>
    </row>
    <row r="875" spans="1:5">
      <c r="A875" s="318">
        <v>41779</v>
      </c>
      <c r="B875" s="319" t="str">
        <f t="shared" si="13"/>
        <v>TER</v>
      </c>
      <c r="C875" s="320">
        <v>41778</v>
      </c>
      <c r="D875" s="319">
        <v>2014</v>
      </c>
      <c r="E875" s="321">
        <v>19</v>
      </c>
    </row>
    <row r="876" spans="1:5">
      <c r="A876" s="318">
        <v>41780</v>
      </c>
      <c r="B876" s="319" t="str">
        <f t="shared" si="13"/>
        <v>QUA</v>
      </c>
      <c r="C876" s="320">
        <v>41778</v>
      </c>
      <c r="D876" s="319">
        <v>2014</v>
      </c>
      <c r="E876" s="321">
        <v>19</v>
      </c>
    </row>
    <row r="877" spans="1:5">
      <c r="A877" s="318">
        <v>41781</v>
      </c>
      <c r="B877" s="319" t="str">
        <f t="shared" si="13"/>
        <v>QUI</v>
      </c>
      <c r="C877" s="320">
        <v>41778</v>
      </c>
      <c r="D877" s="319">
        <v>2014</v>
      </c>
      <c r="E877" s="321">
        <v>19</v>
      </c>
    </row>
    <row r="878" spans="1:5">
      <c r="A878" s="318">
        <v>41782</v>
      </c>
      <c r="B878" s="319" t="str">
        <f t="shared" si="13"/>
        <v>SEX</v>
      </c>
      <c r="C878" s="320">
        <v>41778</v>
      </c>
      <c r="D878" s="319">
        <v>2014</v>
      </c>
      <c r="E878" s="321">
        <v>20</v>
      </c>
    </row>
    <row r="879" spans="1:5">
      <c r="A879" s="318">
        <v>41783</v>
      </c>
      <c r="B879" s="319" t="str">
        <f t="shared" si="13"/>
        <v>SAB</v>
      </c>
      <c r="C879" s="320">
        <v>41778</v>
      </c>
      <c r="D879" s="319">
        <v>2014</v>
      </c>
      <c r="E879" s="321">
        <v>20</v>
      </c>
    </row>
    <row r="880" spans="1:5">
      <c r="A880" s="318">
        <v>41784</v>
      </c>
      <c r="B880" s="319" t="str">
        <f t="shared" si="13"/>
        <v>DOM</v>
      </c>
      <c r="C880" s="320">
        <v>41778</v>
      </c>
      <c r="D880" s="319">
        <v>2014</v>
      </c>
      <c r="E880" s="321">
        <v>20</v>
      </c>
    </row>
    <row r="881" spans="1:5">
      <c r="A881" s="318">
        <v>41785</v>
      </c>
      <c r="B881" s="319" t="str">
        <f t="shared" si="13"/>
        <v>SEG</v>
      </c>
      <c r="C881" s="320">
        <v>41785</v>
      </c>
      <c r="D881" s="319">
        <v>2014</v>
      </c>
      <c r="E881" s="321">
        <v>20</v>
      </c>
    </row>
    <row r="882" spans="1:5">
      <c r="A882" s="318">
        <v>41786</v>
      </c>
      <c r="B882" s="319" t="str">
        <f t="shared" si="13"/>
        <v>TER</v>
      </c>
      <c r="C882" s="320">
        <v>41785</v>
      </c>
      <c r="D882" s="319">
        <v>2014</v>
      </c>
      <c r="E882" s="321">
        <v>20</v>
      </c>
    </row>
    <row r="883" spans="1:5">
      <c r="A883" s="318">
        <v>41787</v>
      </c>
      <c r="B883" s="319" t="str">
        <f t="shared" si="13"/>
        <v>QUA</v>
      </c>
      <c r="C883" s="320">
        <v>41785</v>
      </c>
      <c r="D883" s="319">
        <v>2014</v>
      </c>
      <c r="E883" s="321">
        <v>20</v>
      </c>
    </row>
    <row r="884" spans="1:5">
      <c r="A884" s="318">
        <v>41788</v>
      </c>
      <c r="B884" s="319" t="str">
        <f t="shared" si="13"/>
        <v>QUI</v>
      </c>
      <c r="C884" s="320">
        <v>41785</v>
      </c>
      <c r="D884" s="319">
        <v>2014</v>
      </c>
      <c r="E884" s="321">
        <v>20</v>
      </c>
    </row>
    <row r="885" spans="1:5">
      <c r="A885" s="318">
        <v>41789</v>
      </c>
      <c r="B885" s="319" t="str">
        <f t="shared" si="13"/>
        <v>SEX</v>
      </c>
      <c r="C885" s="320">
        <v>41785</v>
      </c>
      <c r="D885" s="319">
        <v>2014</v>
      </c>
      <c r="E885" s="321">
        <v>21</v>
      </c>
    </row>
    <row r="886" spans="1:5">
      <c r="A886" s="318">
        <v>41790</v>
      </c>
      <c r="B886" s="319" t="str">
        <f t="shared" si="13"/>
        <v>SAB</v>
      </c>
      <c r="C886" s="320">
        <v>41785</v>
      </c>
      <c r="D886" s="319">
        <v>2014</v>
      </c>
      <c r="E886" s="321">
        <v>21</v>
      </c>
    </row>
    <row r="887" spans="1:5">
      <c r="A887" s="318">
        <v>41791</v>
      </c>
      <c r="B887" s="319" t="str">
        <f t="shared" si="13"/>
        <v>DOM</v>
      </c>
      <c r="C887" s="320">
        <v>41785</v>
      </c>
      <c r="D887" s="319">
        <v>2014</v>
      </c>
      <c r="E887" s="321">
        <v>21</v>
      </c>
    </row>
    <row r="888" spans="1:5">
      <c r="A888" s="318">
        <v>41792</v>
      </c>
      <c r="B888" s="319" t="str">
        <f t="shared" si="13"/>
        <v>SEG</v>
      </c>
      <c r="C888" s="320">
        <v>41792</v>
      </c>
      <c r="D888" s="319">
        <v>2014</v>
      </c>
      <c r="E888" s="321">
        <v>21</v>
      </c>
    </row>
    <row r="889" spans="1:5">
      <c r="A889" s="318">
        <v>41793</v>
      </c>
      <c r="B889" s="319" t="str">
        <f t="shared" si="13"/>
        <v>TER</v>
      </c>
      <c r="C889" s="320">
        <v>41792</v>
      </c>
      <c r="D889" s="319">
        <v>2014</v>
      </c>
      <c r="E889" s="321">
        <v>21</v>
      </c>
    </row>
    <row r="890" spans="1:5">
      <c r="A890" s="318">
        <v>41794</v>
      </c>
      <c r="B890" s="319" t="str">
        <f t="shared" si="13"/>
        <v>QUA</v>
      </c>
      <c r="C890" s="320">
        <v>41792</v>
      </c>
      <c r="D890" s="319">
        <v>2014</v>
      </c>
      <c r="E890" s="321">
        <v>21</v>
      </c>
    </row>
    <row r="891" spans="1:5">
      <c r="A891" s="318">
        <v>41795</v>
      </c>
      <c r="B891" s="319" t="str">
        <f t="shared" si="13"/>
        <v>QUI</v>
      </c>
      <c r="C891" s="320">
        <v>41792</v>
      </c>
      <c r="D891" s="319">
        <v>2014</v>
      </c>
      <c r="E891" s="321">
        <v>21</v>
      </c>
    </row>
    <row r="892" spans="1:5">
      <c r="A892" s="318">
        <v>41796</v>
      </c>
      <c r="B892" s="319" t="str">
        <f t="shared" si="13"/>
        <v>SEX</v>
      </c>
      <c r="C892" s="320">
        <v>41792</v>
      </c>
      <c r="D892" s="319">
        <v>2014</v>
      </c>
      <c r="E892" s="321">
        <v>22</v>
      </c>
    </row>
    <row r="893" spans="1:5">
      <c r="A893" s="318">
        <v>41797</v>
      </c>
      <c r="B893" s="319" t="str">
        <f t="shared" si="13"/>
        <v>SAB</v>
      </c>
      <c r="C893" s="320">
        <v>41792</v>
      </c>
      <c r="D893" s="319">
        <v>2014</v>
      </c>
      <c r="E893" s="321">
        <v>22</v>
      </c>
    </row>
    <row r="894" spans="1:5">
      <c r="A894" s="318">
        <v>41798</v>
      </c>
      <c r="B894" s="319" t="str">
        <f t="shared" si="13"/>
        <v>DOM</v>
      </c>
      <c r="C894" s="320">
        <v>41792</v>
      </c>
      <c r="D894" s="319">
        <v>2014</v>
      </c>
      <c r="E894" s="321">
        <v>22</v>
      </c>
    </row>
    <row r="895" spans="1:5">
      <c r="A895" s="318">
        <v>41799</v>
      </c>
      <c r="B895" s="319" t="str">
        <f t="shared" si="13"/>
        <v>SEG</v>
      </c>
      <c r="C895" s="320">
        <v>41799</v>
      </c>
      <c r="D895" s="319">
        <v>2014</v>
      </c>
      <c r="E895" s="321">
        <v>22</v>
      </c>
    </row>
    <row r="896" spans="1:5">
      <c r="A896" s="318">
        <v>41800</v>
      </c>
      <c r="B896" s="319" t="str">
        <f t="shared" si="13"/>
        <v>TER</v>
      </c>
      <c r="C896" s="320">
        <v>41799</v>
      </c>
      <c r="D896" s="319">
        <v>2014</v>
      </c>
      <c r="E896" s="321">
        <v>22</v>
      </c>
    </row>
    <row r="897" spans="1:5">
      <c r="A897" s="318">
        <v>41801</v>
      </c>
      <c r="B897" s="319" t="str">
        <f t="shared" si="13"/>
        <v>QUA</v>
      </c>
      <c r="C897" s="320">
        <v>41799</v>
      </c>
      <c r="D897" s="319">
        <v>2014</v>
      </c>
      <c r="E897" s="321">
        <v>22</v>
      </c>
    </row>
    <row r="898" spans="1:5">
      <c r="A898" s="318">
        <v>41802</v>
      </c>
      <c r="B898" s="319" t="str">
        <f t="shared" ref="B898:B961" si="14">VLOOKUP(WEEKDAY(A898),$G$2:$H$9,2,0)</f>
        <v>QUI</v>
      </c>
      <c r="C898" s="320">
        <v>41799</v>
      </c>
      <c r="D898" s="319">
        <v>2014</v>
      </c>
      <c r="E898" s="321">
        <v>22</v>
      </c>
    </row>
    <row r="899" spans="1:5">
      <c r="A899" s="318">
        <v>41803</v>
      </c>
      <c r="B899" s="319" t="str">
        <f t="shared" si="14"/>
        <v>SEX</v>
      </c>
      <c r="C899" s="320">
        <v>41799</v>
      </c>
      <c r="D899" s="319">
        <v>2014</v>
      </c>
      <c r="E899" s="321">
        <v>23</v>
      </c>
    </row>
    <row r="900" spans="1:5">
      <c r="A900" s="318">
        <v>41804</v>
      </c>
      <c r="B900" s="319" t="str">
        <f t="shared" si="14"/>
        <v>SAB</v>
      </c>
      <c r="C900" s="320">
        <v>41799</v>
      </c>
      <c r="D900" s="319">
        <v>2014</v>
      </c>
      <c r="E900" s="321">
        <v>23</v>
      </c>
    </row>
    <row r="901" spans="1:5">
      <c r="A901" s="318">
        <v>41805</v>
      </c>
      <c r="B901" s="319" t="str">
        <f t="shared" si="14"/>
        <v>DOM</v>
      </c>
      <c r="C901" s="320">
        <v>41799</v>
      </c>
      <c r="D901" s="319">
        <v>2014</v>
      </c>
      <c r="E901" s="321">
        <v>23</v>
      </c>
    </row>
    <row r="902" spans="1:5">
      <c r="A902" s="318">
        <v>41806</v>
      </c>
      <c r="B902" s="319" t="str">
        <f t="shared" si="14"/>
        <v>SEG</v>
      </c>
      <c r="C902" s="320">
        <v>41806</v>
      </c>
      <c r="D902" s="319">
        <v>2014</v>
      </c>
      <c r="E902" s="321">
        <v>23</v>
      </c>
    </row>
    <row r="903" spans="1:5">
      <c r="A903" s="318">
        <v>41807</v>
      </c>
      <c r="B903" s="319" t="str">
        <f t="shared" si="14"/>
        <v>TER</v>
      </c>
      <c r="C903" s="320">
        <v>41806</v>
      </c>
      <c r="D903" s="319">
        <v>2014</v>
      </c>
      <c r="E903" s="321">
        <v>23</v>
      </c>
    </row>
    <row r="904" spans="1:5">
      <c r="A904" s="318">
        <v>41808</v>
      </c>
      <c r="B904" s="319" t="str">
        <f t="shared" si="14"/>
        <v>QUA</v>
      </c>
      <c r="C904" s="320">
        <v>41806</v>
      </c>
      <c r="D904" s="319">
        <v>2014</v>
      </c>
      <c r="E904" s="321">
        <v>23</v>
      </c>
    </row>
    <row r="905" spans="1:5">
      <c r="A905" s="318">
        <v>41809</v>
      </c>
      <c r="B905" s="319" t="str">
        <f t="shared" si="14"/>
        <v>QUI</v>
      </c>
      <c r="C905" s="320">
        <v>41806</v>
      </c>
      <c r="D905" s="319">
        <v>2014</v>
      </c>
      <c r="E905" s="321">
        <v>23</v>
      </c>
    </row>
    <row r="906" spans="1:5">
      <c r="A906" s="318">
        <v>41810</v>
      </c>
      <c r="B906" s="319" t="str">
        <f t="shared" si="14"/>
        <v>SEX</v>
      </c>
      <c r="C906" s="320">
        <v>41806</v>
      </c>
      <c r="D906" s="319">
        <v>2014</v>
      </c>
      <c r="E906" s="321">
        <v>24</v>
      </c>
    </row>
    <row r="907" spans="1:5">
      <c r="A907" s="318">
        <v>41811</v>
      </c>
      <c r="B907" s="319" t="str">
        <f t="shared" si="14"/>
        <v>SAB</v>
      </c>
      <c r="C907" s="320">
        <v>41806</v>
      </c>
      <c r="D907" s="319">
        <v>2014</v>
      </c>
      <c r="E907" s="321">
        <v>24</v>
      </c>
    </row>
    <row r="908" spans="1:5">
      <c r="A908" s="318">
        <v>41812</v>
      </c>
      <c r="B908" s="319" t="str">
        <f t="shared" si="14"/>
        <v>DOM</v>
      </c>
      <c r="C908" s="320">
        <v>41806</v>
      </c>
      <c r="D908" s="319">
        <v>2014</v>
      </c>
      <c r="E908" s="321">
        <v>24</v>
      </c>
    </row>
    <row r="909" spans="1:5">
      <c r="A909" s="318">
        <v>41813</v>
      </c>
      <c r="B909" s="319" t="str">
        <f t="shared" si="14"/>
        <v>SEG</v>
      </c>
      <c r="C909" s="320">
        <v>41813</v>
      </c>
      <c r="D909" s="319">
        <v>2014</v>
      </c>
      <c r="E909" s="321">
        <v>24</v>
      </c>
    </row>
    <row r="910" spans="1:5">
      <c r="A910" s="318">
        <v>41814</v>
      </c>
      <c r="B910" s="319" t="str">
        <f t="shared" si="14"/>
        <v>TER</v>
      </c>
      <c r="C910" s="320">
        <v>41813</v>
      </c>
      <c r="D910" s="319">
        <v>2014</v>
      </c>
      <c r="E910" s="321">
        <v>24</v>
      </c>
    </row>
    <row r="911" spans="1:5">
      <c r="A911" s="318">
        <v>41815</v>
      </c>
      <c r="B911" s="319" t="str">
        <f t="shared" si="14"/>
        <v>QUA</v>
      </c>
      <c r="C911" s="320">
        <v>41813</v>
      </c>
      <c r="D911" s="319">
        <v>2014</v>
      </c>
      <c r="E911" s="321">
        <v>24</v>
      </c>
    </row>
    <row r="912" spans="1:5">
      <c r="A912" s="318">
        <v>41816</v>
      </c>
      <c r="B912" s="319" t="str">
        <f t="shared" si="14"/>
        <v>QUI</v>
      </c>
      <c r="C912" s="320">
        <v>41813</v>
      </c>
      <c r="D912" s="319">
        <v>2014</v>
      </c>
      <c r="E912" s="321">
        <v>24</v>
      </c>
    </row>
    <row r="913" spans="1:5">
      <c r="A913" s="318">
        <v>41817</v>
      </c>
      <c r="B913" s="319" t="str">
        <f t="shared" si="14"/>
        <v>SEX</v>
      </c>
      <c r="C913" s="320">
        <v>41813</v>
      </c>
      <c r="D913" s="319">
        <v>2014</v>
      </c>
      <c r="E913" s="321">
        <v>25</v>
      </c>
    </row>
    <row r="914" spans="1:5">
      <c r="A914" s="318">
        <v>41818</v>
      </c>
      <c r="B914" s="319" t="str">
        <f t="shared" si="14"/>
        <v>SAB</v>
      </c>
      <c r="C914" s="320">
        <v>41813</v>
      </c>
      <c r="D914" s="319">
        <v>2014</v>
      </c>
      <c r="E914" s="321">
        <v>25</v>
      </c>
    </row>
    <row r="915" spans="1:5">
      <c r="A915" s="318">
        <v>41819</v>
      </c>
      <c r="B915" s="319" t="str">
        <f t="shared" si="14"/>
        <v>DOM</v>
      </c>
      <c r="C915" s="320">
        <v>41813</v>
      </c>
      <c r="D915" s="319">
        <v>2014</v>
      </c>
      <c r="E915" s="321">
        <v>25</v>
      </c>
    </row>
    <row r="916" spans="1:5">
      <c r="A916" s="318">
        <v>41820</v>
      </c>
      <c r="B916" s="319" t="str">
        <f t="shared" si="14"/>
        <v>SEG</v>
      </c>
      <c r="C916" s="320">
        <v>41820</v>
      </c>
      <c r="D916" s="319">
        <v>2014</v>
      </c>
      <c r="E916" s="321">
        <v>25</v>
      </c>
    </row>
    <row r="917" spans="1:5">
      <c r="A917" s="318">
        <v>41821</v>
      </c>
      <c r="B917" s="319" t="str">
        <f t="shared" si="14"/>
        <v>TER</v>
      </c>
      <c r="C917" s="320">
        <v>41820</v>
      </c>
      <c r="D917" s="319">
        <v>2014</v>
      </c>
      <c r="E917" s="321">
        <v>25</v>
      </c>
    </row>
    <row r="918" spans="1:5">
      <c r="A918" s="318">
        <v>41822</v>
      </c>
      <c r="B918" s="319" t="str">
        <f t="shared" si="14"/>
        <v>QUA</v>
      </c>
      <c r="C918" s="320">
        <v>41820</v>
      </c>
      <c r="D918" s="319">
        <v>2014</v>
      </c>
      <c r="E918" s="321">
        <v>25</v>
      </c>
    </row>
    <row r="919" spans="1:5">
      <c r="A919" s="318">
        <v>41823</v>
      </c>
      <c r="B919" s="319" t="str">
        <f t="shared" si="14"/>
        <v>QUI</v>
      </c>
      <c r="C919" s="320">
        <v>41820</v>
      </c>
      <c r="D919" s="319">
        <v>2014</v>
      </c>
      <c r="E919" s="321">
        <v>25</v>
      </c>
    </row>
    <row r="920" spans="1:5">
      <c r="A920" s="318">
        <v>41824</v>
      </c>
      <c r="B920" s="319" t="str">
        <f t="shared" si="14"/>
        <v>SEX</v>
      </c>
      <c r="C920" s="320">
        <v>41820</v>
      </c>
      <c r="D920" s="319">
        <v>2014</v>
      </c>
      <c r="E920" s="321">
        <v>26</v>
      </c>
    </row>
    <row r="921" spans="1:5">
      <c r="A921" s="318">
        <v>41825</v>
      </c>
      <c r="B921" s="319" t="str">
        <f t="shared" si="14"/>
        <v>SAB</v>
      </c>
      <c r="C921" s="320">
        <v>41820</v>
      </c>
      <c r="D921" s="319">
        <v>2014</v>
      </c>
      <c r="E921" s="321">
        <v>26</v>
      </c>
    </row>
    <row r="922" spans="1:5">
      <c r="A922" s="318">
        <v>41826</v>
      </c>
      <c r="B922" s="319" t="str">
        <f t="shared" si="14"/>
        <v>DOM</v>
      </c>
      <c r="C922" s="320">
        <v>41820</v>
      </c>
      <c r="D922" s="319">
        <v>2014</v>
      </c>
      <c r="E922" s="321">
        <v>26</v>
      </c>
    </row>
    <row r="923" spans="1:5">
      <c r="A923" s="318">
        <v>41827</v>
      </c>
      <c r="B923" s="319" t="str">
        <f t="shared" si="14"/>
        <v>SEG</v>
      </c>
      <c r="C923" s="320">
        <v>41827</v>
      </c>
      <c r="D923" s="319">
        <v>2014</v>
      </c>
      <c r="E923" s="321">
        <v>26</v>
      </c>
    </row>
    <row r="924" spans="1:5">
      <c r="A924" s="318">
        <v>41828</v>
      </c>
      <c r="B924" s="319" t="str">
        <f t="shared" si="14"/>
        <v>TER</v>
      </c>
      <c r="C924" s="320">
        <v>41827</v>
      </c>
      <c r="D924" s="319">
        <v>2014</v>
      </c>
      <c r="E924" s="321">
        <v>26</v>
      </c>
    </row>
    <row r="925" spans="1:5">
      <c r="A925" s="318">
        <v>41829</v>
      </c>
      <c r="B925" s="319" t="str">
        <f t="shared" si="14"/>
        <v>QUA</v>
      </c>
      <c r="C925" s="320">
        <v>41827</v>
      </c>
      <c r="D925" s="319">
        <v>2014</v>
      </c>
      <c r="E925" s="321">
        <v>26</v>
      </c>
    </row>
    <row r="926" spans="1:5">
      <c r="A926" s="318">
        <v>41830</v>
      </c>
      <c r="B926" s="319" t="str">
        <f t="shared" si="14"/>
        <v>QUI</v>
      </c>
      <c r="C926" s="320">
        <v>41827</v>
      </c>
      <c r="D926" s="319">
        <v>2014</v>
      </c>
      <c r="E926" s="321">
        <v>26</v>
      </c>
    </row>
    <row r="927" spans="1:5">
      <c r="A927" s="318">
        <v>41831</v>
      </c>
      <c r="B927" s="319" t="str">
        <f t="shared" si="14"/>
        <v>SEX</v>
      </c>
      <c r="C927" s="320">
        <v>41827</v>
      </c>
      <c r="D927" s="319">
        <v>2014</v>
      </c>
      <c r="E927" s="321">
        <v>27</v>
      </c>
    </row>
    <row r="928" spans="1:5">
      <c r="A928" s="318">
        <v>41832</v>
      </c>
      <c r="B928" s="319" t="str">
        <f t="shared" si="14"/>
        <v>SAB</v>
      </c>
      <c r="C928" s="320">
        <v>41827</v>
      </c>
      <c r="D928" s="319">
        <v>2014</v>
      </c>
      <c r="E928" s="321">
        <v>27</v>
      </c>
    </row>
    <row r="929" spans="1:5">
      <c r="A929" s="318">
        <v>41833</v>
      </c>
      <c r="B929" s="319" t="str">
        <f t="shared" si="14"/>
        <v>DOM</v>
      </c>
      <c r="C929" s="320">
        <v>41827</v>
      </c>
      <c r="D929" s="319">
        <v>2014</v>
      </c>
      <c r="E929" s="321">
        <v>27</v>
      </c>
    </row>
    <row r="930" spans="1:5">
      <c r="A930" s="318">
        <v>41834</v>
      </c>
      <c r="B930" s="319" t="str">
        <f t="shared" si="14"/>
        <v>SEG</v>
      </c>
      <c r="C930" s="320">
        <v>41834</v>
      </c>
      <c r="D930" s="319">
        <v>2014</v>
      </c>
      <c r="E930" s="321">
        <v>27</v>
      </c>
    </row>
    <row r="931" spans="1:5">
      <c r="A931" s="318">
        <v>41835</v>
      </c>
      <c r="B931" s="319" t="str">
        <f t="shared" si="14"/>
        <v>TER</v>
      </c>
      <c r="C931" s="320">
        <v>41834</v>
      </c>
      <c r="D931" s="319">
        <v>2014</v>
      </c>
      <c r="E931" s="321">
        <v>27</v>
      </c>
    </row>
    <row r="932" spans="1:5">
      <c r="A932" s="318">
        <v>41836</v>
      </c>
      <c r="B932" s="319" t="str">
        <f t="shared" si="14"/>
        <v>QUA</v>
      </c>
      <c r="C932" s="320">
        <v>41834</v>
      </c>
      <c r="D932" s="319">
        <v>2014</v>
      </c>
      <c r="E932" s="321">
        <v>27</v>
      </c>
    </row>
    <row r="933" spans="1:5">
      <c r="A933" s="318">
        <v>41837</v>
      </c>
      <c r="B933" s="319" t="str">
        <f t="shared" si="14"/>
        <v>QUI</v>
      </c>
      <c r="C933" s="320">
        <v>41834</v>
      </c>
      <c r="D933" s="319">
        <v>2014</v>
      </c>
      <c r="E933" s="321">
        <v>27</v>
      </c>
    </row>
    <row r="934" spans="1:5">
      <c r="A934" s="318">
        <v>41838</v>
      </c>
      <c r="B934" s="319" t="str">
        <f t="shared" si="14"/>
        <v>SEX</v>
      </c>
      <c r="C934" s="320">
        <v>41834</v>
      </c>
      <c r="D934" s="319">
        <v>2014</v>
      </c>
      <c r="E934" s="321">
        <v>28</v>
      </c>
    </row>
    <row r="935" spans="1:5">
      <c r="A935" s="318">
        <v>41839</v>
      </c>
      <c r="B935" s="319" t="str">
        <f t="shared" si="14"/>
        <v>SAB</v>
      </c>
      <c r="C935" s="320">
        <v>41834</v>
      </c>
      <c r="D935" s="319">
        <v>2014</v>
      </c>
      <c r="E935" s="321">
        <v>28</v>
      </c>
    </row>
    <row r="936" spans="1:5">
      <c r="A936" s="318">
        <v>41840</v>
      </c>
      <c r="B936" s="319" t="str">
        <f t="shared" si="14"/>
        <v>DOM</v>
      </c>
      <c r="C936" s="320">
        <v>41834</v>
      </c>
      <c r="D936" s="319">
        <v>2014</v>
      </c>
      <c r="E936" s="321">
        <v>28</v>
      </c>
    </row>
    <row r="937" spans="1:5">
      <c r="A937" s="318">
        <v>41841</v>
      </c>
      <c r="B937" s="319" t="str">
        <f t="shared" si="14"/>
        <v>SEG</v>
      </c>
      <c r="C937" s="320">
        <v>41841</v>
      </c>
      <c r="D937" s="319">
        <v>2014</v>
      </c>
      <c r="E937" s="321">
        <v>28</v>
      </c>
    </row>
    <row r="938" spans="1:5">
      <c r="A938" s="318">
        <v>41842</v>
      </c>
      <c r="B938" s="319" t="str">
        <f t="shared" si="14"/>
        <v>TER</v>
      </c>
      <c r="C938" s="320">
        <v>41841</v>
      </c>
      <c r="D938" s="319">
        <v>2014</v>
      </c>
      <c r="E938" s="321">
        <v>28</v>
      </c>
    </row>
    <row r="939" spans="1:5">
      <c r="A939" s="318">
        <v>41843</v>
      </c>
      <c r="B939" s="319" t="str">
        <f t="shared" si="14"/>
        <v>QUA</v>
      </c>
      <c r="C939" s="320">
        <v>41841</v>
      </c>
      <c r="D939" s="319">
        <v>2014</v>
      </c>
      <c r="E939" s="321">
        <v>28</v>
      </c>
    </row>
    <row r="940" spans="1:5">
      <c r="A940" s="318">
        <v>41844</v>
      </c>
      <c r="B940" s="319" t="str">
        <f t="shared" si="14"/>
        <v>QUI</v>
      </c>
      <c r="C940" s="320">
        <v>41841</v>
      </c>
      <c r="D940" s="319">
        <v>2014</v>
      </c>
      <c r="E940" s="321">
        <v>28</v>
      </c>
    </row>
    <row r="941" spans="1:5">
      <c r="A941" s="318">
        <v>41845</v>
      </c>
      <c r="B941" s="319" t="str">
        <f t="shared" si="14"/>
        <v>SEX</v>
      </c>
      <c r="C941" s="320">
        <v>41841</v>
      </c>
      <c r="D941" s="319">
        <v>2014</v>
      </c>
      <c r="E941" s="321">
        <v>29</v>
      </c>
    </row>
    <row r="942" spans="1:5">
      <c r="A942" s="318">
        <v>41846</v>
      </c>
      <c r="B942" s="319" t="str">
        <f t="shared" si="14"/>
        <v>SAB</v>
      </c>
      <c r="C942" s="320">
        <v>41841</v>
      </c>
      <c r="D942" s="319">
        <v>2014</v>
      </c>
      <c r="E942" s="321">
        <v>29</v>
      </c>
    </row>
    <row r="943" spans="1:5">
      <c r="A943" s="318">
        <v>41847</v>
      </c>
      <c r="B943" s="319" t="str">
        <f t="shared" si="14"/>
        <v>DOM</v>
      </c>
      <c r="C943" s="320">
        <v>41841</v>
      </c>
      <c r="D943" s="319">
        <v>2014</v>
      </c>
      <c r="E943" s="321">
        <v>29</v>
      </c>
    </row>
    <row r="944" spans="1:5">
      <c r="A944" s="318">
        <v>41848</v>
      </c>
      <c r="B944" s="319" t="str">
        <f t="shared" si="14"/>
        <v>SEG</v>
      </c>
      <c r="C944" s="320">
        <v>41848</v>
      </c>
      <c r="D944" s="319">
        <v>2014</v>
      </c>
      <c r="E944" s="321">
        <v>29</v>
      </c>
    </row>
    <row r="945" spans="1:5">
      <c r="A945" s="318">
        <v>41849</v>
      </c>
      <c r="B945" s="319" t="str">
        <f t="shared" si="14"/>
        <v>TER</v>
      </c>
      <c r="C945" s="320">
        <v>41848</v>
      </c>
      <c r="D945" s="319">
        <v>2014</v>
      </c>
      <c r="E945" s="321">
        <v>29</v>
      </c>
    </row>
    <row r="946" spans="1:5">
      <c r="A946" s="318">
        <v>41850</v>
      </c>
      <c r="B946" s="319" t="str">
        <f t="shared" si="14"/>
        <v>QUA</v>
      </c>
      <c r="C946" s="320">
        <v>41848</v>
      </c>
      <c r="D946" s="319">
        <v>2014</v>
      </c>
      <c r="E946" s="321">
        <v>29</v>
      </c>
    </row>
    <row r="947" spans="1:5">
      <c r="A947" s="318">
        <v>41851</v>
      </c>
      <c r="B947" s="319" t="str">
        <f t="shared" si="14"/>
        <v>QUI</v>
      </c>
      <c r="C947" s="320">
        <v>41848</v>
      </c>
      <c r="D947" s="319">
        <v>2014</v>
      </c>
      <c r="E947" s="321">
        <v>29</v>
      </c>
    </row>
    <row r="948" spans="1:5">
      <c r="A948" s="318">
        <v>41852</v>
      </c>
      <c r="B948" s="319" t="str">
        <f t="shared" si="14"/>
        <v>SEX</v>
      </c>
      <c r="C948" s="320">
        <v>41848</v>
      </c>
      <c r="D948" s="319">
        <v>2014</v>
      </c>
      <c r="E948" s="321">
        <v>30</v>
      </c>
    </row>
    <row r="949" spans="1:5">
      <c r="A949" s="318">
        <v>41853</v>
      </c>
      <c r="B949" s="319" t="str">
        <f t="shared" si="14"/>
        <v>SAB</v>
      </c>
      <c r="C949" s="320">
        <v>41848</v>
      </c>
      <c r="D949" s="319">
        <v>2014</v>
      </c>
      <c r="E949" s="321">
        <v>30</v>
      </c>
    </row>
    <row r="950" spans="1:5">
      <c r="A950" s="318">
        <v>41854</v>
      </c>
      <c r="B950" s="319" t="str">
        <f t="shared" si="14"/>
        <v>DOM</v>
      </c>
      <c r="C950" s="320">
        <v>41848</v>
      </c>
      <c r="D950" s="319">
        <v>2014</v>
      </c>
      <c r="E950" s="321">
        <v>30</v>
      </c>
    </row>
    <row r="951" spans="1:5">
      <c r="A951" s="318">
        <v>41855</v>
      </c>
      <c r="B951" s="319" t="str">
        <f t="shared" si="14"/>
        <v>SEG</v>
      </c>
      <c r="C951" s="320">
        <v>41855</v>
      </c>
      <c r="D951" s="319">
        <v>2014</v>
      </c>
      <c r="E951" s="321">
        <v>30</v>
      </c>
    </row>
    <row r="952" spans="1:5">
      <c r="A952" s="318">
        <v>41856</v>
      </c>
      <c r="B952" s="319" t="str">
        <f t="shared" si="14"/>
        <v>TER</v>
      </c>
      <c r="C952" s="320">
        <v>41855</v>
      </c>
      <c r="D952" s="319">
        <v>2014</v>
      </c>
      <c r="E952" s="321">
        <v>30</v>
      </c>
    </row>
    <row r="953" spans="1:5">
      <c r="A953" s="318">
        <v>41857</v>
      </c>
      <c r="B953" s="319" t="str">
        <f t="shared" si="14"/>
        <v>QUA</v>
      </c>
      <c r="C953" s="320">
        <v>41855</v>
      </c>
      <c r="D953" s="319">
        <v>2014</v>
      </c>
      <c r="E953" s="321">
        <v>30</v>
      </c>
    </row>
    <row r="954" spans="1:5">
      <c r="A954" s="318">
        <v>41858</v>
      </c>
      <c r="B954" s="319" t="str">
        <f t="shared" si="14"/>
        <v>QUI</v>
      </c>
      <c r="C954" s="320">
        <v>41855</v>
      </c>
      <c r="D954" s="319">
        <v>2014</v>
      </c>
      <c r="E954" s="321">
        <v>30</v>
      </c>
    </row>
    <row r="955" spans="1:5">
      <c r="A955" s="318">
        <v>41859</v>
      </c>
      <c r="B955" s="319" t="str">
        <f t="shared" si="14"/>
        <v>SEX</v>
      </c>
      <c r="C955" s="320">
        <v>41855</v>
      </c>
      <c r="D955" s="319">
        <v>2014</v>
      </c>
      <c r="E955" s="321">
        <v>31</v>
      </c>
    </row>
    <row r="956" spans="1:5">
      <c r="A956" s="318">
        <v>41860</v>
      </c>
      <c r="B956" s="319" t="str">
        <f t="shared" si="14"/>
        <v>SAB</v>
      </c>
      <c r="C956" s="320">
        <v>41855</v>
      </c>
      <c r="D956" s="319">
        <v>2014</v>
      </c>
      <c r="E956" s="321">
        <v>31</v>
      </c>
    </row>
    <row r="957" spans="1:5">
      <c r="A957" s="318">
        <v>41861</v>
      </c>
      <c r="B957" s="319" t="str">
        <f t="shared" si="14"/>
        <v>DOM</v>
      </c>
      <c r="C957" s="320">
        <v>41855</v>
      </c>
      <c r="D957" s="319">
        <v>2014</v>
      </c>
      <c r="E957" s="321">
        <v>31</v>
      </c>
    </row>
    <row r="958" spans="1:5">
      <c r="A958" s="318">
        <v>41862</v>
      </c>
      <c r="B958" s="319" t="str">
        <f t="shared" si="14"/>
        <v>SEG</v>
      </c>
      <c r="C958" s="320">
        <v>41862</v>
      </c>
      <c r="D958" s="319">
        <v>2014</v>
      </c>
      <c r="E958" s="321">
        <v>31</v>
      </c>
    </row>
    <row r="959" spans="1:5">
      <c r="A959" s="318">
        <v>41863</v>
      </c>
      <c r="B959" s="319" t="str">
        <f t="shared" si="14"/>
        <v>TER</v>
      </c>
      <c r="C959" s="320">
        <v>41862</v>
      </c>
      <c r="D959" s="319">
        <v>2014</v>
      </c>
      <c r="E959" s="321">
        <v>31</v>
      </c>
    </row>
    <row r="960" spans="1:5">
      <c r="A960" s="318">
        <v>41864</v>
      </c>
      <c r="B960" s="319" t="str">
        <f t="shared" si="14"/>
        <v>QUA</v>
      </c>
      <c r="C960" s="320">
        <v>41862</v>
      </c>
      <c r="D960" s="319">
        <v>2014</v>
      </c>
      <c r="E960" s="321">
        <v>31</v>
      </c>
    </row>
    <row r="961" spans="1:5">
      <c r="A961" s="318">
        <v>41865</v>
      </c>
      <c r="B961" s="319" t="str">
        <f t="shared" si="14"/>
        <v>QUI</v>
      </c>
      <c r="C961" s="320">
        <v>41862</v>
      </c>
      <c r="D961" s="319">
        <v>2014</v>
      </c>
      <c r="E961" s="321">
        <v>31</v>
      </c>
    </row>
    <row r="962" spans="1:5">
      <c r="A962" s="318">
        <v>41866</v>
      </c>
      <c r="B962" s="319" t="str">
        <f t="shared" ref="B962:B1025" si="15">VLOOKUP(WEEKDAY(A962),$G$2:$H$9,2,0)</f>
        <v>SEX</v>
      </c>
      <c r="C962" s="320">
        <v>41862</v>
      </c>
      <c r="D962" s="319">
        <v>2014</v>
      </c>
      <c r="E962" s="321">
        <v>32</v>
      </c>
    </row>
    <row r="963" spans="1:5">
      <c r="A963" s="318">
        <v>41867</v>
      </c>
      <c r="B963" s="319" t="str">
        <f t="shared" si="15"/>
        <v>SAB</v>
      </c>
      <c r="C963" s="320">
        <v>41862</v>
      </c>
      <c r="D963" s="319">
        <v>2014</v>
      </c>
      <c r="E963" s="321">
        <v>32</v>
      </c>
    </row>
    <row r="964" spans="1:5">
      <c r="A964" s="318">
        <v>41868</v>
      </c>
      <c r="B964" s="319" t="str">
        <f t="shared" si="15"/>
        <v>DOM</v>
      </c>
      <c r="C964" s="320">
        <v>41862</v>
      </c>
      <c r="D964" s="319">
        <v>2014</v>
      </c>
      <c r="E964" s="321">
        <v>32</v>
      </c>
    </row>
    <row r="965" spans="1:5">
      <c r="A965" s="318">
        <v>41869</v>
      </c>
      <c r="B965" s="319" t="str">
        <f t="shared" si="15"/>
        <v>SEG</v>
      </c>
      <c r="C965" s="320">
        <v>41869</v>
      </c>
      <c r="D965" s="319">
        <v>2014</v>
      </c>
      <c r="E965" s="321">
        <v>32</v>
      </c>
    </row>
    <row r="966" spans="1:5">
      <c r="A966" s="318">
        <v>41870</v>
      </c>
      <c r="B966" s="319" t="str">
        <f t="shared" si="15"/>
        <v>TER</v>
      </c>
      <c r="C966" s="320">
        <v>41869</v>
      </c>
      <c r="D966" s="319">
        <v>2014</v>
      </c>
      <c r="E966" s="321">
        <v>32</v>
      </c>
    </row>
    <row r="967" spans="1:5">
      <c r="A967" s="318">
        <v>41871</v>
      </c>
      <c r="B967" s="319" t="str">
        <f t="shared" si="15"/>
        <v>QUA</v>
      </c>
      <c r="C967" s="320">
        <v>41869</v>
      </c>
      <c r="D967" s="319">
        <v>2014</v>
      </c>
      <c r="E967" s="321">
        <v>32</v>
      </c>
    </row>
    <row r="968" spans="1:5">
      <c r="A968" s="318">
        <v>41872</v>
      </c>
      <c r="B968" s="319" t="str">
        <f t="shared" si="15"/>
        <v>QUI</v>
      </c>
      <c r="C968" s="320">
        <v>41869</v>
      </c>
      <c r="D968" s="319">
        <v>2014</v>
      </c>
      <c r="E968" s="321">
        <v>32</v>
      </c>
    </row>
    <row r="969" spans="1:5">
      <c r="A969" s="318">
        <v>41873</v>
      </c>
      <c r="B969" s="319" t="str">
        <f t="shared" si="15"/>
        <v>SEX</v>
      </c>
      <c r="C969" s="320">
        <v>41869</v>
      </c>
      <c r="D969" s="319">
        <v>2014</v>
      </c>
      <c r="E969" s="321">
        <v>33</v>
      </c>
    </row>
    <row r="970" spans="1:5">
      <c r="A970" s="318">
        <v>41874</v>
      </c>
      <c r="B970" s="319" t="str">
        <f t="shared" si="15"/>
        <v>SAB</v>
      </c>
      <c r="C970" s="320">
        <v>41869</v>
      </c>
      <c r="D970" s="319">
        <v>2014</v>
      </c>
      <c r="E970" s="321">
        <v>33</v>
      </c>
    </row>
    <row r="971" spans="1:5">
      <c r="A971" s="318">
        <v>41875</v>
      </c>
      <c r="B971" s="319" t="str">
        <f t="shared" si="15"/>
        <v>DOM</v>
      </c>
      <c r="C971" s="320">
        <v>41869</v>
      </c>
      <c r="D971" s="319">
        <v>2014</v>
      </c>
      <c r="E971" s="321">
        <v>33</v>
      </c>
    </row>
    <row r="972" spans="1:5">
      <c r="A972" s="318">
        <v>41876</v>
      </c>
      <c r="B972" s="319" t="str">
        <f t="shared" si="15"/>
        <v>SEG</v>
      </c>
      <c r="C972" s="320">
        <v>41876</v>
      </c>
      <c r="D972" s="319">
        <v>2014</v>
      </c>
      <c r="E972" s="321">
        <v>33</v>
      </c>
    </row>
    <row r="973" spans="1:5">
      <c r="A973" s="318">
        <v>41877</v>
      </c>
      <c r="B973" s="319" t="str">
        <f t="shared" si="15"/>
        <v>TER</v>
      </c>
      <c r="C973" s="320">
        <v>41876</v>
      </c>
      <c r="D973" s="319">
        <v>2014</v>
      </c>
      <c r="E973" s="321">
        <v>33</v>
      </c>
    </row>
    <row r="974" spans="1:5">
      <c r="A974" s="318">
        <v>41878</v>
      </c>
      <c r="B974" s="319" t="str">
        <f t="shared" si="15"/>
        <v>QUA</v>
      </c>
      <c r="C974" s="320">
        <v>41876</v>
      </c>
      <c r="D974" s="319">
        <v>2014</v>
      </c>
      <c r="E974" s="321">
        <v>33</v>
      </c>
    </row>
    <row r="975" spans="1:5">
      <c r="A975" s="318">
        <v>41879</v>
      </c>
      <c r="B975" s="319" t="str">
        <f t="shared" si="15"/>
        <v>QUI</v>
      </c>
      <c r="C975" s="320">
        <v>41876</v>
      </c>
      <c r="D975" s="319">
        <v>2014</v>
      </c>
      <c r="E975" s="321">
        <v>33</v>
      </c>
    </row>
    <row r="976" spans="1:5">
      <c r="A976" s="318">
        <v>41880</v>
      </c>
      <c r="B976" s="319" t="str">
        <f t="shared" si="15"/>
        <v>SEX</v>
      </c>
      <c r="C976" s="320">
        <v>41876</v>
      </c>
      <c r="D976" s="319">
        <v>2014</v>
      </c>
      <c r="E976" s="321">
        <v>34</v>
      </c>
    </row>
    <row r="977" spans="1:5">
      <c r="A977" s="318">
        <v>41881</v>
      </c>
      <c r="B977" s="319" t="str">
        <f t="shared" si="15"/>
        <v>SAB</v>
      </c>
      <c r="C977" s="320">
        <v>41876</v>
      </c>
      <c r="D977" s="319">
        <v>2014</v>
      </c>
      <c r="E977" s="321">
        <v>34</v>
      </c>
    </row>
    <row r="978" spans="1:5">
      <c r="A978" s="318">
        <v>41882</v>
      </c>
      <c r="B978" s="319" t="str">
        <f t="shared" si="15"/>
        <v>DOM</v>
      </c>
      <c r="C978" s="320">
        <v>41876</v>
      </c>
      <c r="D978" s="319">
        <v>2014</v>
      </c>
      <c r="E978" s="321">
        <v>34</v>
      </c>
    </row>
    <row r="979" spans="1:5">
      <c r="A979" s="318">
        <v>41883</v>
      </c>
      <c r="B979" s="319" t="str">
        <f t="shared" si="15"/>
        <v>SEG</v>
      </c>
      <c r="C979" s="320">
        <v>41883</v>
      </c>
      <c r="D979" s="319">
        <v>2014</v>
      </c>
      <c r="E979" s="321">
        <v>34</v>
      </c>
    </row>
    <row r="980" spans="1:5">
      <c r="A980" s="318">
        <v>41884</v>
      </c>
      <c r="B980" s="319" t="str">
        <f t="shared" si="15"/>
        <v>TER</v>
      </c>
      <c r="C980" s="320">
        <v>41883</v>
      </c>
      <c r="D980" s="319">
        <v>2014</v>
      </c>
      <c r="E980" s="321">
        <v>34</v>
      </c>
    </row>
    <row r="981" spans="1:5">
      <c r="A981" s="318">
        <v>41885</v>
      </c>
      <c r="B981" s="319" t="str">
        <f t="shared" si="15"/>
        <v>QUA</v>
      </c>
      <c r="C981" s="320">
        <v>41883</v>
      </c>
      <c r="D981" s="319">
        <v>2014</v>
      </c>
      <c r="E981" s="321">
        <v>34</v>
      </c>
    </row>
    <row r="982" spans="1:5">
      <c r="A982" s="318">
        <v>41886</v>
      </c>
      <c r="B982" s="319" t="str">
        <f t="shared" si="15"/>
        <v>QUI</v>
      </c>
      <c r="C982" s="320">
        <v>41883</v>
      </c>
      <c r="D982" s="319">
        <v>2014</v>
      </c>
      <c r="E982" s="321">
        <v>34</v>
      </c>
    </row>
    <row r="983" spans="1:5">
      <c r="A983" s="318">
        <v>41887</v>
      </c>
      <c r="B983" s="319" t="str">
        <f t="shared" si="15"/>
        <v>SEX</v>
      </c>
      <c r="C983" s="320">
        <v>41883</v>
      </c>
      <c r="D983" s="319">
        <v>2014</v>
      </c>
      <c r="E983" s="321">
        <v>35</v>
      </c>
    </row>
    <row r="984" spans="1:5">
      <c r="A984" s="318">
        <v>41888</v>
      </c>
      <c r="B984" s="319" t="str">
        <f t="shared" si="15"/>
        <v>SAB</v>
      </c>
      <c r="C984" s="320">
        <v>41883</v>
      </c>
      <c r="D984" s="319">
        <v>2014</v>
      </c>
      <c r="E984" s="321">
        <v>35</v>
      </c>
    </row>
    <row r="985" spans="1:5">
      <c r="A985" s="318">
        <v>41889</v>
      </c>
      <c r="B985" s="319" t="str">
        <f t="shared" si="15"/>
        <v>DOM</v>
      </c>
      <c r="C985" s="320">
        <v>41883</v>
      </c>
      <c r="D985" s="319">
        <v>2014</v>
      </c>
      <c r="E985" s="321">
        <v>35</v>
      </c>
    </row>
    <row r="986" spans="1:5">
      <c r="A986" s="318">
        <v>41890</v>
      </c>
      <c r="B986" s="319" t="str">
        <f t="shared" si="15"/>
        <v>SEG</v>
      </c>
      <c r="C986" s="320">
        <v>41890</v>
      </c>
      <c r="D986" s="319">
        <v>2014</v>
      </c>
      <c r="E986" s="321">
        <v>35</v>
      </c>
    </row>
    <row r="987" spans="1:5">
      <c r="A987" s="318">
        <v>41891</v>
      </c>
      <c r="B987" s="319" t="str">
        <f t="shared" si="15"/>
        <v>TER</v>
      </c>
      <c r="C987" s="320">
        <v>41890</v>
      </c>
      <c r="D987" s="319">
        <v>2014</v>
      </c>
      <c r="E987" s="321">
        <v>35</v>
      </c>
    </row>
    <row r="988" spans="1:5">
      <c r="A988" s="318">
        <v>41892</v>
      </c>
      <c r="B988" s="319" t="str">
        <f t="shared" si="15"/>
        <v>QUA</v>
      </c>
      <c r="C988" s="320">
        <v>41890</v>
      </c>
      <c r="D988" s="319">
        <v>2014</v>
      </c>
      <c r="E988" s="321">
        <v>35</v>
      </c>
    </row>
    <row r="989" spans="1:5">
      <c r="A989" s="318">
        <v>41893</v>
      </c>
      <c r="B989" s="319" t="str">
        <f t="shared" si="15"/>
        <v>QUI</v>
      </c>
      <c r="C989" s="320">
        <v>41890</v>
      </c>
      <c r="D989" s="319">
        <v>2014</v>
      </c>
      <c r="E989" s="321">
        <v>35</v>
      </c>
    </row>
    <row r="990" spans="1:5">
      <c r="A990" s="318">
        <v>41894</v>
      </c>
      <c r="B990" s="319" t="str">
        <f t="shared" si="15"/>
        <v>SEX</v>
      </c>
      <c r="C990" s="320">
        <v>41890</v>
      </c>
      <c r="D990" s="319">
        <v>2014</v>
      </c>
      <c r="E990" s="321">
        <v>36</v>
      </c>
    </row>
    <row r="991" spans="1:5">
      <c r="A991" s="318">
        <v>41895</v>
      </c>
      <c r="B991" s="319" t="str">
        <f t="shared" si="15"/>
        <v>SAB</v>
      </c>
      <c r="C991" s="320">
        <v>41890</v>
      </c>
      <c r="D991" s="319">
        <v>2014</v>
      </c>
      <c r="E991" s="321">
        <v>36</v>
      </c>
    </row>
    <row r="992" spans="1:5">
      <c r="A992" s="318">
        <v>41896</v>
      </c>
      <c r="B992" s="319" t="str">
        <f t="shared" si="15"/>
        <v>DOM</v>
      </c>
      <c r="C992" s="320">
        <v>41890</v>
      </c>
      <c r="D992" s="319">
        <v>2014</v>
      </c>
      <c r="E992" s="321">
        <v>36</v>
      </c>
    </row>
    <row r="993" spans="1:5">
      <c r="A993" s="318">
        <v>41897</v>
      </c>
      <c r="B993" s="319" t="str">
        <f t="shared" si="15"/>
        <v>SEG</v>
      </c>
      <c r="C993" s="320">
        <v>41897</v>
      </c>
      <c r="D993" s="319">
        <v>2014</v>
      </c>
      <c r="E993" s="321">
        <v>36</v>
      </c>
    </row>
    <row r="994" spans="1:5">
      <c r="A994" s="318">
        <v>41898</v>
      </c>
      <c r="B994" s="319" t="str">
        <f t="shared" si="15"/>
        <v>TER</v>
      </c>
      <c r="C994" s="320">
        <v>41897</v>
      </c>
      <c r="D994" s="319">
        <v>2014</v>
      </c>
      <c r="E994" s="321">
        <v>36</v>
      </c>
    </row>
    <row r="995" spans="1:5">
      <c r="A995" s="318">
        <v>41899</v>
      </c>
      <c r="B995" s="319" t="str">
        <f t="shared" si="15"/>
        <v>QUA</v>
      </c>
      <c r="C995" s="320">
        <v>41897</v>
      </c>
      <c r="D995" s="319">
        <v>2014</v>
      </c>
      <c r="E995" s="321">
        <v>36</v>
      </c>
    </row>
    <row r="996" spans="1:5">
      <c r="A996" s="318">
        <v>41900</v>
      </c>
      <c r="B996" s="319" t="str">
        <f t="shared" si="15"/>
        <v>QUI</v>
      </c>
      <c r="C996" s="320">
        <v>41897</v>
      </c>
      <c r="D996" s="319">
        <v>2014</v>
      </c>
      <c r="E996" s="321">
        <v>36</v>
      </c>
    </row>
    <row r="997" spans="1:5">
      <c r="A997" s="318">
        <v>41901</v>
      </c>
      <c r="B997" s="319" t="str">
        <f t="shared" si="15"/>
        <v>SEX</v>
      </c>
      <c r="C997" s="320">
        <v>41897</v>
      </c>
      <c r="D997" s="319">
        <v>2014</v>
      </c>
      <c r="E997" s="321">
        <v>37</v>
      </c>
    </row>
    <row r="998" spans="1:5">
      <c r="A998" s="318">
        <v>41902</v>
      </c>
      <c r="B998" s="319" t="str">
        <f t="shared" si="15"/>
        <v>SAB</v>
      </c>
      <c r="C998" s="320">
        <v>41897</v>
      </c>
      <c r="D998" s="319">
        <v>2014</v>
      </c>
      <c r="E998" s="321">
        <v>37</v>
      </c>
    </row>
    <row r="999" spans="1:5">
      <c r="A999" s="318">
        <v>41903</v>
      </c>
      <c r="B999" s="319" t="str">
        <f t="shared" si="15"/>
        <v>DOM</v>
      </c>
      <c r="C999" s="320">
        <v>41897</v>
      </c>
      <c r="D999" s="319">
        <v>2014</v>
      </c>
      <c r="E999" s="321">
        <v>37</v>
      </c>
    </row>
    <row r="1000" spans="1:5">
      <c r="A1000" s="318">
        <v>41904</v>
      </c>
      <c r="B1000" s="319" t="str">
        <f t="shared" si="15"/>
        <v>SEG</v>
      </c>
      <c r="C1000" s="320">
        <v>41904</v>
      </c>
      <c r="D1000" s="319">
        <v>2014</v>
      </c>
      <c r="E1000" s="321">
        <v>37</v>
      </c>
    </row>
    <row r="1001" spans="1:5">
      <c r="A1001" s="318">
        <v>41905</v>
      </c>
      <c r="B1001" s="319" t="str">
        <f t="shared" si="15"/>
        <v>TER</v>
      </c>
      <c r="C1001" s="320">
        <v>41904</v>
      </c>
      <c r="D1001" s="319">
        <v>2014</v>
      </c>
      <c r="E1001" s="321">
        <v>37</v>
      </c>
    </row>
    <row r="1002" spans="1:5">
      <c r="A1002" s="318">
        <v>41906</v>
      </c>
      <c r="B1002" s="319" t="str">
        <f t="shared" si="15"/>
        <v>QUA</v>
      </c>
      <c r="C1002" s="320">
        <v>41904</v>
      </c>
      <c r="D1002" s="319">
        <v>2014</v>
      </c>
      <c r="E1002" s="321">
        <v>37</v>
      </c>
    </row>
    <row r="1003" spans="1:5">
      <c r="A1003" s="318">
        <v>41907</v>
      </c>
      <c r="B1003" s="319" t="str">
        <f t="shared" si="15"/>
        <v>QUI</v>
      </c>
      <c r="C1003" s="320">
        <v>41904</v>
      </c>
      <c r="D1003" s="319">
        <v>2014</v>
      </c>
      <c r="E1003" s="321">
        <v>37</v>
      </c>
    </row>
    <row r="1004" spans="1:5">
      <c r="A1004" s="318">
        <v>41908</v>
      </c>
      <c r="B1004" s="319" t="str">
        <f t="shared" si="15"/>
        <v>SEX</v>
      </c>
      <c r="C1004" s="320">
        <v>41904</v>
      </c>
      <c r="D1004" s="319">
        <v>2014</v>
      </c>
      <c r="E1004" s="321">
        <v>38</v>
      </c>
    </row>
    <row r="1005" spans="1:5">
      <c r="A1005" s="318">
        <v>41909</v>
      </c>
      <c r="B1005" s="319" t="str">
        <f t="shared" si="15"/>
        <v>SAB</v>
      </c>
      <c r="C1005" s="320">
        <v>41904</v>
      </c>
      <c r="D1005" s="319">
        <v>2014</v>
      </c>
      <c r="E1005" s="321">
        <v>38</v>
      </c>
    </row>
    <row r="1006" spans="1:5">
      <c r="A1006" s="318">
        <v>41910</v>
      </c>
      <c r="B1006" s="319" t="str">
        <f t="shared" si="15"/>
        <v>DOM</v>
      </c>
      <c r="C1006" s="320">
        <v>41904</v>
      </c>
      <c r="D1006" s="319">
        <v>2014</v>
      </c>
      <c r="E1006" s="321">
        <v>38</v>
      </c>
    </row>
    <row r="1007" spans="1:5">
      <c r="A1007" s="318">
        <v>41911</v>
      </c>
      <c r="B1007" s="319" t="str">
        <f t="shared" si="15"/>
        <v>SEG</v>
      </c>
      <c r="C1007" s="320">
        <v>41911</v>
      </c>
      <c r="D1007" s="319">
        <v>2014</v>
      </c>
      <c r="E1007" s="321">
        <v>38</v>
      </c>
    </row>
    <row r="1008" spans="1:5">
      <c r="A1008" s="318">
        <v>41912</v>
      </c>
      <c r="B1008" s="319" t="str">
        <f t="shared" si="15"/>
        <v>TER</v>
      </c>
      <c r="C1008" s="320">
        <v>41911</v>
      </c>
      <c r="D1008" s="319">
        <v>2014</v>
      </c>
      <c r="E1008" s="321">
        <v>38</v>
      </c>
    </row>
    <row r="1009" spans="1:5">
      <c r="A1009" s="318">
        <v>41913</v>
      </c>
      <c r="B1009" s="319" t="str">
        <f t="shared" si="15"/>
        <v>QUA</v>
      </c>
      <c r="C1009" s="320">
        <v>41911</v>
      </c>
      <c r="D1009" s="319">
        <v>2014</v>
      </c>
      <c r="E1009" s="321">
        <v>38</v>
      </c>
    </row>
    <row r="1010" spans="1:5">
      <c r="A1010" s="318">
        <v>41914</v>
      </c>
      <c r="B1010" s="319" t="str">
        <f t="shared" si="15"/>
        <v>QUI</v>
      </c>
      <c r="C1010" s="320">
        <v>41911</v>
      </c>
      <c r="D1010" s="319">
        <v>2014</v>
      </c>
      <c r="E1010" s="321">
        <v>38</v>
      </c>
    </row>
    <row r="1011" spans="1:5">
      <c r="A1011" s="318">
        <v>41915</v>
      </c>
      <c r="B1011" s="319" t="str">
        <f t="shared" si="15"/>
        <v>SEX</v>
      </c>
      <c r="C1011" s="320">
        <v>41911</v>
      </c>
      <c r="D1011" s="319">
        <v>2014</v>
      </c>
      <c r="E1011" s="321">
        <v>39</v>
      </c>
    </row>
    <row r="1012" spans="1:5">
      <c r="A1012" s="318">
        <v>41916</v>
      </c>
      <c r="B1012" s="319" t="str">
        <f t="shared" si="15"/>
        <v>SAB</v>
      </c>
      <c r="C1012" s="320">
        <v>41911</v>
      </c>
      <c r="D1012" s="319">
        <v>2014</v>
      </c>
      <c r="E1012" s="321">
        <v>39</v>
      </c>
    </row>
    <row r="1013" spans="1:5">
      <c r="A1013" s="318">
        <v>41917</v>
      </c>
      <c r="B1013" s="319" t="str">
        <f t="shared" si="15"/>
        <v>DOM</v>
      </c>
      <c r="C1013" s="320">
        <v>41911</v>
      </c>
      <c r="D1013" s="319">
        <v>2014</v>
      </c>
      <c r="E1013" s="321">
        <v>39</v>
      </c>
    </row>
    <row r="1014" spans="1:5">
      <c r="A1014" s="318">
        <v>41918</v>
      </c>
      <c r="B1014" s="319" t="str">
        <f t="shared" si="15"/>
        <v>SEG</v>
      </c>
      <c r="C1014" s="320">
        <v>41918</v>
      </c>
      <c r="D1014" s="319">
        <v>2014</v>
      </c>
      <c r="E1014" s="321">
        <v>39</v>
      </c>
    </row>
    <row r="1015" spans="1:5">
      <c r="A1015" s="318">
        <v>41919</v>
      </c>
      <c r="B1015" s="319" t="str">
        <f t="shared" si="15"/>
        <v>TER</v>
      </c>
      <c r="C1015" s="320">
        <v>41918</v>
      </c>
      <c r="D1015" s="319">
        <v>2014</v>
      </c>
      <c r="E1015" s="321">
        <v>39</v>
      </c>
    </row>
    <row r="1016" spans="1:5">
      <c r="A1016" s="318">
        <v>41920</v>
      </c>
      <c r="B1016" s="319" t="str">
        <f t="shared" si="15"/>
        <v>QUA</v>
      </c>
      <c r="C1016" s="320">
        <v>41918</v>
      </c>
      <c r="D1016" s="319">
        <v>2014</v>
      </c>
      <c r="E1016" s="321">
        <v>39</v>
      </c>
    </row>
    <row r="1017" spans="1:5">
      <c r="A1017" s="318">
        <v>41921</v>
      </c>
      <c r="B1017" s="319" t="str">
        <f t="shared" si="15"/>
        <v>QUI</v>
      </c>
      <c r="C1017" s="320">
        <v>41918</v>
      </c>
      <c r="D1017" s="319">
        <v>2014</v>
      </c>
      <c r="E1017" s="321">
        <v>39</v>
      </c>
    </row>
    <row r="1018" spans="1:5">
      <c r="A1018" s="318">
        <v>41922</v>
      </c>
      <c r="B1018" s="319" t="str">
        <f t="shared" si="15"/>
        <v>SEX</v>
      </c>
      <c r="C1018" s="320">
        <v>41918</v>
      </c>
      <c r="D1018" s="319">
        <v>2014</v>
      </c>
      <c r="E1018" s="321">
        <v>40</v>
      </c>
    </row>
    <row r="1019" spans="1:5">
      <c r="A1019" s="318">
        <v>41923</v>
      </c>
      <c r="B1019" s="319" t="str">
        <f t="shared" si="15"/>
        <v>SAB</v>
      </c>
      <c r="C1019" s="320">
        <v>41918</v>
      </c>
      <c r="D1019" s="319">
        <v>2014</v>
      </c>
      <c r="E1019" s="321">
        <v>40</v>
      </c>
    </row>
    <row r="1020" spans="1:5">
      <c r="A1020" s="318">
        <v>41924</v>
      </c>
      <c r="B1020" s="319" t="str">
        <f t="shared" si="15"/>
        <v>DOM</v>
      </c>
      <c r="C1020" s="320">
        <v>41918</v>
      </c>
      <c r="D1020" s="319">
        <v>2014</v>
      </c>
      <c r="E1020" s="321">
        <v>40</v>
      </c>
    </row>
    <row r="1021" spans="1:5">
      <c r="A1021" s="318">
        <v>41925</v>
      </c>
      <c r="B1021" s="319" t="str">
        <f t="shared" si="15"/>
        <v>SEG</v>
      </c>
      <c r="C1021" s="320">
        <v>41925</v>
      </c>
      <c r="D1021" s="319">
        <v>2014</v>
      </c>
      <c r="E1021" s="321">
        <v>40</v>
      </c>
    </row>
    <row r="1022" spans="1:5">
      <c r="A1022" s="318">
        <v>41926</v>
      </c>
      <c r="B1022" s="319" t="str">
        <f t="shared" si="15"/>
        <v>TER</v>
      </c>
      <c r="C1022" s="320">
        <v>41925</v>
      </c>
      <c r="D1022" s="319">
        <v>2014</v>
      </c>
      <c r="E1022" s="321">
        <v>40</v>
      </c>
    </row>
    <row r="1023" spans="1:5">
      <c r="A1023" s="318">
        <v>41927</v>
      </c>
      <c r="B1023" s="319" t="str">
        <f t="shared" si="15"/>
        <v>QUA</v>
      </c>
      <c r="C1023" s="320">
        <v>41925</v>
      </c>
      <c r="D1023" s="319">
        <v>2014</v>
      </c>
      <c r="E1023" s="321">
        <v>40</v>
      </c>
    </row>
    <row r="1024" spans="1:5">
      <c r="A1024" s="318">
        <v>41928</v>
      </c>
      <c r="B1024" s="319" t="str">
        <f t="shared" si="15"/>
        <v>QUI</v>
      </c>
      <c r="C1024" s="320">
        <v>41925</v>
      </c>
      <c r="D1024" s="319">
        <v>2014</v>
      </c>
      <c r="E1024" s="321">
        <v>40</v>
      </c>
    </row>
    <row r="1025" spans="1:5">
      <c r="A1025" s="318">
        <v>41929</v>
      </c>
      <c r="B1025" s="319" t="str">
        <f t="shared" si="15"/>
        <v>SEX</v>
      </c>
      <c r="C1025" s="320">
        <v>41925</v>
      </c>
      <c r="D1025" s="319">
        <v>2014</v>
      </c>
      <c r="E1025" s="321">
        <v>41</v>
      </c>
    </row>
    <row r="1026" spans="1:5">
      <c r="A1026" s="318">
        <v>41930</v>
      </c>
      <c r="B1026" s="319" t="str">
        <f t="shared" ref="B1026:B1089" si="16">VLOOKUP(WEEKDAY(A1026),$G$2:$H$9,2,0)</f>
        <v>SAB</v>
      </c>
      <c r="C1026" s="320">
        <v>41925</v>
      </c>
      <c r="D1026" s="319">
        <v>2014</v>
      </c>
      <c r="E1026" s="321">
        <v>41</v>
      </c>
    </row>
    <row r="1027" spans="1:5">
      <c r="A1027" s="318">
        <v>41931</v>
      </c>
      <c r="B1027" s="319" t="str">
        <f t="shared" si="16"/>
        <v>DOM</v>
      </c>
      <c r="C1027" s="320">
        <v>41925</v>
      </c>
      <c r="D1027" s="319">
        <v>2014</v>
      </c>
      <c r="E1027" s="321">
        <v>41</v>
      </c>
    </row>
    <row r="1028" spans="1:5">
      <c r="A1028" s="318">
        <v>41932</v>
      </c>
      <c r="B1028" s="319" t="str">
        <f t="shared" si="16"/>
        <v>SEG</v>
      </c>
      <c r="C1028" s="320">
        <v>41932</v>
      </c>
      <c r="D1028" s="319">
        <v>2014</v>
      </c>
      <c r="E1028" s="321">
        <v>41</v>
      </c>
    </row>
    <row r="1029" spans="1:5">
      <c r="A1029" s="318">
        <v>41933</v>
      </c>
      <c r="B1029" s="319" t="str">
        <f t="shared" si="16"/>
        <v>TER</v>
      </c>
      <c r="C1029" s="320">
        <v>41932</v>
      </c>
      <c r="D1029" s="319">
        <v>2014</v>
      </c>
      <c r="E1029" s="321">
        <v>41</v>
      </c>
    </row>
    <row r="1030" spans="1:5">
      <c r="A1030" s="318">
        <v>41934</v>
      </c>
      <c r="B1030" s="319" t="str">
        <f t="shared" si="16"/>
        <v>QUA</v>
      </c>
      <c r="C1030" s="320">
        <v>41932</v>
      </c>
      <c r="D1030" s="319">
        <v>2014</v>
      </c>
      <c r="E1030" s="321">
        <v>41</v>
      </c>
    </row>
    <row r="1031" spans="1:5">
      <c r="A1031" s="318">
        <v>41935</v>
      </c>
      <c r="B1031" s="319" t="str">
        <f t="shared" si="16"/>
        <v>QUI</v>
      </c>
      <c r="C1031" s="320">
        <v>41932</v>
      </c>
      <c r="D1031" s="319">
        <v>2014</v>
      </c>
      <c r="E1031" s="321">
        <v>41</v>
      </c>
    </row>
    <row r="1032" spans="1:5">
      <c r="A1032" s="318">
        <v>41936</v>
      </c>
      <c r="B1032" s="319" t="str">
        <f t="shared" si="16"/>
        <v>SEX</v>
      </c>
      <c r="C1032" s="320">
        <v>41932</v>
      </c>
      <c r="D1032" s="319">
        <v>2014</v>
      </c>
      <c r="E1032" s="321">
        <v>42</v>
      </c>
    </row>
    <row r="1033" spans="1:5">
      <c r="A1033" s="318">
        <v>41937</v>
      </c>
      <c r="B1033" s="319" t="str">
        <f t="shared" si="16"/>
        <v>SAB</v>
      </c>
      <c r="C1033" s="320">
        <v>41932</v>
      </c>
      <c r="D1033" s="319">
        <v>2014</v>
      </c>
      <c r="E1033" s="321">
        <v>42</v>
      </c>
    </row>
    <row r="1034" spans="1:5">
      <c r="A1034" s="318">
        <v>41938</v>
      </c>
      <c r="B1034" s="319" t="str">
        <f t="shared" si="16"/>
        <v>DOM</v>
      </c>
      <c r="C1034" s="320">
        <v>41932</v>
      </c>
      <c r="D1034" s="319">
        <v>2014</v>
      </c>
      <c r="E1034" s="321">
        <v>42</v>
      </c>
    </row>
    <row r="1035" spans="1:5">
      <c r="A1035" s="318">
        <v>41939</v>
      </c>
      <c r="B1035" s="319" t="str">
        <f t="shared" si="16"/>
        <v>SEG</v>
      </c>
      <c r="C1035" s="320">
        <v>41939</v>
      </c>
      <c r="D1035" s="319">
        <v>2014</v>
      </c>
      <c r="E1035" s="321">
        <v>42</v>
      </c>
    </row>
    <row r="1036" spans="1:5">
      <c r="A1036" s="318">
        <v>41940</v>
      </c>
      <c r="B1036" s="319" t="str">
        <f t="shared" si="16"/>
        <v>TER</v>
      </c>
      <c r="C1036" s="320">
        <v>41939</v>
      </c>
      <c r="D1036" s="319">
        <v>2014</v>
      </c>
      <c r="E1036" s="321">
        <v>42</v>
      </c>
    </row>
    <row r="1037" spans="1:5">
      <c r="A1037" s="318">
        <v>41941</v>
      </c>
      <c r="B1037" s="319" t="str">
        <f t="shared" si="16"/>
        <v>QUA</v>
      </c>
      <c r="C1037" s="320">
        <v>41939</v>
      </c>
      <c r="D1037" s="319">
        <v>2014</v>
      </c>
      <c r="E1037" s="321">
        <v>42</v>
      </c>
    </row>
    <row r="1038" spans="1:5">
      <c r="A1038" s="318">
        <v>41942</v>
      </c>
      <c r="B1038" s="319" t="str">
        <f t="shared" si="16"/>
        <v>QUI</v>
      </c>
      <c r="C1038" s="320">
        <v>41939</v>
      </c>
      <c r="D1038" s="319">
        <v>2014</v>
      </c>
      <c r="E1038" s="321">
        <v>42</v>
      </c>
    </row>
    <row r="1039" spans="1:5">
      <c r="A1039" s="318">
        <v>41943</v>
      </c>
      <c r="B1039" s="319" t="str">
        <f t="shared" si="16"/>
        <v>SEX</v>
      </c>
      <c r="C1039" s="320">
        <v>41939</v>
      </c>
      <c r="D1039" s="319">
        <v>2014</v>
      </c>
      <c r="E1039" s="321">
        <v>43</v>
      </c>
    </row>
    <row r="1040" spans="1:5">
      <c r="A1040" s="318">
        <v>41944</v>
      </c>
      <c r="B1040" s="319" t="str">
        <f t="shared" si="16"/>
        <v>SAB</v>
      </c>
      <c r="C1040" s="320">
        <v>41939</v>
      </c>
      <c r="D1040" s="319">
        <v>2014</v>
      </c>
      <c r="E1040" s="321">
        <v>43</v>
      </c>
    </row>
    <row r="1041" spans="1:5">
      <c r="A1041" s="318">
        <v>41945</v>
      </c>
      <c r="B1041" s="319" t="str">
        <f t="shared" si="16"/>
        <v>DOM</v>
      </c>
      <c r="C1041" s="320">
        <v>41939</v>
      </c>
      <c r="D1041" s="319">
        <v>2014</v>
      </c>
      <c r="E1041" s="321">
        <v>43</v>
      </c>
    </row>
    <row r="1042" spans="1:5">
      <c r="A1042" s="318">
        <v>41946</v>
      </c>
      <c r="B1042" s="319" t="str">
        <f t="shared" si="16"/>
        <v>SEG</v>
      </c>
      <c r="C1042" s="320">
        <v>41946</v>
      </c>
      <c r="D1042" s="319">
        <v>2014</v>
      </c>
      <c r="E1042" s="321">
        <v>43</v>
      </c>
    </row>
    <row r="1043" spans="1:5">
      <c r="A1043" s="318">
        <v>41947</v>
      </c>
      <c r="B1043" s="319" t="str">
        <f t="shared" si="16"/>
        <v>TER</v>
      </c>
      <c r="C1043" s="320">
        <v>41946</v>
      </c>
      <c r="D1043" s="319">
        <v>2014</v>
      </c>
      <c r="E1043" s="321">
        <v>43</v>
      </c>
    </row>
    <row r="1044" spans="1:5">
      <c r="A1044" s="318">
        <v>41948</v>
      </c>
      <c r="B1044" s="319" t="str">
        <f t="shared" si="16"/>
        <v>QUA</v>
      </c>
      <c r="C1044" s="320">
        <v>41946</v>
      </c>
      <c r="D1044" s="319">
        <v>2014</v>
      </c>
      <c r="E1044" s="321">
        <v>43</v>
      </c>
    </row>
    <row r="1045" spans="1:5">
      <c r="A1045" s="318">
        <v>41949</v>
      </c>
      <c r="B1045" s="319" t="str">
        <f t="shared" si="16"/>
        <v>QUI</v>
      </c>
      <c r="C1045" s="320">
        <v>41946</v>
      </c>
      <c r="D1045" s="319">
        <v>2014</v>
      </c>
      <c r="E1045" s="321">
        <v>43</v>
      </c>
    </row>
    <row r="1046" spans="1:5">
      <c r="A1046" s="318">
        <v>41950</v>
      </c>
      <c r="B1046" s="319" t="str">
        <f t="shared" si="16"/>
        <v>SEX</v>
      </c>
      <c r="C1046" s="320">
        <v>41946</v>
      </c>
      <c r="D1046" s="319">
        <v>2014</v>
      </c>
      <c r="E1046" s="321">
        <v>44</v>
      </c>
    </row>
    <row r="1047" spans="1:5">
      <c r="A1047" s="318">
        <v>41951</v>
      </c>
      <c r="B1047" s="319" t="str">
        <f t="shared" si="16"/>
        <v>SAB</v>
      </c>
      <c r="C1047" s="320">
        <v>41946</v>
      </c>
      <c r="D1047" s="319">
        <v>2014</v>
      </c>
      <c r="E1047" s="321">
        <v>44</v>
      </c>
    </row>
    <row r="1048" spans="1:5">
      <c r="A1048" s="318">
        <v>41952</v>
      </c>
      <c r="B1048" s="319" t="str">
        <f t="shared" si="16"/>
        <v>DOM</v>
      </c>
      <c r="C1048" s="320">
        <v>41946</v>
      </c>
      <c r="D1048" s="319">
        <v>2014</v>
      </c>
      <c r="E1048" s="321">
        <v>44</v>
      </c>
    </row>
    <row r="1049" spans="1:5">
      <c r="A1049" s="318">
        <v>41953</v>
      </c>
      <c r="B1049" s="319" t="str">
        <f t="shared" si="16"/>
        <v>SEG</v>
      </c>
      <c r="C1049" s="320">
        <v>41953</v>
      </c>
      <c r="D1049" s="319">
        <v>2014</v>
      </c>
      <c r="E1049" s="321">
        <v>44</v>
      </c>
    </row>
    <row r="1050" spans="1:5">
      <c r="A1050" s="318">
        <v>41954</v>
      </c>
      <c r="B1050" s="319" t="str">
        <f t="shared" si="16"/>
        <v>TER</v>
      </c>
      <c r="C1050" s="320">
        <v>41953</v>
      </c>
      <c r="D1050" s="319">
        <v>2014</v>
      </c>
      <c r="E1050" s="321">
        <v>44</v>
      </c>
    </row>
    <row r="1051" spans="1:5">
      <c r="A1051" s="318">
        <v>41955</v>
      </c>
      <c r="B1051" s="319" t="str">
        <f t="shared" si="16"/>
        <v>QUA</v>
      </c>
      <c r="C1051" s="320">
        <v>41953</v>
      </c>
      <c r="D1051" s="319">
        <v>2014</v>
      </c>
      <c r="E1051" s="321">
        <v>44</v>
      </c>
    </row>
    <row r="1052" spans="1:5">
      <c r="A1052" s="318">
        <v>41956</v>
      </c>
      <c r="B1052" s="319" t="str">
        <f t="shared" si="16"/>
        <v>QUI</v>
      </c>
      <c r="C1052" s="320">
        <v>41953</v>
      </c>
      <c r="D1052" s="319">
        <v>2014</v>
      </c>
      <c r="E1052" s="321">
        <v>44</v>
      </c>
    </row>
    <row r="1053" spans="1:5">
      <c r="A1053" s="318">
        <v>41957</v>
      </c>
      <c r="B1053" s="319" t="str">
        <f t="shared" si="16"/>
        <v>SEX</v>
      </c>
      <c r="C1053" s="320">
        <v>41953</v>
      </c>
      <c r="D1053" s="319">
        <v>2014</v>
      </c>
      <c r="E1053" s="321">
        <v>45</v>
      </c>
    </row>
    <row r="1054" spans="1:5">
      <c r="A1054" s="318">
        <v>41958</v>
      </c>
      <c r="B1054" s="319" t="str">
        <f t="shared" si="16"/>
        <v>SAB</v>
      </c>
      <c r="C1054" s="320">
        <v>41953</v>
      </c>
      <c r="D1054" s="319">
        <v>2014</v>
      </c>
      <c r="E1054" s="321">
        <v>45</v>
      </c>
    </row>
    <row r="1055" spans="1:5">
      <c r="A1055" s="318">
        <v>41959</v>
      </c>
      <c r="B1055" s="319" t="str">
        <f t="shared" si="16"/>
        <v>DOM</v>
      </c>
      <c r="C1055" s="320">
        <v>41953</v>
      </c>
      <c r="D1055" s="319">
        <v>2014</v>
      </c>
      <c r="E1055" s="321">
        <v>45</v>
      </c>
    </row>
    <row r="1056" spans="1:5">
      <c r="A1056" s="318">
        <v>41960</v>
      </c>
      <c r="B1056" s="319" t="str">
        <f t="shared" si="16"/>
        <v>SEG</v>
      </c>
      <c r="C1056" s="320">
        <v>41960</v>
      </c>
      <c r="D1056" s="319">
        <v>2014</v>
      </c>
      <c r="E1056" s="321">
        <v>45</v>
      </c>
    </row>
    <row r="1057" spans="1:5">
      <c r="A1057" s="318">
        <v>41961</v>
      </c>
      <c r="B1057" s="319" t="str">
        <f t="shared" si="16"/>
        <v>TER</v>
      </c>
      <c r="C1057" s="320">
        <v>41960</v>
      </c>
      <c r="D1057" s="319">
        <v>2014</v>
      </c>
      <c r="E1057" s="321">
        <v>45</v>
      </c>
    </row>
    <row r="1058" spans="1:5">
      <c r="A1058" s="318">
        <v>41962</v>
      </c>
      <c r="B1058" s="319" t="str">
        <f t="shared" si="16"/>
        <v>QUA</v>
      </c>
      <c r="C1058" s="320">
        <v>41960</v>
      </c>
      <c r="D1058" s="319">
        <v>2014</v>
      </c>
      <c r="E1058" s="321">
        <v>45</v>
      </c>
    </row>
    <row r="1059" spans="1:5">
      <c r="A1059" s="318">
        <v>41963</v>
      </c>
      <c r="B1059" s="319" t="str">
        <f t="shared" si="16"/>
        <v>QUI</v>
      </c>
      <c r="C1059" s="320">
        <v>41960</v>
      </c>
      <c r="D1059" s="319">
        <v>2014</v>
      </c>
      <c r="E1059" s="321">
        <v>45</v>
      </c>
    </row>
    <row r="1060" spans="1:5">
      <c r="A1060" s="318">
        <v>41964</v>
      </c>
      <c r="B1060" s="319" t="str">
        <f t="shared" si="16"/>
        <v>SEX</v>
      </c>
      <c r="C1060" s="320">
        <v>41960</v>
      </c>
      <c r="D1060" s="319">
        <v>2014</v>
      </c>
      <c r="E1060" s="321">
        <v>46</v>
      </c>
    </row>
    <row r="1061" spans="1:5">
      <c r="A1061" s="318">
        <v>41965</v>
      </c>
      <c r="B1061" s="319" t="str">
        <f t="shared" si="16"/>
        <v>SAB</v>
      </c>
      <c r="C1061" s="320">
        <v>41960</v>
      </c>
      <c r="D1061" s="319">
        <v>2014</v>
      </c>
      <c r="E1061" s="321">
        <v>46</v>
      </c>
    </row>
    <row r="1062" spans="1:5">
      <c r="A1062" s="318">
        <v>41966</v>
      </c>
      <c r="B1062" s="319" t="str">
        <f t="shared" si="16"/>
        <v>DOM</v>
      </c>
      <c r="C1062" s="320">
        <v>41960</v>
      </c>
      <c r="D1062" s="319">
        <v>2014</v>
      </c>
      <c r="E1062" s="321">
        <v>46</v>
      </c>
    </row>
    <row r="1063" spans="1:5">
      <c r="A1063" s="318">
        <v>41967</v>
      </c>
      <c r="B1063" s="319" t="str">
        <f t="shared" si="16"/>
        <v>SEG</v>
      </c>
      <c r="C1063" s="320">
        <v>41967</v>
      </c>
      <c r="D1063" s="319">
        <v>2014</v>
      </c>
      <c r="E1063" s="321">
        <v>46</v>
      </c>
    </row>
    <row r="1064" spans="1:5">
      <c r="A1064" s="318">
        <v>41968</v>
      </c>
      <c r="B1064" s="319" t="str">
        <f t="shared" si="16"/>
        <v>TER</v>
      </c>
      <c r="C1064" s="320">
        <v>41967</v>
      </c>
      <c r="D1064" s="319">
        <v>2014</v>
      </c>
      <c r="E1064" s="321">
        <v>46</v>
      </c>
    </row>
    <row r="1065" spans="1:5">
      <c r="A1065" s="318">
        <v>41969</v>
      </c>
      <c r="B1065" s="319" t="str">
        <f t="shared" si="16"/>
        <v>QUA</v>
      </c>
      <c r="C1065" s="320">
        <v>41967</v>
      </c>
      <c r="D1065" s="319">
        <v>2014</v>
      </c>
      <c r="E1065" s="321">
        <v>46</v>
      </c>
    </row>
    <row r="1066" spans="1:5">
      <c r="A1066" s="318">
        <v>41970</v>
      </c>
      <c r="B1066" s="319" t="str">
        <f t="shared" si="16"/>
        <v>QUI</v>
      </c>
      <c r="C1066" s="320">
        <v>41967</v>
      </c>
      <c r="D1066" s="319">
        <v>2014</v>
      </c>
      <c r="E1066" s="321">
        <v>46</v>
      </c>
    </row>
    <row r="1067" spans="1:5">
      <c r="A1067" s="318">
        <v>41971</v>
      </c>
      <c r="B1067" s="319" t="str">
        <f t="shared" si="16"/>
        <v>SEX</v>
      </c>
      <c r="C1067" s="320">
        <v>41967</v>
      </c>
      <c r="D1067" s="319">
        <v>2014</v>
      </c>
      <c r="E1067" s="321">
        <v>47</v>
      </c>
    </row>
    <row r="1068" spans="1:5">
      <c r="A1068" s="318">
        <v>41972</v>
      </c>
      <c r="B1068" s="319" t="str">
        <f t="shared" si="16"/>
        <v>SAB</v>
      </c>
      <c r="C1068" s="320">
        <v>41967</v>
      </c>
      <c r="D1068" s="319">
        <v>2014</v>
      </c>
      <c r="E1068" s="321">
        <v>47</v>
      </c>
    </row>
    <row r="1069" spans="1:5">
      <c r="A1069" s="318">
        <v>41973</v>
      </c>
      <c r="B1069" s="319" t="str">
        <f t="shared" si="16"/>
        <v>DOM</v>
      </c>
      <c r="C1069" s="320">
        <v>41967</v>
      </c>
      <c r="D1069" s="319">
        <v>2014</v>
      </c>
      <c r="E1069" s="321">
        <v>47</v>
      </c>
    </row>
    <row r="1070" spans="1:5">
      <c r="A1070" s="318">
        <v>41974</v>
      </c>
      <c r="B1070" s="319" t="str">
        <f t="shared" si="16"/>
        <v>SEG</v>
      </c>
      <c r="C1070" s="320">
        <v>41974</v>
      </c>
      <c r="D1070" s="319">
        <v>2014</v>
      </c>
      <c r="E1070" s="321">
        <v>47</v>
      </c>
    </row>
    <row r="1071" spans="1:5">
      <c r="A1071" s="318">
        <v>41975</v>
      </c>
      <c r="B1071" s="319" t="str">
        <f t="shared" si="16"/>
        <v>TER</v>
      </c>
      <c r="C1071" s="320">
        <v>41974</v>
      </c>
      <c r="D1071" s="319">
        <v>2014</v>
      </c>
      <c r="E1071" s="321">
        <v>47</v>
      </c>
    </row>
    <row r="1072" spans="1:5">
      <c r="A1072" s="318">
        <v>41976</v>
      </c>
      <c r="B1072" s="319" t="str">
        <f t="shared" si="16"/>
        <v>QUA</v>
      </c>
      <c r="C1072" s="320">
        <v>41974</v>
      </c>
      <c r="D1072" s="319">
        <v>2014</v>
      </c>
      <c r="E1072" s="321">
        <v>47</v>
      </c>
    </row>
    <row r="1073" spans="1:5">
      <c r="A1073" s="318">
        <v>41977</v>
      </c>
      <c r="B1073" s="319" t="str">
        <f t="shared" si="16"/>
        <v>QUI</v>
      </c>
      <c r="C1073" s="320">
        <v>41974</v>
      </c>
      <c r="D1073" s="319">
        <v>2014</v>
      </c>
      <c r="E1073" s="321">
        <v>47</v>
      </c>
    </row>
    <row r="1074" spans="1:5">
      <c r="A1074" s="318">
        <v>41978</v>
      </c>
      <c r="B1074" s="319" t="str">
        <f t="shared" si="16"/>
        <v>SEX</v>
      </c>
      <c r="C1074" s="320">
        <v>41974</v>
      </c>
      <c r="D1074" s="319">
        <v>2014</v>
      </c>
      <c r="E1074" s="321">
        <v>48</v>
      </c>
    </row>
    <row r="1075" spans="1:5">
      <c r="A1075" s="318">
        <v>41979</v>
      </c>
      <c r="B1075" s="319" t="str">
        <f t="shared" si="16"/>
        <v>SAB</v>
      </c>
      <c r="C1075" s="320">
        <v>41974</v>
      </c>
      <c r="D1075" s="319">
        <v>2014</v>
      </c>
      <c r="E1075" s="321">
        <v>48</v>
      </c>
    </row>
    <row r="1076" spans="1:5">
      <c r="A1076" s="318">
        <v>41980</v>
      </c>
      <c r="B1076" s="319" t="str">
        <f t="shared" si="16"/>
        <v>DOM</v>
      </c>
      <c r="C1076" s="320">
        <v>41974</v>
      </c>
      <c r="D1076" s="319">
        <v>2014</v>
      </c>
      <c r="E1076" s="321">
        <v>48</v>
      </c>
    </row>
    <row r="1077" spans="1:5">
      <c r="A1077" s="318">
        <v>41981</v>
      </c>
      <c r="B1077" s="319" t="str">
        <f t="shared" si="16"/>
        <v>SEG</v>
      </c>
      <c r="C1077" s="320">
        <v>41981</v>
      </c>
      <c r="D1077" s="319">
        <v>2014</v>
      </c>
      <c r="E1077" s="321">
        <v>48</v>
      </c>
    </row>
    <row r="1078" spans="1:5">
      <c r="A1078" s="318">
        <v>41982</v>
      </c>
      <c r="B1078" s="319" t="str">
        <f t="shared" si="16"/>
        <v>TER</v>
      </c>
      <c r="C1078" s="320">
        <v>41981</v>
      </c>
      <c r="D1078" s="319">
        <v>2014</v>
      </c>
      <c r="E1078" s="321">
        <v>48</v>
      </c>
    </row>
    <row r="1079" spans="1:5">
      <c r="A1079" s="318">
        <v>41983</v>
      </c>
      <c r="B1079" s="319" t="str">
        <f t="shared" si="16"/>
        <v>QUA</v>
      </c>
      <c r="C1079" s="320">
        <v>41981</v>
      </c>
      <c r="D1079" s="319">
        <v>2014</v>
      </c>
      <c r="E1079" s="321">
        <v>48</v>
      </c>
    </row>
    <row r="1080" spans="1:5">
      <c r="A1080" s="318">
        <v>41984</v>
      </c>
      <c r="B1080" s="319" t="str">
        <f t="shared" si="16"/>
        <v>QUI</v>
      </c>
      <c r="C1080" s="320">
        <v>41981</v>
      </c>
      <c r="D1080" s="319">
        <v>2014</v>
      </c>
      <c r="E1080" s="321">
        <v>48</v>
      </c>
    </row>
    <row r="1081" spans="1:5">
      <c r="A1081" s="318">
        <v>41985</v>
      </c>
      <c r="B1081" s="319" t="str">
        <f t="shared" si="16"/>
        <v>SEX</v>
      </c>
      <c r="C1081" s="320">
        <v>41981</v>
      </c>
      <c r="D1081" s="319">
        <v>2014</v>
      </c>
      <c r="E1081" s="321">
        <v>49</v>
      </c>
    </row>
    <row r="1082" spans="1:5">
      <c r="A1082" s="318">
        <v>41986</v>
      </c>
      <c r="B1082" s="319" t="str">
        <f t="shared" si="16"/>
        <v>SAB</v>
      </c>
      <c r="C1082" s="320">
        <v>41981</v>
      </c>
      <c r="D1082" s="319">
        <v>2014</v>
      </c>
      <c r="E1082" s="321">
        <v>49</v>
      </c>
    </row>
    <row r="1083" spans="1:5">
      <c r="A1083" s="318">
        <v>41987</v>
      </c>
      <c r="B1083" s="319" t="str">
        <f t="shared" si="16"/>
        <v>DOM</v>
      </c>
      <c r="C1083" s="320">
        <v>41981</v>
      </c>
      <c r="D1083" s="319">
        <v>2014</v>
      </c>
      <c r="E1083" s="321">
        <v>49</v>
      </c>
    </row>
    <row r="1084" spans="1:5">
      <c r="A1084" s="318">
        <v>41988</v>
      </c>
      <c r="B1084" s="319" t="str">
        <f t="shared" si="16"/>
        <v>SEG</v>
      </c>
      <c r="C1084" s="320">
        <v>41988</v>
      </c>
      <c r="D1084" s="319">
        <v>2014</v>
      </c>
      <c r="E1084" s="321">
        <v>49</v>
      </c>
    </row>
    <row r="1085" spans="1:5">
      <c r="A1085" s="318">
        <v>41989</v>
      </c>
      <c r="B1085" s="319" t="str">
        <f t="shared" si="16"/>
        <v>TER</v>
      </c>
      <c r="C1085" s="320">
        <v>41988</v>
      </c>
      <c r="D1085" s="319">
        <v>2014</v>
      </c>
      <c r="E1085" s="321">
        <v>49</v>
      </c>
    </row>
    <row r="1086" spans="1:5">
      <c r="A1086" s="318">
        <v>41990</v>
      </c>
      <c r="B1086" s="319" t="str">
        <f t="shared" si="16"/>
        <v>QUA</v>
      </c>
      <c r="C1086" s="320">
        <v>41988</v>
      </c>
      <c r="D1086" s="319">
        <v>2014</v>
      </c>
      <c r="E1086" s="321">
        <v>49</v>
      </c>
    </row>
    <row r="1087" spans="1:5">
      <c r="A1087" s="318">
        <v>41991</v>
      </c>
      <c r="B1087" s="319" t="str">
        <f t="shared" si="16"/>
        <v>QUI</v>
      </c>
      <c r="C1087" s="320">
        <v>41988</v>
      </c>
      <c r="D1087" s="319">
        <v>2014</v>
      </c>
      <c r="E1087" s="321">
        <v>49</v>
      </c>
    </row>
    <row r="1088" spans="1:5">
      <c r="A1088" s="318">
        <v>41992</v>
      </c>
      <c r="B1088" s="319" t="str">
        <f t="shared" si="16"/>
        <v>SEX</v>
      </c>
      <c r="C1088" s="320">
        <v>41988</v>
      </c>
      <c r="D1088" s="319">
        <v>2014</v>
      </c>
      <c r="E1088" s="321">
        <v>50</v>
      </c>
    </row>
    <row r="1089" spans="1:5">
      <c r="A1089" s="318">
        <v>41993</v>
      </c>
      <c r="B1089" s="319" t="str">
        <f t="shared" si="16"/>
        <v>SAB</v>
      </c>
      <c r="C1089" s="320">
        <v>41988</v>
      </c>
      <c r="D1089" s="319">
        <v>2014</v>
      </c>
      <c r="E1089" s="321">
        <v>50</v>
      </c>
    </row>
    <row r="1090" spans="1:5">
      <c r="A1090" s="318">
        <v>41994</v>
      </c>
      <c r="B1090" s="319" t="str">
        <f t="shared" ref="B1090:B1153" si="17">VLOOKUP(WEEKDAY(A1090),$G$2:$H$9,2,0)</f>
        <v>DOM</v>
      </c>
      <c r="C1090" s="320">
        <v>41988</v>
      </c>
      <c r="D1090" s="319">
        <v>2014</v>
      </c>
      <c r="E1090" s="321">
        <v>50</v>
      </c>
    </row>
    <row r="1091" spans="1:5">
      <c r="A1091" s="318">
        <v>41995</v>
      </c>
      <c r="B1091" s="319" t="str">
        <f t="shared" si="17"/>
        <v>SEG</v>
      </c>
      <c r="C1091" s="320">
        <v>41995</v>
      </c>
      <c r="D1091" s="319">
        <v>2014</v>
      </c>
      <c r="E1091" s="321">
        <v>50</v>
      </c>
    </row>
    <row r="1092" spans="1:5">
      <c r="A1092" s="318">
        <v>41996</v>
      </c>
      <c r="B1092" s="319" t="str">
        <f t="shared" si="17"/>
        <v>TER</v>
      </c>
      <c r="C1092" s="320">
        <v>41995</v>
      </c>
      <c r="D1092" s="319">
        <v>2014</v>
      </c>
      <c r="E1092" s="321">
        <v>50</v>
      </c>
    </row>
    <row r="1093" spans="1:5">
      <c r="A1093" s="318">
        <v>41997</v>
      </c>
      <c r="B1093" s="319" t="str">
        <f t="shared" si="17"/>
        <v>QUA</v>
      </c>
      <c r="C1093" s="320">
        <v>41995</v>
      </c>
      <c r="D1093" s="319">
        <v>2014</v>
      </c>
      <c r="E1093" s="321">
        <v>50</v>
      </c>
    </row>
    <row r="1094" spans="1:5">
      <c r="A1094" s="318">
        <v>41998</v>
      </c>
      <c r="B1094" s="319" t="str">
        <f t="shared" si="17"/>
        <v>QUI</v>
      </c>
      <c r="C1094" s="320">
        <v>41995</v>
      </c>
      <c r="D1094" s="319">
        <v>2014</v>
      </c>
      <c r="E1094" s="321">
        <v>50</v>
      </c>
    </row>
    <row r="1095" spans="1:5">
      <c r="A1095" s="318">
        <v>41999</v>
      </c>
      <c r="B1095" s="319" t="str">
        <f t="shared" si="17"/>
        <v>SEX</v>
      </c>
      <c r="C1095" s="320">
        <v>41995</v>
      </c>
      <c r="D1095" s="319">
        <v>2014</v>
      </c>
      <c r="E1095" s="321">
        <v>51</v>
      </c>
    </row>
    <row r="1096" spans="1:5">
      <c r="A1096" s="318">
        <v>42000</v>
      </c>
      <c r="B1096" s="319" t="str">
        <f t="shared" si="17"/>
        <v>SAB</v>
      </c>
      <c r="C1096" s="320">
        <v>41995</v>
      </c>
      <c r="D1096" s="319">
        <v>2014</v>
      </c>
      <c r="E1096" s="321">
        <v>51</v>
      </c>
    </row>
    <row r="1097" spans="1:5">
      <c r="A1097" s="318">
        <v>42001</v>
      </c>
      <c r="B1097" s="319" t="str">
        <f t="shared" si="17"/>
        <v>DOM</v>
      </c>
      <c r="C1097" s="320">
        <v>41995</v>
      </c>
      <c r="D1097" s="319">
        <v>2014</v>
      </c>
      <c r="E1097" s="321">
        <v>51</v>
      </c>
    </row>
    <row r="1098" spans="1:5">
      <c r="A1098" s="318">
        <v>42002</v>
      </c>
      <c r="B1098" s="319" t="str">
        <f t="shared" si="17"/>
        <v>SEG</v>
      </c>
      <c r="C1098" s="320">
        <v>42002</v>
      </c>
      <c r="D1098" s="319">
        <v>2014</v>
      </c>
      <c r="E1098" s="321">
        <v>51</v>
      </c>
    </row>
    <row r="1099" spans="1:5">
      <c r="A1099" s="318">
        <v>42003</v>
      </c>
      <c r="B1099" s="319" t="str">
        <f t="shared" si="17"/>
        <v>TER</v>
      </c>
      <c r="C1099" s="320">
        <v>42002</v>
      </c>
      <c r="D1099" s="319">
        <v>2014</v>
      </c>
      <c r="E1099" s="321">
        <v>51</v>
      </c>
    </row>
    <row r="1100" spans="1:5">
      <c r="A1100" s="318">
        <v>42004</v>
      </c>
      <c r="B1100" s="319" t="str">
        <f t="shared" si="17"/>
        <v>QUA</v>
      </c>
      <c r="C1100" s="320">
        <v>42002</v>
      </c>
      <c r="D1100" s="319">
        <v>2014</v>
      </c>
      <c r="E1100" s="321">
        <v>51</v>
      </c>
    </row>
    <row r="1101" spans="1:5">
      <c r="A1101" s="318">
        <v>42005</v>
      </c>
      <c r="B1101" s="319" t="str">
        <f t="shared" si="17"/>
        <v>QUI</v>
      </c>
      <c r="C1101" s="320">
        <v>42002</v>
      </c>
      <c r="D1101" s="319">
        <v>2015</v>
      </c>
      <c r="E1101" s="321">
        <v>51</v>
      </c>
    </row>
    <row r="1102" spans="1:5">
      <c r="A1102" s="318">
        <v>42006</v>
      </c>
      <c r="B1102" s="319" t="str">
        <f t="shared" si="17"/>
        <v>SEX</v>
      </c>
      <c r="C1102" s="320">
        <v>42002</v>
      </c>
      <c r="D1102" s="319">
        <v>2015</v>
      </c>
      <c r="E1102" s="321">
        <v>52</v>
      </c>
    </row>
    <row r="1103" spans="1:5">
      <c r="A1103" s="318">
        <v>42007</v>
      </c>
      <c r="B1103" s="319" t="str">
        <f t="shared" si="17"/>
        <v>SAB</v>
      </c>
      <c r="C1103" s="320">
        <v>42002</v>
      </c>
      <c r="D1103" s="319">
        <v>2015</v>
      </c>
      <c r="E1103" s="321">
        <v>52</v>
      </c>
    </row>
    <row r="1104" spans="1:5">
      <c r="A1104" s="318">
        <v>42008</v>
      </c>
      <c r="B1104" s="319" t="str">
        <f t="shared" si="17"/>
        <v>DOM</v>
      </c>
      <c r="C1104" s="320">
        <v>42002</v>
      </c>
      <c r="D1104" s="319">
        <v>2015</v>
      </c>
      <c r="E1104" s="321">
        <v>52</v>
      </c>
    </row>
    <row r="1105" spans="1:5">
      <c r="A1105" s="318">
        <v>42009</v>
      </c>
      <c r="B1105" s="319" t="str">
        <f t="shared" si="17"/>
        <v>SEG</v>
      </c>
      <c r="C1105" s="320">
        <v>42009</v>
      </c>
      <c r="D1105" s="319">
        <v>2015</v>
      </c>
      <c r="E1105" s="321">
        <v>1</v>
      </c>
    </row>
    <row r="1106" spans="1:5">
      <c r="A1106" s="318">
        <v>42010</v>
      </c>
      <c r="B1106" s="319" t="str">
        <f t="shared" si="17"/>
        <v>TER</v>
      </c>
      <c r="C1106" s="320">
        <v>42009</v>
      </c>
      <c r="D1106" s="319">
        <v>2015</v>
      </c>
      <c r="E1106" s="321">
        <v>1</v>
      </c>
    </row>
    <row r="1107" spans="1:5">
      <c r="A1107" s="318">
        <v>42011</v>
      </c>
      <c r="B1107" s="319" t="str">
        <f t="shared" si="17"/>
        <v>QUA</v>
      </c>
      <c r="C1107" s="320">
        <v>42009</v>
      </c>
      <c r="D1107" s="319">
        <v>2015</v>
      </c>
      <c r="E1107" s="321">
        <v>1</v>
      </c>
    </row>
    <row r="1108" spans="1:5">
      <c r="A1108" s="318">
        <v>42012</v>
      </c>
      <c r="B1108" s="319" t="str">
        <f t="shared" si="17"/>
        <v>QUI</v>
      </c>
      <c r="C1108" s="320">
        <v>42009</v>
      </c>
      <c r="D1108" s="319">
        <v>2015</v>
      </c>
      <c r="E1108" s="321">
        <v>1</v>
      </c>
    </row>
    <row r="1109" spans="1:5">
      <c r="A1109" s="318">
        <v>42013</v>
      </c>
      <c r="B1109" s="319" t="str">
        <f t="shared" si="17"/>
        <v>SEX</v>
      </c>
      <c r="C1109" s="320">
        <v>42009</v>
      </c>
      <c r="D1109" s="319">
        <v>2015</v>
      </c>
      <c r="E1109" s="321">
        <v>2</v>
      </c>
    </row>
    <row r="1110" spans="1:5">
      <c r="A1110" s="318">
        <v>42014</v>
      </c>
      <c r="B1110" s="319" t="str">
        <f t="shared" si="17"/>
        <v>SAB</v>
      </c>
      <c r="C1110" s="320">
        <v>42009</v>
      </c>
      <c r="D1110" s="319">
        <v>2015</v>
      </c>
      <c r="E1110" s="321">
        <v>2</v>
      </c>
    </row>
    <row r="1111" spans="1:5">
      <c r="A1111" s="318">
        <v>42015</v>
      </c>
      <c r="B1111" s="319" t="str">
        <f t="shared" si="17"/>
        <v>DOM</v>
      </c>
      <c r="C1111" s="320">
        <v>42009</v>
      </c>
      <c r="D1111" s="319">
        <v>2015</v>
      </c>
      <c r="E1111" s="321">
        <v>2</v>
      </c>
    </row>
    <row r="1112" spans="1:5">
      <c r="A1112" s="318">
        <v>42016</v>
      </c>
      <c r="B1112" s="319" t="str">
        <f t="shared" si="17"/>
        <v>SEG</v>
      </c>
      <c r="C1112" s="320">
        <v>42016</v>
      </c>
      <c r="D1112" s="319">
        <v>2015</v>
      </c>
      <c r="E1112" s="321">
        <v>2</v>
      </c>
    </row>
    <row r="1113" spans="1:5">
      <c r="A1113" s="318">
        <v>42017</v>
      </c>
      <c r="B1113" s="319" t="str">
        <f t="shared" si="17"/>
        <v>TER</v>
      </c>
      <c r="C1113" s="320">
        <v>42016</v>
      </c>
      <c r="D1113" s="319">
        <v>2015</v>
      </c>
      <c r="E1113" s="321">
        <v>2</v>
      </c>
    </row>
    <row r="1114" spans="1:5">
      <c r="A1114" s="318">
        <v>42018</v>
      </c>
      <c r="B1114" s="319" t="str">
        <f t="shared" si="17"/>
        <v>QUA</v>
      </c>
      <c r="C1114" s="320">
        <v>42016</v>
      </c>
      <c r="D1114" s="319">
        <v>2015</v>
      </c>
      <c r="E1114" s="321">
        <v>2</v>
      </c>
    </row>
    <row r="1115" spans="1:5">
      <c r="A1115" s="318">
        <v>42019</v>
      </c>
      <c r="B1115" s="319" t="str">
        <f t="shared" si="17"/>
        <v>QUI</v>
      </c>
      <c r="C1115" s="320">
        <v>42016</v>
      </c>
      <c r="D1115" s="319">
        <v>2015</v>
      </c>
      <c r="E1115" s="321">
        <v>2</v>
      </c>
    </row>
    <row r="1116" spans="1:5">
      <c r="A1116" s="318">
        <v>42020</v>
      </c>
      <c r="B1116" s="319" t="str">
        <f t="shared" si="17"/>
        <v>SEX</v>
      </c>
      <c r="C1116" s="320">
        <v>42016</v>
      </c>
      <c r="D1116" s="319">
        <v>2015</v>
      </c>
      <c r="E1116" s="321">
        <v>3</v>
      </c>
    </row>
    <row r="1117" spans="1:5">
      <c r="A1117" s="318">
        <v>42021</v>
      </c>
      <c r="B1117" s="319" t="str">
        <f t="shared" si="17"/>
        <v>SAB</v>
      </c>
      <c r="C1117" s="320">
        <v>42016</v>
      </c>
      <c r="D1117" s="319">
        <v>2015</v>
      </c>
      <c r="E1117" s="321">
        <v>3</v>
      </c>
    </row>
    <row r="1118" spans="1:5">
      <c r="A1118" s="318">
        <v>42022</v>
      </c>
      <c r="B1118" s="319" t="str">
        <f t="shared" si="17"/>
        <v>DOM</v>
      </c>
      <c r="C1118" s="320">
        <v>42016</v>
      </c>
      <c r="D1118" s="319">
        <v>2015</v>
      </c>
      <c r="E1118" s="321">
        <v>3</v>
      </c>
    </row>
    <row r="1119" spans="1:5">
      <c r="A1119" s="318">
        <v>42023</v>
      </c>
      <c r="B1119" s="319" t="str">
        <f t="shared" si="17"/>
        <v>SEG</v>
      </c>
      <c r="C1119" s="320">
        <v>42023</v>
      </c>
      <c r="D1119" s="319">
        <v>2015</v>
      </c>
      <c r="E1119" s="321">
        <v>3</v>
      </c>
    </row>
    <row r="1120" spans="1:5">
      <c r="A1120" s="318">
        <v>42024</v>
      </c>
      <c r="B1120" s="319" t="str">
        <f t="shared" si="17"/>
        <v>TER</v>
      </c>
      <c r="C1120" s="320">
        <v>42023</v>
      </c>
      <c r="D1120" s="319">
        <v>2015</v>
      </c>
      <c r="E1120" s="321">
        <v>3</v>
      </c>
    </row>
    <row r="1121" spans="1:5">
      <c r="A1121" s="318">
        <v>42025</v>
      </c>
      <c r="B1121" s="319" t="str">
        <f t="shared" si="17"/>
        <v>QUA</v>
      </c>
      <c r="C1121" s="320">
        <v>42023</v>
      </c>
      <c r="D1121" s="319">
        <v>2015</v>
      </c>
      <c r="E1121" s="321">
        <v>3</v>
      </c>
    </row>
    <row r="1122" spans="1:5">
      <c r="A1122" s="318">
        <v>42026</v>
      </c>
      <c r="B1122" s="319" t="str">
        <f t="shared" si="17"/>
        <v>QUI</v>
      </c>
      <c r="C1122" s="320">
        <v>42023</v>
      </c>
      <c r="D1122" s="319">
        <v>2015</v>
      </c>
      <c r="E1122" s="321">
        <v>3</v>
      </c>
    </row>
    <row r="1123" spans="1:5">
      <c r="A1123" s="318">
        <v>42027</v>
      </c>
      <c r="B1123" s="319" t="str">
        <f t="shared" si="17"/>
        <v>SEX</v>
      </c>
      <c r="C1123" s="320">
        <v>42023</v>
      </c>
      <c r="D1123" s="319">
        <v>2015</v>
      </c>
      <c r="E1123" s="321">
        <v>4</v>
      </c>
    </row>
    <row r="1124" spans="1:5">
      <c r="A1124" s="318">
        <v>42028</v>
      </c>
      <c r="B1124" s="319" t="str">
        <f t="shared" si="17"/>
        <v>SAB</v>
      </c>
      <c r="C1124" s="320">
        <v>42023</v>
      </c>
      <c r="D1124" s="319">
        <v>2015</v>
      </c>
      <c r="E1124" s="321">
        <v>4</v>
      </c>
    </row>
    <row r="1125" spans="1:5">
      <c r="A1125" s="318">
        <v>42029</v>
      </c>
      <c r="B1125" s="319" t="str">
        <f t="shared" si="17"/>
        <v>DOM</v>
      </c>
      <c r="C1125" s="320">
        <v>42023</v>
      </c>
      <c r="D1125" s="319">
        <v>2015</v>
      </c>
      <c r="E1125" s="321">
        <v>4</v>
      </c>
    </row>
    <row r="1126" spans="1:5">
      <c r="A1126" s="318">
        <v>42030</v>
      </c>
      <c r="B1126" s="319" t="str">
        <f t="shared" si="17"/>
        <v>SEG</v>
      </c>
      <c r="C1126" s="320">
        <v>42030</v>
      </c>
      <c r="D1126" s="319">
        <v>2015</v>
      </c>
      <c r="E1126" s="321">
        <v>4</v>
      </c>
    </row>
    <row r="1127" spans="1:5">
      <c r="A1127" s="318">
        <v>42031</v>
      </c>
      <c r="B1127" s="319" t="str">
        <f t="shared" si="17"/>
        <v>TER</v>
      </c>
      <c r="C1127" s="320">
        <v>42030</v>
      </c>
      <c r="D1127" s="319">
        <v>2015</v>
      </c>
      <c r="E1127" s="321">
        <v>4</v>
      </c>
    </row>
    <row r="1128" spans="1:5">
      <c r="A1128" s="318">
        <v>42032</v>
      </c>
      <c r="B1128" s="319" t="str">
        <f t="shared" si="17"/>
        <v>QUA</v>
      </c>
      <c r="C1128" s="320">
        <v>42030</v>
      </c>
      <c r="D1128" s="319">
        <v>2015</v>
      </c>
      <c r="E1128" s="321">
        <v>4</v>
      </c>
    </row>
    <row r="1129" spans="1:5">
      <c r="A1129" s="318">
        <v>42033</v>
      </c>
      <c r="B1129" s="319" t="str">
        <f t="shared" si="17"/>
        <v>QUI</v>
      </c>
      <c r="C1129" s="320">
        <v>42030</v>
      </c>
      <c r="D1129" s="319">
        <v>2015</v>
      </c>
      <c r="E1129" s="321">
        <v>4</v>
      </c>
    </row>
    <row r="1130" spans="1:5">
      <c r="A1130" s="318">
        <v>42034</v>
      </c>
      <c r="B1130" s="319" t="str">
        <f t="shared" si="17"/>
        <v>SEX</v>
      </c>
      <c r="C1130" s="320">
        <v>42030</v>
      </c>
      <c r="D1130" s="319">
        <v>2015</v>
      </c>
      <c r="E1130" s="321">
        <v>5</v>
      </c>
    </row>
    <row r="1131" spans="1:5">
      <c r="A1131" s="318">
        <v>42035</v>
      </c>
      <c r="B1131" s="319" t="str">
        <f t="shared" si="17"/>
        <v>SAB</v>
      </c>
      <c r="C1131" s="320">
        <v>42030</v>
      </c>
      <c r="D1131" s="319">
        <v>2015</v>
      </c>
      <c r="E1131" s="321">
        <v>5</v>
      </c>
    </row>
    <row r="1132" spans="1:5">
      <c r="A1132" s="318">
        <v>42036</v>
      </c>
      <c r="B1132" s="319" t="str">
        <f t="shared" si="17"/>
        <v>DOM</v>
      </c>
      <c r="C1132" s="320">
        <v>42030</v>
      </c>
      <c r="D1132" s="319">
        <v>2015</v>
      </c>
      <c r="E1132" s="321">
        <v>5</v>
      </c>
    </row>
    <row r="1133" spans="1:5">
      <c r="A1133" s="318">
        <v>42037</v>
      </c>
      <c r="B1133" s="319" t="str">
        <f t="shared" si="17"/>
        <v>SEG</v>
      </c>
      <c r="C1133" s="320">
        <v>42037</v>
      </c>
      <c r="D1133" s="319">
        <v>2015</v>
      </c>
      <c r="E1133" s="321">
        <v>5</v>
      </c>
    </row>
    <row r="1134" spans="1:5">
      <c r="A1134" s="318">
        <v>42038</v>
      </c>
      <c r="B1134" s="319" t="str">
        <f t="shared" si="17"/>
        <v>TER</v>
      </c>
      <c r="C1134" s="320">
        <v>42037</v>
      </c>
      <c r="D1134" s="319">
        <v>2015</v>
      </c>
      <c r="E1134" s="321">
        <v>5</v>
      </c>
    </row>
    <row r="1135" spans="1:5">
      <c r="A1135" s="318">
        <v>42039</v>
      </c>
      <c r="B1135" s="319" t="str">
        <f t="shared" si="17"/>
        <v>QUA</v>
      </c>
      <c r="C1135" s="320">
        <v>42037</v>
      </c>
      <c r="D1135" s="319">
        <v>2015</v>
      </c>
      <c r="E1135" s="321">
        <v>5</v>
      </c>
    </row>
    <row r="1136" spans="1:5">
      <c r="A1136" s="318">
        <v>42040</v>
      </c>
      <c r="B1136" s="319" t="str">
        <f t="shared" si="17"/>
        <v>QUI</v>
      </c>
      <c r="C1136" s="320">
        <v>42037</v>
      </c>
      <c r="D1136" s="319">
        <v>2015</v>
      </c>
      <c r="E1136" s="321">
        <v>5</v>
      </c>
    </row>
    <row r="1137" spans="1:5">
      <c r="A1137" s="318">
        <v>42041</v>
      </c>
      <c r="B1137" s="319" t="str">
        <f t="shared" si="17"/>
        <v>SEX</v>
      </c>
      <c r="C1137" s="320">
        <v>42037</v>
      </c>
      <c r="D1137" s="319">
        <v>2015</v>
      </c>
      <c r="E1137" s="321">
        <v>6</v>
      </c>
    </row>
    <row r="1138" spans="1:5">
      <c r="A1138" s="318">
        <v>42042</v>
      </c>
      <c r="B1138" s="319" t="str">
        <f t="shared" si="17"/>
        <v>SAB</v>
      </c>
      <c r="C1138" s="320">
        <v>42037</v>
      </c>
      <c r="D1138" s="319">
        <v>2015</v>
      </c>
      <c r="E1138" s="321">
        <v>6</v>
      </c>
    </row>
    <row r="1139" spans="1:5">
      <c r="A1139" s="318">
        <v>42043</v>
      </c>
      <c r="B1139" s="319" t="str">
        <f t="shared" si="17"/>
        <v>DOM</v>
      </c>
      <c r="C1139" s="320">
        <v>42037</v>
      </c>
      <c r="D1139" s="319">
        <v>2015</v>
      </c>
      <c r="E1139" s="321">
        <v>6</v>
      </c>
    </row>
    <row r="1140" spans="1:5">
      <c r="A1140" s="318">
        <v>42044</v>
      </c>
      <c r="B1140" s="319" t="str">
        <f t="shared" si="17"/>
        <v>SEG</v>
      </c>
      <c r="C1140" s="320">
        <v>42044</v>
      </c>
      <c r="D1140" s="319">
        <v>2015</v>
      </c>
      <c r="E1140" s="321">
        <v>6</v>
      </c>
    </row>
    <row r="1141" spans="1:5">
      <c r="A1141" s="318">
        <v>42045</v>
      </c>
      <c r="B1141" s="319" t="str">
        <f t="shared" si="17"/>
        <v>TER</v>
      </c>
      <c r="C1141" s="320">
        <v>42044</v>
      </c>
      <c r="D1141" s="319">
        <v>2015</v>
      </c>
      <c r="E1141" s="321">
        <v>6</v>
      </c>
    </row>
    <row r="1142" spans="1:5">
      <c r="A1142" s="318">
        <v>42046</v>
      </c>
      <c r="B1142" s="319" t="str">
        <f t="shared" si="17"/>
        <v>QUA</v>
      </c>
      <c r="C1142" s="320">
        <v>42044</v>
      </c>
      <c r="D1142" s="319">
        <v>2015</v>
      </c>
      <c r="E1142" s="321">
        <v>6</v>
      </c>
    </row>
    <row r="1143" spans="1:5">
      <c r="A1143" s="318">
        <v>42047</v>
      </c>
      <c r="B1143" s="319" t="str">
        <f t="shared" si="17"/>
        <v>QUI</v>
      </c>
      <c r="C1143" s="320">
        <v>42044</v>
      </c>
      <c r="D1143" s="319">
        <v>2015</v>
      </c>
      <c r="E1143" s="321">
        <v>6</v>
      </c>
    </row>
    <row r="1144" spans="1:5">
      <c r="A1144" s="318">
        <v>42048</v>
      </c>
      <c r="B1144" s="319" t="str">
        <f t="shared" si="17"/>
        <v>SEX</v>
      </c>
      <c r="C1144" s="320">
        <v>42044</v>
      </c>
      <c r="D1144" s="319">
        <v>2015</v>
      </c>
      <c r="E1144" s="321">
        <v>7</v>
      </c>
    </row>
    <row r="1145" spans="1:5">
      <c r="A1145" s="318">
        <v>42049</v>
      </c>
      <c r="B1145" s="319" t="str">
        <f t="shared" si="17"/>
        <v>SAB</v>
      </c>
      <c r="C1145" s="320">
        <v>42044</v>
      </c>
      <c r="D1145" s="319">
        <v>2015</v>
      </c>
      <c r="E1145" s="321">
        <v>7</v>
      </c>
    </row>
    <row r="1146" spans="1:5">
      <c r="A1146" s="318">
        <v>42050</v>
      </c>
      <c r="B1146" s="319" t="str">
        <f t="shared" si="17"/>
        <v>DOM</v>
      </c>
      <c r="C1146" s="320">
        <v>42044</v>
      </c>
      <c r="D1146" s="319">
        <v>2015</v>
      </c>
      <c r="E1146" s="321">
        <v>7</v>
      </c>
    </row>
    <row r="1147" spans="1:5">
      <c r="A1147" s="318">
        <v>42051</v>
      </c>
      <c r="B1147" s="319" t="str">
        <f t="shared" si="17"/>
        <v>SEG</v>
      </c>
      <c r="C1147" s="320">
        <v>42051</v>
      </c>
      <c r="D1147" s="319">
        <v>2015</v>
      </c>
      <c r="E1147" s="321">
        <v>7</v>
      </c>
    </row>
    <row r="1148" spans="1:5">
      <c r="A1148" s="318">
        <v>42052</v>
      </c>
      <c r="B1148" s="319" t="str">
        <f t="shared" si="17"/>
        <v>TER</v>
      </c>
      <c r="C1148" s="320">
        <v>42051</v>
      </c>
      <c r="D1148" s="319">
        <v>2015</v>
      </c>
      <c r="E1148" s="321">
        <v>7</v>
      </c>
    </row>
    <row r="1149" spans="1:5">
      <c r="A1149" s="318">
        <v>42053</v>
      </c>
      <c r="B1149" s="319" t="str">
        <f t="shared" si="17"/>
        <v>QUA</v>
      </c>
      <c r="C1149" s="320">
        <v>42051</v>
      </c>
      <c r="D1149" s="319">
        <v>2015</v>
      </c>
      <c r="E1149" s="321">
        <v>7</v>
      </c>
    </row>
    <row r="1150" spans="1:5">
      <c r="A1150" s="318">
        <v>42054</v>
      </c>
      <c r="B1150" s="319" t="str">
        <f t="shared" si="17"/>
        <v>QUI</v>
      </c>
      <c r="C1150" s="320">
        <v>42051</v>
      </c>
      <c r="D1150" s="319">
        <v>2015</v>
      </c>
      <c r="E1150" s="321">
        <v>7</v>
      </c>
    </row>
    <row r="1151" spans="1:5">
      <c r="A1151" s="318">
        <v>42055</v>
      </c>
      <c r="B1151" s="319" t="str">
        <f t="shared" si="17"/>
        <v>SEX</v>
      </c>
      <c r="C1151" s="320">
        <v>42051</v>
      </c>
      <c r="D1151" s="319">
        <v>2015</v>
      </c>
      <c r="E1151" s="321">
        <v>8</v>
      </c>
    </row>
    <row r="1152" spans="1:5">
      <c r="A1152" s="318">
        <v>42056</v>
      </c>
      <c r="B1152" s="319" t="str">
        <f t="shared" si="17"/>
        <v>SAB</v>
      </c>
      <c r="C1152" s="320">
        <v>42051</v>
      </c>
      <c r="D1152" s="319">
        <v>2015</v>
      </c>
      <c r="E1152" s="321">
        <v>8</v>
      </c>
    </row>
    <row r="1153" spans="1:5">
      <c r="A1153" s="318">
        <v>42057</v>
      </c>
      <c r="B1153" s="319" t="str">
        <f t="shared" si="17"/>
        <v>DOM</v>
      </c>
      <c r="C1153" s="320">
        <v>42051</v>
      </c>
      <c r="D1153" s="319">
        <v>2015</v>
      </c>
      <c r="E1153" s="321">
        <v>8</v>
      </c>
    </row>
    <row r="1154" spans="1:5">
      <c r="A1154" s="318">
        <v>42058</v>
      </c>
      <c r="B1154" s="319" t="str">
        <f t="shared" ref="B1154:B1217" si="18">VLOOKUP(WEEKDAY(A1154),$G$2:$H$9,2,0)</f>
        <v>SEG</v>
      </c>
      <c r="C1154" s="320">
        <v>42058</v>
      </c>
      <c r="D1154" s="319">
        <v>2015</v>
      </c>
      <c r="E1154" s="321">
        <v>8</v>
      </c>
    </row>
    <row r="1155" spans="1:5">
      <c r="A1155" s="318">
        <v>42059</v>
      </c>
      <c r="B1155" s="319" t="str">
        <f t="shared" si="18"/>
        <v>TER</v>
      </c>
      <c r="C1155" s="320">
        <v>42058</v>
      </c>
      <c r="D1155" s="319">
        <v>2015</v>
      </c>
      <c r="E1155" s="321">
        <v>8</v>
      </c>
    </row>
    <row r="1156" spans="1:5">
      <c r="A1156" s="318">
        <v>42060</v>
      </c>
      <c r="B1156" s="319" t="str">
        <f t="shared" si="18"/>
        <v>QUA</v>
      </c>
      <c r="C1156" s="320">
        <v>42058</v>
      </c>
      <c r="D1156" s="319">
        <v>2015</v>
      </c>
      <c r="E1156" s="321">
        <v>8</v>
      </c>
    </row>
    <row r="1157" spans="1:5">
      <c r="A1157" s="318">
        <v>42061</v>
      </c>
      <c r="B1157" s="319" t="str">
        <f t="shared" si="18"/>
        <v>QUI</v>
      </c>
      <c r="C1157" s="320">
        <v>42058</v>
      </c>
      <c r="D1157" s="319">
        <v>2015</v>
      </c>
      <c r="E1157" s="321">
        <v>8</v>
      </c>
    </row>
    <row r="1158" spans="1:5">
      <c r="A1158" s="318">
        <v>42062</v>
      </c>
      <c r="B1158" s="319" t="str">
        <f t="shared" si="18"/>
        <v>SEX</v>
      </c>
      <c r="C1158" s="320">
        <v>42058</v>
      </c>
      <c r="D1158" s="319">
        <v>2015</v>
      </c>
      <c r="E1158" s="321">
        <v>9</v>
      </c>
    </row>
    <row r="1159" spans="1:5">
      <c r="A1159" s="318">
        <v>42063</v>
      </c>
      <c r="B1159" s="319" t="str">
        <f t="shared" si="18"/>
        <v>SAB</v>
      </c>
      <c r="C1159" s="320">
        <v>42058</v>
      </c>
      <c r="D1159" s="319">
        <v>2015</v>
      </c>
      <c r="E1159" s="321">
        <v>9</v>
      </c>
    </row>
    <row r="1160" spans="1:5">
      <c r="A1160" s="318">
        <v>42064</v>
      </c>
      <c r="B1160" s="319" t="str">
        <f t="shared" si="18"/>
        <v>DOM</v>
      </c>
      <c r="C1160" s="320">
        <v>42058</v>
      </c>
      <c r="D1160" s="319">
        <v>2015</v>
      </c>
      <c r="E1160" s="321">
        <v>9</v>
      </c>
    </row>
    <row r="1161" spans="1:5">
      <c r="A1161" s="318">
        <v>42065</v>
      </c>
      <c r="B1161" s="319" t="str">
        <f t="shared" si="18"/>
        <v>SEG</v>
      </c>
      <c r="C1161" s="320">
        <v>42065</v>
      </c>
      <c r="D1161" s="319">
        <v>2015</v>
      </c>
      <c r="E1161" s="321">
        <v>9</v>
      </c>
    </row>
    <row r="1162" spans="1:5">
      <c r="A1162" s="318">
        <v>42066</v>
      </c>
      <c r="B1162" s="319" t="str">
        <f t="shared" si="18"/>
        <v>TER</v>
      </c>
      <c r="C1162" s="320">
        <v>42065</v>
      </c>
      <c r="D1162" s="319">
        <v>2015</v>
      </c>
      <c r="E1162" s="321">
        <v>9</v>
      </c>
    </row>
    <row r="1163" spans="1:5">
      <c r="A1163" s="318">
        <v>42067</v>
      </c>
      <c r="B1163" s="319" t="str">
        <f t="shared" si="18"/>
        <v>QUA</v>
      </c>
      <c r="C1163" s="320">
        <v>42065</v>
      </c>
      <c r="D1163" s="319">
        <v>2015</v>
      </c>
      <c r="E1163" s="321">
        <v>9</v>
      </c>
    </row>
    <row r="1164" spans="1:5">
      <c r="A1164" s="318">
        <v>42068</v>
      </c>
      <c r="B1164" s="319" t="str">
        <f t="shared" si="18"/>
        <v>QUI</v>
      </c>
      <c r="C1164" s="320">
        <v>42065</v>
      </c>
      <c r="D1164" s="319">
        <v>2015</v>
      </c>
      <c r="E1164" s="321">
        <v>9</v>
      </c>
    </row>
    <row r="1165" spans="1:5">
      <c r="A1165" s="318">
        <v>42069</v>
      </c>
      <c r="B1165" s="319" t="str">
        <f t="shared" si="18"/>
        <v>SEX</v>
      </c>
      <c r="C1165" s="320">
        <v>42065</v>
      </c>
      <c r="D1165" s="319">
        <v>2015</v>
      </c>
      <c r="E1165" s="321">
        <v>10</v>
      </c>
    </row>
    <row r="1166" spans="1:5">
      <c r="A1166" s="318">
        <v>42070</v>
      </c>
      <c r="B1166" s="319" t="str">
        <f t="shared" si="18"/>
        <v>SAB</v>
      </c>
      <c r="C1166" s="320">
        <v>42065</v>
      </c>
      <c r="D1166" s="319">
        <v>2015</v>
      </c>
      <c r="E1166" s="321">
        <v>10</v>
      </c>
    </row>
    <row r="1167" spans="1:5">
      <c r="A1167" s="318">
        <v>42071</v>
      </c>
      <c r="B1167" s="319" t="str">
        <f t="shared" si="18"/>
        <v>DOM</v>
      </c>
      <c r="C1167" s="320">
        <v>42065</v>
      </c>
      <c r="D1167" s="319">
        <v>2015</v>
      </c>
      <c r="E1167" s="321">
        <v>10</v>
      </c>
    </row>
    <row r="1168" spans="1:5">
      <c r="A1168" s="318">
        <v>42072</v>
      </c>
      <c r="B1168" s="319" t="str">
        <f t="shared" si="18"/>
        <v>SEG</v>
      </c>
      <c r="C1168" s="320">
        <v>42072</v>
      </c>
      <c r="D1168" s="319">
        <v>2015</v>
      </c>
      <c r="E1168" s="321">
        <v>10</v>
      </c>
    </row>
    <row r="1169" spans="1:5">
      <c r="A1169" s="318">
        <v>42073</v>
      </c>
      <c r="B1169" s="319" t="str">
        <f t="shared" si="18"/>
        <v>TER</v>
      </c>
      <c r="C1169" s="320">
        <v>42072</v>
      </c>
      <c r="D1169" s="319">
        <v>2015</v>
      </c>
      <c r="E1169" s="321">
        <v>10</v>
      </c>
    </row>
    <row r="1170" spans="1:5">
      <c r="A1170" s="318">
        <v>42074</v>
      </c>
      <c r="B1170" s="319" t="str">
        <f t="shared" si="18"/>
        <v>QUA</v>
      </c>
      <c r="C1170" s="320">
        <v>42072</v>
      </c>
      <c r="D1170" s="319">
        <v>2015</v>
      </c>
      <c r="E1170" s="321">
        <v>10</v>
      </c>
    </row>
    <row r="1171" spans="1:5">
      <c r="A1171" s="318">
        <v>42075</v>
      </c>
      <c r="B1171" s="319" t="str">
        <f t="shared" si="18"/>
        <v>QUI</v>
      </c>
      <c r="C1171" s="320">
        <v>42072</v>
      </c>
      <c r="D1171" s="319">
        <v>2015</v>
      </c>
      <c r="E1171" s="321">
        <v>10</v>
      </c>
    </row>
    <row r="1172" spans="1:5">
      <c r="A1172" s="318">
        <v>42076</v>
      </c>
      <c r="B1172" s="319" t="str">
        <f t="shared" si="18"/>
        <v>SEX</v>
      </c>
      <c r="C1172" s="320">
        <v>42072</v>
      </c>
      <c r="D1172" s="319">
        <v>2015</v>
      </c>
      <c r="E1172" s="321">
        <v>11</v>
      </c>
    </row>
    <row r="1173" spans="1:5">
      <c r="A1173" s="318">
        <v>42077</v>
      </c>
      <c r="B1173" s="319" t="str">
        <f t="shared" si="18"/>
        <v>SAB</v>
      </c>
      <c r="C1173" s="320">
        <v>42072</v>
      </c>
      <c r="D1173" s="319">
        <v>2015</v>
      </c>
      <c r="E1173" s="321">
        <v>11</v>
      </c>
    </row>
    <row r="1174" spans="1:5">
      <c r="A1174" s="318">
        <v>42078</v>
      </c>
      <c r="B1174" s="319" t="str">
        <f t="shared" si="18"/>
        <v>DOM</v>
      </c>
      <c r="C1174" s="320">
        <v>42072</v>
      </c>
      <c r="D1174" s="319">
        <v>2015</v>
      </c>
      <c r="E1174" s="321">
        <v>11</v>
      </c>
    </row>
    <row r="1175" spans="1:5">
      <c r="A1175" s="318">
        <v>42079</v>
      </c>
      <c r="B1175" s="319" t="str">
        <f t="shared" si="18"/>
        <v>SEG</v>
      </c>
      <c r="C1175" s="320">
        <v>42079</v>
      </c>
      <c r="D1175" s="319">
        <v>2015</v>
      </c>
      <c r="E1175" s="321">
        <v>11</v>
      </c>
    </row>
    <row r="1176" spans="1:5">
      <c r="A1176" s="318">
        <v>42080</v>
      </c>
      <c r="B1176" s="319" t="str">
        <f t="shared" si="18"/>
        <v>TER</v>
      </c>
      <c r="C1176" s="320">
        <v>42079</v>
      </c>
      <c r="D1176" s="319">
        <v>2015</v>
      </c>
      <c r="E1176" s="321">
        <v>11</v>
      </c>
    </row>
    <row r="1177" spans="1:5">
      <c r="A1177" s="318">
        <v>42081</v>
      </c>
      <c r="B1177" s="319" t="str">
        <f t="shared" si="18"/>
        <v>QUA</v>
      </c>
      <c r="C1177" s="320">
        <v>42079</v>
      </c>
      <c r="D1177" s="319">
        <v>2015</v>
      </c>
      <c r="E1177" s="321">
        <v>11</v>
      </c>
    </row>
    <row r="1178" spans="1:5">
      <c r="A1178" s="318">
        <v>42082</v>
      </c>
      <c r="B1178" s="319" t="str">
        <f t="shared" si="18"/>
        <v>QUI</v>
      </c>
      <c r="C1178" s="320">
        <v>42079</v>
      </c>
      <c r="D1178" s="319">
        <v>2015</v>
      </c>
      <c r="E1178" s="321">
        <v>11</v>
      </c>
    </row>
    <row r="1179" spans="1:5">
      <c r="A1179" s="318">
        <v>42083</v>
      </c>
      <c r="B1179" s="319" t="str">
        <f t="shared" si="18"/>
        <v>SEX</v>
      </c>
      <c r="C1179" s="320">
        <v>42079</v>
      </c>
      <c r="D1179" s="319">
        <v>2015</v>
      </c>
      <c r="E1179" s="321">
        <v>12</v>
      </c>
    </row>
    <row r="1180" spans="1:5">
      <c r="A1180" s="318">
        <v>42084</v>
      </c>
      <c r="B1180" s="319" t="str">
        <f t="shared" si="18"/>
        <v>SAB</v>
      </c>
      <c r="C1180" s="320">
        <v>42079</v>
      </c>
      <c r="D1180" s="319">
        <v>2015</v>
      </c>
      <c r="E1180" s="321">
        <v>12</v>
      </c>
    </row>
    <row r="1181" spans="1:5">
      <c r="A1181" s="318">
        <v>42085</v>
      </c>
      <c r="B1181" s="319" t="str">
        <f t="shared" si="18"/>
        <v>DOM</v>
      </c>
      <c r="C1181" s="320">
        <v>42079</v>
      </c>
      <c r="D1181" s="319">
        <v>2015</v>
      </c>
      <c r="E1181" s="321">
        <v>12</v>
      </c>
    </row>
    <row r="1182" spans="1:5">
      <c r="A1182" s="318">
        <v>42086</v>
      </c>
      <c r="B1182" s="319" t="str">
        <f t="shared" si="18"/>
        <v>SEG</v>
      </c>
      <c r="C1182" s="320">
        <v>42086</v>
      </c>
      <c r="D1182" s="319">
        <v>2015</v>
      </c>
      <c r="E1182" s="321">
        <v>12</v>
      </c>
    </row>
    <row r="1183" spans="1:5">
      <c r="A1183" s="318">
        <v>42087</v>
      </c>
      <c r="B1183" s="319" t="str">
        <f t="shared" si="18"/>
        <v>TER</v>
      </c>
      <c r="C1183" s="320">
        <v>42086</v>
      </c>
      <c r="D1183" s="319">
        <v>2015</v>
      </c>
      <c r="E1183" s="321">
        <v>12</v>
      </c>
    </row>
    <row r="1184" spans="1:5">
      <c r="A1184" s="318">
        <v>42088</v>
      </c>
      <c r="B1184" s="319" t="str">
        <f t="shared" si="18"/>
        <v>QUA</v>
      </c>
      <c r="C1184" s="320">
        <v>42086</v>
      </c>
      <c r="D1184" s="319">
        <v>2015</v>
      </c>
      <c r="E1184" s="321">
        <v>12</v>
      </c>
    </row>
    <row r="1185" spans="1:5">
      <c r="A1185" s="318">
        <v>42089</v>
      </c>
      <c r="B1185" s="319" t="str">
        <f t="shared" si="18"/>
        <v>QUI</v>
      </c>
      <c r="C1185" s="320">
        <v>42086</v>
      </c>
      <c r="D1185" s="319">
        <v>2015</v>
      </c>
      <c r="E1185" s="321">
        <v>12</v>
      </c>
    </row>
    <row r="1186" spans="1:5">
      <c r="A1186" s="318">
        <v>42090</v>
      </c>
      <c r="B1186" s="319" t="str">
        <f t="shared" si="18"/>
        <v>SEX</v>
      </c>
      <c r="C1186" s="320">
        <v>42086</v>
      </c>
      <c r="D1186" s="319">
        <v>2015</v>
      </c>
      <c r="E1186" s="321">
        <v>13</v>
      </c>
    </row>
    <row r="1187" spans="1:5">
      <c r="A1187" s="318">
        <v>42091</v>
      </c>
      <c r="B1187" s="319" t="str">
        <f t="shared" si="18"/>
        <v>SAB</v>
      </c>
      <c r="C1187" s="320">
        <v>42086</v>
      </c>
      <c r="D1187" s="319">
        <v>2015</v>
      </c>
      <c r="E1187" s="321">
        <v>13</v>
      </c>
    </row>
    <row r="1188" spans="1:5">
      <c r="A1188" s="318">
        <v>42092</v>
      </c>
      <c r="B1188" s="319" t="str">
        <f t="shared" si="18"/>
        <v>DOM</v>
      </c>
      <c r="C1188" s="320">
        <v>42086</v>
      </c>
      <c r="D1188" s="319">
        <v>2015</v>
      </c>
      <c r="E1188" s="321">
        <v>13</v>
      </c>
    </row>
    <row r="1189" spans="1:5">
      <c r="A1189" s="318">
        <v>42093</v>
      </c>
      <c r="B1189" s="319" t="str">
        <f t="shared" si="18"/>
        <v>SEG</v>
      </c>
      <c r="C1189" s="320">
        <v>42093</v>
      </c>
      <c r="D1189" s="319">
        <v>2015</v>
      </c>
      <c r="E1189" s="321">
        <v>13</v>
      </c>
    </row>
    <row r="1190" spans="1:5">
      <c r="A1190" s="318">
        <v>42094</v>
      </c>
      <c r="B1190" s="319" t="str">
        <f t="shared" si="18"/>
        <v>TER</v>
      </c>
      <c r="C1190" s="320">
        <v>42093</v>
      </c>
      <c r="D1190" s="319">
        <v>2015</v>
      </c>
      <c r="E1190" s="321">
        <v>13</v>
      </c>
    </row>
    <row r="1191" spans="1:5">
      <c r="A1191" s="318">
        <v>42095</v>
      </c>
      <c r="B1191" s="319" t="str">
        <f t="shared" si="18"/>
        <v>QUA</v>
      </c>
      <c r="C1191" s="320">
        <v>42093</v>
      </c>
      <c r="D1191" s="319">
        <v>2015</v>
      </c>
      <c r="E1191" s="321">
        <v>13</v>
      </c>
    </row>
    <row r="1192" spans="1:5">
      <c r="A1192" s="318">
        <v>42096</v>
      </c>
      <c r="B1192" s="319" t="str">
        <f t="shared" si="18"/>
        <v>QUI</v>
      </c>
      <c r="C1192" s="320">
        <v>42093</v>
      </c>
      <c r="D1192" s="319">
        <v>2015</v>
      </c>
      <c r="E1192" s="321">
        <v>13</v>
      </c>
    </row>
    <row r="1193" spans="1:5">
      <c r="A1193" s="318">
        <v>42097</v>
      </c>
      <c r="B1193" s="319" t="str">
        <f t="shared" si="18"/>
        <v>SEX</v>
      </c>
      <c r="C1193" s="320">
        <v>42093</v>
      </c>
      <c r="D1193" s="319">
        <v>2015</v>
      </c>
      <c r="E1193" s="321">
        <v>14</v>
      </c>
    </row>
    <row r="1194" spans="1:5">
      <c r="A1194" s="318">
        <v>42098</v>
      </c>
      <c r="B1194" s="319" t="str">
        <f t="shared" si="18"/>
        <v>SAB</v>
      </c>
      <c r="C1194" s="320">
        <v>42093</v>
      </c>
      <c r="D1194" s="319">
        <v>2015</v>
      </c>
      <c r="E1194" s="321">
        <v>14</v>
      </c>
    </row>
    <row r="1195" spans="1:5">
      <c r="A1195" s="318">
        <v>42099</v>
      </c>
      <c r="B1195" s="319" t="str">
        <f t="shared" si="18"/>
        <v>DOM</v>
      </c>
      <c r="C1195" s="320">
        <v>42093</v>
      </c>
      <c r="D1195" s="319">
        <v>2015</v>
      </c>
      <c r="E1195" s="321">
        <v>14</v>
      </c>
    </row>
    <row r="1196" spans="1:5">
      <c r="A1196" s="318">
        <v>42100</v>
      </c>
      <c r="B1196" s="319" t="str">
        <f t="shared" si="18"/>
        <v>SEG</v>
      </c>
      <c r="C1196" s="320">
        <v>42100</v>
      </c>
      <c r="D1196" s="319">
        <v>2015</v>
      </c>
      <c r="E1196" s="321">
        <v>14</v>
      </c>
    </row>
    <row r="1197" spans="1:5">
      <c r="A1197" s="318">
        <v>42101</v>
      </c>
      <c r="B1197" s="319" t="str">
        <f t="shared" si="18"/>
        <v>TER</v>
      </c>
      <c r="C1197" s="320">
        <v>42100</v>
      </c>
      <c r="D1197" s="319">
        <v>2015</v>
      </c>
      <c r="E1197" s="321">
        <v>14</v>
      </c>
    </row>
    <row r="1198" spans="1:5">
      <c r="A1198" s="318">
        <v>42102</v>
      </c>
      <c r="B1198" s="319" t="str">
        <f t="shared" si="18"/>
        <v>QUA</v>
      </c>
      <c r="C1198" s="320">
        <v>42100</v>
      </c>
      <c r="D1198" s="319">
        <v>2015</v>
      </c>
      <c r="E1198" s="321">
        <v>14</v>
      </c>
    </row>
    <row r="1199" spans="1:5">
      <c r="A1199" s="318">
        <v>42103</v>
      </c>
      <c r="B1199" s="319" t="str">
        <f t="shared" si="18"/>
        <v>QUI</v>
      </c>
      <c r="C1199" s="320">
        <v>42100</v>
      </c>
      <c r="D1199" s="319">
        <v>2015</v>
      </c>
      <c r="E1199" s="321">
        <v>14</v>
      </c>
    </row>
    <row r="1200" spans="1:5">
      <c r="A1200" s="318">
        <v>42104</v>
      </c>
      <c r="B1200" s="319" t="str">
        <f t="shared" si="18"/>
        <v>SEX</v>
      </c>
      <c r="C1200" s="320">
        <v>42100</v>
      </c>
      <c r="D1200" s="319">
        <v>2015</v>
      </c>
      <c r="E1200" s="321">
        <v>15</v>
      </c>
    </row>
    <row r="1201" spans="1:5">
      <c r="A1201" s="318">
        <v>42105</v>
      </c>
      <c r="B1201" s="319" t="str">
        <f t="shared" si="18"/>
        <v>SAB</v>
      </c>
      <c r="C1201" s="320">
        <v>42100</v>
      </c>
      <c r="D1201" s="319">
        <v>2015</v>
      </c>
      <c r="E1201" s="321">
        <v>15</v>
      </c>
    </row>
    <row r="1202" spans="1:5">
      <c r="A1202" s="318">
        <v>42106</v>
      </c>
      <c r="B1202" s="319" t="str">
        <f t="shared" si="18"/>
        <v>DOM</v>
      </c>
      <c r="C1202" s="320">
        <v>42100</v>
      </c>
      <c r="D1202" s="319">
        <v>2015</v>
      </c>
      <c r="E1202" s="321">
        <v>15</v>
      </c>
    </row>
    <row r="1203" spans="1:5">
      <c r="A1203" s="318">
        <v>42107</v>
      </c>
      <c r="B1203" s="319" t="str">
        <f t="shared" si="18"/>
        <v>SEG</v>
      </c>
      <c r="C1203" s="320">
        <v>42107</v>
      </c>
      <c r="D1203" s="319">
        <v>2015</v>
      </c>
      <c r="E1203" s="321">
        <v>15</v>
      </c>
    </row>
    <row r="1204" spans="1:5">
      <c r="A1204" s="318">
        <v>42108</v>
      </c>
      <c r="B1204" s="319" t="str">
        <f t="shared" si="18"/>
        <v>TER</v>
      </c>
      <c r="C1204" s="320">
        <v>42107</v>
      </c>
      <c r="D1204" s="319">
        <v>2015</v>
      </c>
      <c r="E1204" s="321">
        <v>15</v>
      </c>
    </row>
    <row r="1205" spans="1:5">
      <c r="A1205" s="318">
        <v>42109</v>
      </c>
      <c r="B1205" s="319" t="str">
        <f t="shared" si="18"/>
        <v>QUA</v>
      </c>
      <c r="C1205" s="320">
        <v>42107</v>
      </c>
      <c r="D1205" s="319">
        <v>2015</v>
      </c>
      <c r="E1205" s="321">
        <v>15</v>
      </c>
    </row>
    <row r="1206" spans="1:5">
      <c r="A1206" s="318">
        <v>42110</v>
      </c>
      <c r="B1206" s="319" t="str">
        <f t="shared" si="18"/>
        <v>QUI</v>
      </c>
      <c r="C1206" s="320">
        <v>42107</v>
      </c>
      <c r="D1206" s="319">
        <v>2015</v>
      </c>
      <c r="E1206" s="321">
        <v>15</v>
      </c>
    </row>
    <row r="1207" spans="1:5">
      <c r="A1207" s="318">
        <v>42111</v>
      </c>
      <c r="B1207" s="319" t="str">
        <f t="shared" si="18"/>
        <v>SEX</v>
      </c>
      <c r="C1207" s="320">
        <v>42107</v>
      </c>
      <c r="D1207" s="319">
        <v>2015</v>
      </c>
      <c r="E1207" s="321">
        <v>16</v>
      </c>
    </row>
    <row r="1208" spans="1:5">
      <c r="A1208" s="318">
        <v>42112</v>
      </c>
      <c r="B1208" s="319" t="str">
        <f t="shared" si="18"/>
        <v>SAB</v>
      </c>
      <c r="C1208" s="320">
        <v>42107</v>
      </c>
      <c r="D1208" s="319">
        <v>2015</v>
      </c>
      <c r="E1208" s="321">
        <v>16</v>
      </c>
    </row>
    <row r="1209" spans="1:5">
      <c r="A1209" s="318">
        <v>42113</v>
      </c>
      <c r="B1209" s="319" t="str">
        <f t="shared" si="18"/>
        <v>DOM</v>
      </c>
      <c r="C1209" s="320">
        <v>42107</v>
      </c>
      <c r="D1209" s="319">
        <v>2015</v>
      </c>
      <c r="E1209" s="321">
        <v>16</v>
      </c>
    </row>
    <row r="1210" spans="1:5">
      <c r="A1210" s="318">
        <v>42114</v>
      </c>
      <c r="B1210" s="319" t="str">
        <f t="shared" si="18"/>
        <v>SEG</v>
      </c>
      <c r="C1210" s="320">
        <v>42114</v>
      </c>
      <c r="D1210" s="319">
        <v>2015</v>
      </c>
      <c r="E1210" s="321">
        <v>16</v>
      </c>
    </row>
    <row r="1211" spans="1:5">
      <c r="A1211" s="318">
        <v>42115</v>
      </c>
      <c r="B1211" s="319" t="str">
        <f t="shared" si="18"/>
        <v>TER</v>
      </c>
      <c r="C1211" s="320">
        <v>42114</v>
      </c>
      <c r="D1211" s="319">
        <v>2015</v>
      </c>
      <c r="E1211" s="321">
        <v>16</v>
      </c>
    </row>
    <row r="1212" spans="1:5">
      <c r="A1212" s="318">
        <v>42116</v>
      </c>
      <c r="B1212" s="319" t="str">
        <f t="shared" si="18"/>
        <v>QUA</v>
      </c>
      <c r="C1212" s="320">
        <v>42114</v>
      </c>
      <c r="D1212" s="319">
        <v>2015</v>
      </c>
      <c r="E1212" s="321">
        <v>16</v>
      </c>
    </row>
    <row r="1213" spans="1:5">
      <c r="A1213" s="318">
        <v>42117</v>
      </c>
      <c r="B1213" s="319" t="str">
        <f t="shared" si="18"/>
        <v>QUI</v>
      </c>
      <c r="C1213" s="320">
        <v>42114</v>
      </c>
      <c r="D1213" s="319">
        <v>2015</v>
      </c>
      <c r="E1213" s="321">
        <v>16</v>
      </c>
    </row>
    <row r="1214" spans="1:5">
      <c r="A1214" s="318">
        <v>42118</v>
      </c>
      <c r="B1214" s="319" t="str">
        <f t="shared" si="18"/>
        <v>SEX</v>
      </c>
      <c r="C1214" s="320">
        <v>42114</v>
      </c>
      <c r="D1214" s="319">
        <v>2015</v>
      </c>
      <c r="E1214" s="321">
        <v>17</v>
      </c>
    </row>
    <row r="1215" spans="1:5">
      <c r="A1215" s="318">
        <v>42119</v>
      </c>
      <c r="B1215" s="319" t="str">
        <f t="shared" si="18"/>
        <v>SAB</v>
      </c>
      <c r="C1215" s="320">
        <v>42114</v>
      </c>
      <c r="D1215" s="319">
        <v>2015</v>
      </c>
      <c r="E1215" s="321">
        <v>17</v>
      </c>
    </row>
    <row r="1216" spans="1:5">
      <c r="A1216" s="318">
        <v>42120</v>
      </c>
      <c r="B1216" s="319" t="str">
        <f t="shared" si="18"/>
        <v>DOM</v>
      </c>
      <c r="C1216" s="320">
        <v>42114</v>
      </c>
      <c r="D1216" s="319">
        <v>2015</v>
      </c>
      <c r="E1216" s="321">
        <v>17</v>
      </c>
    </row>
    <row r="1217" spans="1:5">
      <c r="A1217" s="318">
        <v>42121</v>
      </c>
      <c r="B1217" s="319" t="str">
        <f t="shared" si="18"/>
        <v>SEG</v>
      </c>
      <c r="C1217" s="320">
        <v>42121</v>
      </c>
      <c r="D1217" s="319">
        <v>2015</v>
      </c>
      <c r="E1217" s="321">
        <v>17</v>
      </c>
    </row>
    <row r="1218" spans="1:5">
      <c r="A1218" s="318">
        <v>42122</v>
      </c>
      <c r="B1218" s="319" t="str">
        <f t="shared" ref="B1218:B1281" si="19">VLOOKUP(WEEKDAY(A1218),$G$2:$H$9,2,0)</f>
        <v>TER</v>
      </c>
      <c r="C1218" s="320">
        <v>42121</v>
      </c>
      <c r="D1218" s="319">
        <v>2015</v>
      </c>
      <c r="E1218" s="321">
        <v>17</v>
      </c>
    </row>
    <row r="1219" spans="1:5">
      <c r="A1219" s="318">
        <v>42123</v>
      </c>
      <c r="B1219" s="319" t="str">
        <f t="shared" si="19"/>
        <v>QUA</v>
      </c>
      <c r="C1219" s="320">
        <v>42121</v>
      </c>
      <c r="D1219" s="319">
        <v>2015</v>
      </c>
      <c r="E1219" s="321">
        <v>17</v>
      </c>
    </row>
    <row r="1220" spans="1:5">
      <c r="A1220" s="318">
        <v>42124</v>
      </c>
      <c r="B1220" s="319" t="str">
        <f t="shared" si="19"/>
        <v>QUI</v>
      </c>
      <c r="C1220" s="320">
        <v>42121</v>
      </c>
      <c r="D1220" s="319">
        <v>2015</v>
      </c>
      <c r="E1220" s="321">
        <v>17</v>
      </c>
    </row>
    <row r="1221" spans="1:5">
      <c r="A1221" s="318">
        <v>42125</v>
      </c>
      <c r="B1221" s="319" t="str">
        <f t="shared" si="19"/>
        <v>SEX</v>
      </c>
      <c r="C1221" s="320">
        <v>42121</v>
      </c>
      <c r="D1221" s="319">
        <v>2015</v>
      </c>
      <c r="E1221" s="321">
        <v>18</v>
      </c>
    </row>
    <row r="1222" spans="1:5">
      <c r="A1222" s="318">
        <v>42126</v>
      </c>
      <c r="B1222" s="319" t="str">
        <f t="shared" si="19"/>
        <v>SAB</v>
      </c>
      <c r="C1222" s="320">
        <v>42121</v>
      </c>
      <c r="D1222" s="319">
        <v>2015</v>
      </c>
      <c r="E1222" s="321">
        <v>18</v>
      </c>
    </row>
    <row r="1223" spans="1:5">
      <c r="A1223" s="318">
        <v>42127</v>
      </c>
      <c r="B1223" s="319" t="str">
        <f t="shared" si="19"/>
        <v>DOM</v>
      </c>
      <c r="C1223" s="320">
        <v>42121</v>
      </c>
      <c r="D1223" s="319">
        <v>2015</v>
      </c>
      <c r="E1223" s="321">
        <v>18</v>
      </c>
    </row>
    <row r="1224" spans="1:5">
      <c r="A1224" s="318">
        <v>42128</v>
      </c>
      <c r="B1224" s="319" t="str">
        <f t="shared" si="19"/>
        <v>SEG</v>
      </c>
      <c r="C1224" s="320">
        <v>42128</v>
      </c>
      <c r="D1224" s="319">
        <v>2015</v>
      </c>
      <c r="E1224" s="321">
        <v>18</v>
      </c>
    </row>
    <row r="1225" spans="1:5">
      <c r="A1225" s="318">
        <v>42129</v>
      </c>
      <c r="B1225" s="319" t="str">
        <f t="shared" si="19"/>
        <v>TER</v>
      </c>
      <c r="C1225" s="320">
        <v>42128</v>
      </c>
      <c r="D1225" s="319">
        <v>2015</v>
      </c>
      <c r="E1225" s="321">
        <v>18</v>
      </c>
    </row>
    <row r="1226" spans="1:5">
      <c r="A1226" s="318">
        <v>42130</v>
      </c>
      <c r="B1226" s="319" t="str">
        <f t="shared" si="19"/>
        <v>QUA</v>
      </c>
      <c r="C1226" s="320">
        <v>42128</v>
      </c>
      <c r="D1226" s="319">
        <v>2015</v>
      </c>
      <c r="E1226" s="321">
        <v>18</v>
      </c>
    </row>
    <row r="1227" spans="1:5">
      <c r="A1227" s="318">
        <v>42131</v>
      </c>
      <c r="B1227" s="319" t="str">
        <f t="shared" si="19"/>
        <v>QUI</v>
      </c>
      <c r="C1227" s="320">
        <v>42128</v>
      </c>
      <c r="D1227" s="319">
        <v>2015</v>
      </c>
      <c r="E1227" s="321">
        <v>18</v>
      </c>
    </row>
    <row r="1228" spans="1:5">
      <c r="A1228" s="318">
        <v>42132</v>
      </c>
      <c r="B1228" s="319" t="str">
        <f t="shared" si="19"/>
        <v>SEX</v>
      </c>
      <c r="C1228" s="320">
        <v>42128</v>
      </c>
      <c r="D1228" s="319">
        <v>2015</v>
      </c>
      <c r="E1228" s="321">
        <v>19</v>
      </c>
    </row>
    <row r="1229" spans="1:5">
      <c r="A1229" s="318">
        <v>42133</v>
      </c>
      <c r="B1229" s="319" t="str">
        <f t="shared" si="19"/>
        <v>SAB</v>
      </c>
      <c r="C1229" s="320">
        <v>42128</v>
      </c>
      <c r="D1229" s="319">
        <v>2015</v>
      </c>
      <c r="E1229" s="321">
        <v>19</v>
      </c>
    </row>
    <row r="1230" spans="1:5">
      <c r="A1230" s="318">
        <v>42134</v>
      </c>
      <c r="B1230" s="319" t="str">
        <f t="shared" si="19"/>
        <v>DOM</v>
      </c>
      <c r="C1230" s="320">
        <v>42128</v>
      </c>
      <c r="D1230" s="319">
        <v>2015</v>
      </c>
      <c r="E1230" s="321">
        <v>19</v>
      </c>
    </row>
    <row r="1231" spans="1:5">
      <c r="A1231" s="318">
        <v>42135</v>
      </c>
      <c r="B1231" s="319" t="str">
        <f t="shared" si="19"/>
        <v>SEG</v>
      </c>
      <c r="C1231" s="320">
        <v>42135</v>
      </c>
      <c r="D1231" s="319">
        <v>2015</v>
      </c>
      <c r="E1231" s="321">
        <v>19</v>
      </c>
    </row>
    <row r="1232" spans="1:5">
      <c r="A1232" s="318">
        <v>42136</v>
      </c>
      <c r="B1232" s="319" t="str">
        <f t="shared" si="19"/>
        <v>TER</v>
      </c>
      <c r="C1232" s="320">
        <v>42135</v>
      </c>
      <c r="D1232" s="319">
        <v>2015</v>
      </c>
      <c r="E1232" s="321">
        <v>19</v>
      </c>
    </row>
    <row r="1233" spans="1:5">
      <c r="A1233" s="318">
        <v>42137</v>
      </c>
      <c r="B1233" s="319" t="str">
        <f t="shared" si="19"/>
        <v>QUA</v>
      </c>
      <c r="C1233" s="320">
        <v>42135</v>
      </c>
      <c r="D1233" s="319">
        <v>2015</v>
      </c>
      <c r="E1233" s="321">
        <v>19</v>
      </c>
    </row>
    <row r="1234" spans="1:5">
      <c r="A1234" s="318">
        <v>42138</v>
      </c>
      <c r="B1234" s="319" t="str">
        <f t="shared" si="19"/>
        <v>QUI</v>
      </c>
      <c r="C1234" s="320">
        <v>42135</v>
      </c>
      <c r="D1234" s="319">
        <v>2015</v>
      </c>
      <c r="E1234" s="321">
        <v>19</v>
      </c>
    </row>
    <row r="1235" spans="1:5">
      <c r="A1235" s="318">
        <v>42139</v>
      </c>
      <c r="B1235" s="319" t="str">
        <f t="shared" si="19"/>
        <v>SEX</v>
      </c>
      <c r="C1235" s="320">
        <v>42135</v>
      </c>
      <c r="D1235" s="319">
        <v>2015</v>
      </c>
      <c r="E1235" s="321">
        <v>20</v>
      </c>
    </row>
    <row r="1236" spans="1:5">
      <c r="A1236" s="318">
        <v>42140</v>
      </c>
      <c r="B1236" s="319" t="str">
        <f t="shared" si="19"/>
        <v>SAB</v>
      </c>
      <c r="C1236" s="320">
        <v>42135</v>
      </c>
      <c r="D1236" s="319">
        <v>2015</v>
      </c>
      <c r="E1236" s="321">
        <v>20</v>
      </c>
    </row>
    <row r="1237" spans="1:5">
      <c r="A1237" s="318">
        <v>42141</v>
      </c>
      <c r="B1237" s="319" t="str">
        <f t="shared" si="19"/>
        <v>DOM</v>
      </c>
      <c r="C1237" s="320">
        <v>42135</v>
      </c>
      <c r="D1237" s="319">
        <v>2015</v>
      </c>
      <c r="E1237" s="321">
        <v>20</v>
      </c>
    </row>
    <row r="1238" spans="1:5">
      <c r="A1238" s="318">
        <v>42142</v>
      </c>
      <c r="B1238" s="319" t="str">
        <f t="shared" si="19"/>
        <v>SEG</v>
      </c>
      <c r="C1238" s="320">
        <v>42142</v>
      </c>
      <c r="D1238" s="319">
        <v>2015</v>
      </c>
      <c r="E1238" s="321">
        <v>20</v>
      </c>
    </row>
    <row r="1239" spans="1:5">
      <c r="A1239" s="318">
        <v>42143</v>
      </c>
      <c r="B1239" s="319" t="str">
        <f t="shared" si="19"/>
        <v>TER</v>
      </c>
      <c r="C1239" s="320">
        <v>42142</v>
      </c>
      <c r="D1239" s="319">
        <v>2015</v>
      </c>
      <c r="E1239" s="321">
        <v>20</v>
      </c>
    </row>
    <row r="1240" spans="1:5">
      <c r="A1240" s="318">
        <v>42144</v>
      </c>
      <c r="B1240" s="319" t="str">
        <f t="shared" si="19"/>
        <v>QUA</v>
      </c>
      <c r="C1240" s="320">
        <v>42142</v>
      </c>
      <c r="D1240" s="319">
        <v>2015</v>
      </c>
      <c r="E1240" s="321">
        <v>20</v>
      </c>
    </row>
    <row r="1241" spans="1:5">
      <c r="A1241" s="318">
        <v>42145</v>
      </c>
      <c r="B1241" s="319" t="str">
        <f t="shared" si="19"/>
        <v>QUI</v>
      </c>
      <c r="C1241" s="320">
        <v>42142</v>
      </c>
      <c r="D1241" s="319">
        <v>2015</v>
      </c>
      <c r="E1241" s="321">
        <v>20</v>
      </c>
    </row>
    <row r="1242" spans="1:5">
      <c r="A1242" s="318">
        <v>42146</v>
      </c>
      <c r="B1242" s="319" t="str">
        <f t="shared" si="19"/>
        <v>SEX</v>
      </c>
      <c r="C1242" s="320">
        <v>42142</v>
      </c>
      <c r="D1242" s="319">
        <v>2015</v>
      </c>
      <c r="E1242" s="321">
        <v>21</v>
      </c>
    </row>
    <row r="1243" spans="1:5">
      <c r="A1243" s="318">
        <v>42147</v>
      </c>
      <c r="B1243" s="319" t="str">
        <f t="shared" si="19"/>
        <v>SAB</v>
      </c>
      <c r="C1243" s="320">
        <v>42142</v>
      </c>
      <c r="D1243" s="319">
        <v>2015</v>
      </c>
      <c r="E1243" s="321">
        <v>21</v>
      </c>
    </row>
    <row r="1244" spans="1:5">
      <c r="A1244" s="318">
        <v>42148</v>
      </c>
      <c r="B1244" s="319" t="str">
        <f t="shared" si="19"/>
        <v>DOM</v>
      </c>
      <c r="C1244" s="320">
        <v>42142</v>
      </c>
      <c r="D1244" s="319">
        <v>2015</v>
      </c>
      <c r="E1244" s="321">
        <v>21</v>
      </c>
    </row>
    <row r="1245" spans="1:5">
      <c r="A1245" s="318">
        <v>42149</v>
      </c>
      <c r="B1245" s="319" t="str">
        <f t="shared" si="19"/>
        <v>SEG</v>
      </c>
      <c r="C1245" s="320">
        <v>42149</v>
      </c>
      <c r="D1245" s="319">
        <v>2015</v>
      </c>
      <c r="E1245" s="321">
        <v>21</v>
      </c>
    </row>
    <row r="1246" spans="1:5">
      <c r="A1246" s="318">
        <v>42150</v>
      </c>
      <c r="B1246" s="319" t="str">
        <f t="shared" si="19"/>
        <v>TER</v>
      </c>
      <c r="C1246" s="320">
        <v>42149</v>
      </c>
      <c r="D1246" s="319">
        <v>2015</v>
      </c>
      <c r="E1246" s="321">
        <v>21</v>
      </c>
    </row>
    <row r="1247" spans="1:5">
      <c r="A1247" s="318">
        <v>42151</v>
      </c>
      <c r="B1247" s="319" t="str">
        <f t="shared" si="19"/>
        <v>QUA</v>
      </c>
      <c r="C1247" s="320">
        <v>42149</v>
      </c>
      <c r="D1247" s="319">
        <v>2015</v>
      </c>
      <c r="E1247" s="321">
        <v>21</v>
      </c>
    </row>
    <row r="1248" spans="1:5">
      <c r="A1248" s="318">
        <v>42152</v>
      </c>
      <c r="B1248" s="319" t="str">
        <f t="shared" si="19"/>
        <v>QUI</v>
      </c>
      <c r="C1248" s="320">
        <v>42149</v>
      </c>
      <c r="D1248" s="319">
        <v>2015</v>
      </c>
      <c r="E1248" s="321">
        <v>21</v>
      </c>
    </row>
    <row r="1249" spans="1:5">
      <c r="A1249" s="318">
        <v>42153</v>
      </c>
      <c r="B1249" s="319" t="str">
        <f t="shared" si="19"/>
        <v>SEX</v>
      </c>
      <c r="C1249" s="320">
        <v>42149</v>
      </c>
      <c r="D1249" s="319">
        <v>2015</v>
      </c>
      <c r="E1249" s="321">
        <v>22</v>
      </c>
    </row>
    <row r="1250" spans="1:5">
      <c r="A1250" s="318">
        <v>42154</v>
      </c>
      <c r="B1250" s="319" t="str">
        <f t="shared" si="19"/>
        <v>SAB</v>
      </c>
      <c r="C1250" s="320">
        <v>42149</v>
      </c>
      <c r="D1250" s="319">
        <v>2015</v>
      </c>
      <c r="E1250" s="321">
        <v>22</v>
      </c>
    </row>
    <row r="1251" spans="1:5">
      <c r="A1251" s="318">
        <v>42155</v>
      </c>
      <c r="B1251" s="319" t="str">
        <f t="shared" si="19"/>
        <v>DOM</v>
      </c>
      <c r="C1251" s="320">
        <v>42149</v>
      </c>
      <c r="D1251" s="319">
        <v>2015</v>
      </c>
      <c r="E1251" s="321">
        <v>22</v>
      </c>
    </row>
    <row r="1252" spans="1:5">
      <c r="A1252" s="318">
        <v>42156</v>
      </c>
      <c r="B1252" s="319" t="str">
        <f t="shared" si="19"/>
        <v>SEG</v>
      </c>
      <c r="C1252" s="320">
        <v>42156</v>
      </c>
      <c r="D1252" s="319">
        <v>2015</v>
      </c>
      <c r="E1252" s="321">
        <v>22</v>
      </c>
    </row>
    <row r="1253" spans="1:5">
      <c r="A1253" s="318">
        <v>42157</v>
      </c>
      <c r="B1253" s="319" t="str">
        <f t="shared" si="19"/>
        <v>TER</v>
      </c>
      <c r="C1253" s="320">
        <v>42156</v>
      </c>
      <c r="D1253" s="319">
        <v>2015</v>
      </c>
      <c r="E1253" s="321">
        <v>22</v>
      </c>
    </row>
    <row r="1254" spans="1:5">
      <c r="A1254" s="318">
        <v>42158</v>
      </c>
      <c r="B1254" s="319" t="str">
        <f t="shared" si="19"/>
        <v>QUA</v>
      </c>
      <c r="C1254" s="320">
        <v>42156</v>
      </c>
      <c r="D1254" s="319">
        <v>2015</v>
      </c>
      <c r="E1254" s="321">
        <v>22</v>
      </c>
    </row>
    <row r="1255" spans="1:5">
      <c r="A1255" s="318">
        <v>42159</v>
      </c>
      <c r="B1255" s="319" t="str">
        <f t="shared" si="19"/>
        <v>QUI</v>
      </c>
      <c r="C1255" s="320">
        <v>42156</v>
      </c>
      <c r="D1255" s="319">
        <v>2015</v>
      </c>
      <c r="E1255" s="321">
        <v>22</v>
      </c>
    </row>
    <row r="1256" spans="1:5">
      <c r="A1256" s="318">
        <v>42160</v>
      </c>
      <c r="B1256" s="319" t="str">
        <f t="shared" si="19"/>
        <v>SEX</v>
      </c>
      <c r="C1256" s="320">
        <v>42156</v>
      </c>
      <c r="D1256" s="319">
        <v>2015</v>
      </c>
      <c r="E1256" s="321">
        <v>23</v>
      </c>
    </row>
    <row r="1257" spans="1:5">
      <c r="A1257" s="318">
        <v>42161</v>
      </c>
      <c r="B1257" s="319" t="str">
        <f t="shared" si="19"/>
        <v>SAB</v>
      </c>
      <c r="C1257" s="320">
        <v>42156</v>
      </c>
      <c r="D1257" s="319">
        <v>2015</v>
      </c>
      <c r="E1257" s="321">
        <v>23</v>
      </c>
    </row>
    <row r="1258" spans="1:5">
      <c r="A1258" s="318">
        <v>42162</v>
      </c>
      <c r="B1258" s="319" t="str">
        <f t="shared" si="19"/>
        <v>DOM</v>
      </c>
      <c r="C1258" s="320">
        <v>42156</v>
      </c>
      <c r="D1258" s="319">
        <v>2015</v>
      </c>
      <c r="E1258" s="321">
        <v>23</v>
      </c>
    </row>
    <row r="1259" spans="1:5">
      <c r="A1259" s="318">
        <v>42163</v>
      </c>
      <c r="B1259" s="319" t="str">
        <f t="shared" si="19"/>
        <v>SEG</v>
      </c>
      <c r="C1259" s="320">
        <v>42163</v>
      </c>
      <c r="D1259" s="319">
        <v>2015</v>
      </c>
      <c r="E1259" s="321">
        <v>23</v>
      </c>
    </row>
    <row r="1260" spans="1:5">
      <c r="A1260" s="318">
        <v>42164</v>
      </c>
      <c r="B1260" s="319" t="str">
        <f t="shared" si="19"/>
        <v>TER</v>
      </c>
      <c r="C1260" s="320">
        <v>42163</v>
      </c>
      <c r="D1260" s="319">
        <v>2015</v>
      </c>
      <c r="E1260" s="321">
        <v>23</v>
      </c>
    </row>
    <row r="1261" spans="1:5">
      <c r="A1261" s="318">
        <v>42165</v>
      </c>
      <c r="B1261" s="319" t="str">
        <f t="shared" si="19"/>
        <v>QUA</v>
      </c>
      <c r="C1261" s="320">
        <v>42163</v>
      </c>
      <c r="D1261" s="319">
        <v>2015</v>
      </c>
      <c r="E1261" s="321">
        <v>23</v>
      </c>
    </row>
    <row r="1262" spans="1:5">
      <c r="A1262" s="318">
        <v>42166</v>
      </c>
      <c r="B1262" s="319" t="str">
        <f t="shared" si="19"/>
        <v>QUI</v>
      </c>
      <c r="C1262" s="320">
        <v>42163</v>
      </c>
      <c r="D1262" s="319">
        <v>2015</v>
      </c>
      <c r="E1262" s="321">
        <v>23</v>
      </c>
    </row>
    <row r="1263" spans="1:5">
      <c r="A1263" s="318">
        <v>42167</v>
      </c>
      <c r="B1263" s="319" t="str">
        <f t="shared" si="19"/>
        <v>SEX</v>
      </c>
      <c r="C1263" s="320">
        <v>42163</v>
      </c>
      <c r="D1263" s="319">
        <v>2015</v>
      </c>
      <c r="E1263" s="321">
        <v>24</v>
      </c>
    </row>
    <row r="1264" spans="1:5">
      <c r="A1264" s="318">
        <v>42168</v>
      </c>
      <c r="B1264" s="319" t="str">
        <f t="shared" si="19"/>
        <v>SAB</v>
      </c>
      <c r="C1264" s="320">
        <v>42163</v>
      </c>
      <c r="D1264" s="319">
        <v>2015</v>
      </c>
      <c r="E1264" s="321">
        <v>24</v>
      </c>
    </row>
    <row r="1265" spans="1:5">
      <c r="A1265" s="318">
        <v>42169</v>
      </c>
      <c r="B1265" s="319" t="str">
        <f t="shared" si="19"/>
        <v>DOM</v>
      </c>
      <c r="C1265" s="320">
        <v>42163</v>
      </c>
      <c r="D1265" s="319">
        <v>2015</v>
      </c>
      <c r="E1265" s="321">
        <v>24</v>
      </c>
    </row>
    <row r="1266" spans="1:5">
      <c r="A1266" s="318">
        <v>42170</v>
      </c>
      <c r="B1266" s="319" t="str">
        <f t="shared" si="19"/>
        <v>SEG</v>
      </c>
      <c r="C1266" s="320">
        <v>42170</v>
      </c>
      <c r="D1266" s="319">
        <v>2015</v>
      </c>
      <c r="E1266" s="321">
        <v>24</v>
      </c>
    </row>
    <row r="1267" spans="1:5">
      <c r="A1267" s="318">
        <v>42171</v>
      </c>
      <c r="B1267" s="319" t="str">
        <f t="shared" si="19"/>
        <v>TER</v>
      </c>
      <c r="C1267" s="320">
        <v>42170</v>
      </c>
      <c r="D1267" s="319">
        <v>2015</v>
      </c>
      <c r="E1267" s="321">
        <v>24</v>
      </c>
    </row>
    <row r="1268" spans="1:5">
      <c r="A1268" s="318">
        <v>42172</v>
      </c>
      <c r="B1268" s="319" t="str">
        <f t="shared" si="19"/>
        <v>QUA</v>
      </c>
      <c r="C1268" s="320">
        <v>42170</v>
      </c>
      <c r="D1268" s="319">
        <v>2015</v>
      </c>
      <c r="E1268" s="321">
        <v>24</v>
      </c>
    </row>
    <row r="1269" spans="1:5">
      <c r="A1269" s="318">
        <v>42173</v>
      </c>
      <c r="B1269" s="319" t="str">
        <f t="shared" si="19"/>
        <v>QUI</v>
      </c>
      <c r="C1269" s="320">
        <v>42170</v>
      </c>
      <c r="D1269" s="319">
        <v>2015</v>
      </c>
      <c r="E1269" s="321">
        <v>24</v>
      </c>
    </row>
    <row r="1270" spans="1:5">
      <c r="A1270" s="318">
        <v>42174</v>
      </c>
      <c r="B1270" s="319" t="str">
        <f t="shared" si="19"/>
        <v>SEX</v>
      </c>
      <c r="C1270" s="320">
        <v>42170</v>
      </c>
      <c r="D1270" s="319">
        <v>2015</v>
      </c>
      <c r="E1270" s="321">
        <v>25</v>
      </c>
    </row>
    <row r="1271" spans="1:5">
      <c r="A1271" s="318">
        <v>42175</v>
      </c>
      <c r="B1271" s="319" t="str">
        <f t="shared" si="19"/>
        <v>SAB</v>
      </c>
      <c r="C1271" s="320">
        <v>42170</v>
      </c>
      <c r="D1271" s="319">
        <v>2015</v>
      </c>
      <c r="E1271" s="321">
        <v>25</v>
      </c>
    </row>
    <row r="1272" spans="1:5">
      <c r="A1272" s="318">
        <v>42176</v>
      </c>
      <c r="B1272" s="319" t="str">
        <f t="shared" si="19"/>
        <v>DOM</v>
      </c>
      <c r="C1272" s="320">
        <v>42170</v>
      </c>
      <c r="D1272" s="319">
        <v>2015</v>
      </c>
      <c r="E1272" s="321">
        <v>25</v>
      </c>
    </row>
    <row r="1273" spans="1:5">
      <c r="A1273" s="318">
        <v>42177</v>
      </c>
      <c r="B1273" s="319" t="str">
        <f t="shared" si="19"/>
        <v>SEG</v>
      </c>
      <c r="C1273" s="320">
        <v>42177</v>
      </c>
      <c r="D1273" s="319">
        <v>2015</v>
      </c>
      <c r="E1273" s="321">
        <v>25</v>
      </c>
    </row>
    <row r="1274" spans="1:5">
      <c r="A1274" s="318">
        <v>42178</v>
      </c>
      <c r="B1274" s="319" t="str">
        <f t="shared" si="19"/>
        <v>TER</v>
      </c>
      <c r="C1274" s="320">
        <v>42177</v>
      </c>
      <c r="D1274" s="319">
        <v>2015</v>
      </c>
      <c r="E1274" s="321">
        <v>25</v>
      </c>
    </row>
    <row r="1275" spans="1:5">
      <c r="A1275" s="318">
        <v>42179</v>
      </c>
      <c r="B1275" s="319" t="str">
        <f t="shared" si="19"/>
        <v>QUA</v>
      </c>
      <c r="C1275" s="320">
        <v>42177</v>
      </c>
      <c r="D1275" s="319">
        <v>2015</v>
      </c>
      <c r="E1275" s="321">
        <v>25</v>
      </c>
    </row>
    <row r="1276" spans="1:5">
      <c r="A1276" s="318">
        <v>42180</v>
      </c>
      <c r="B1276" s="319" t="str">
        <f t="shared" si="19"/>
        <v>QUI</v>
      </c>
      <c r="C1276" s="320">
        <v>42177</v>
      </c>
      <c r="D1276" s="319">
        <v>2015</v>
      </c>
      <c r="E1276" s="321">
        <v>25</v>
      </c>
    </row>
    <row r="1277" spans="1:5">
      <c r="A1277" s="318">
        <v>42181</v>
      </c>
      <c r="B1277" s="319" t="str">
        <f t="shared" si="19"/>
        <v>SEX</v>
      </c>
      <c r="C1277" s="320">
        <v>42177</v>
      </c>
      <c r="D1277" s="319">
        <v>2015</v>
      </c>
      <c r="E1277" s="321">
        <v>26</v>
      </c>
    </row>
    <row r="1278" spans="1:5">
      <c r="A1278" s="318">
        <v>42182</v>
      </c>
      <c r="B1278" s="319" t="str">
        <f t="shared" si="19"/>
        <v>SAB</v>
      </c>
      <c r="C1278" s="320">
        <v>42177</v>
      </c>
      <c r="D1278" s="319">
        <v>2015</v>
      </c>
      <c r="E1278" s="321">
        <v>26</v>
      </c>
    </row>
    <row r="1279" spans="1:5">
      <c r="A1279" s="318">
        <v>42183</v>
      </c>
      <c r="B1279" s="319" t="str">
        <f t="shared" si="19"/>
        <v>DOM</v>
      </c>
      <c r="C1279" s="320">
        <v>42177</v>
      </c>
      <c r="D1279" s="319">
        <v>2015</v>
      </c>
      <c r="E1279" s="321">
        <v>26</v>
      </c>
    </row>
    <row r="1280" spans="1:5">
      <c r="A1280" s="318">
        <v>42184</v>
      </c>
      <c r="B1280" s="319" t="str">
        <f t="shared" si="19"/>
        <v>SEG</v>
      </c>
      <c r="C1280" s="320">
        <v>42184</v>
      </c>
      <c r="D1280" s="319">
        <v>2015</v>
      </c>
      <c r="E1280" s="321">
        <v>26</v>
      </c>
    </row>
    <row r="1281" spans="1:5">
      <c r="A1281" s="318">
        <v>42185</v>
      </c>
      <c r="B1281" s="319" t="str">
        <f t="shared" si="19"/>
        <v>TER</v>
      </c>
      <c r="C1281" s="320">
        <v>42184</v>
      </c>
      <c r="D1281" s="319">
        <v>2015</v>
      </c>
      <c r="E1281" s="321">
        <v>26</v>
      </c>
    </row>
    <row r="1282" spans="1:5">
      <c r="A1282" s="318">
        <v>42186</v>
      </c>
      <c r="B1282" s="319" t="str">
        <f t="shared" ref="B1282:B1345" si="20">VLOOKUP(WEEKDAY(A1282),$G$2:$H$9,2,0)</f>
        <v>QUA</v>
      </c>
      <c r="C1282" s="320">
        <v>42184</v>
      </c>
      <c r="D1282" s="319">
        <v>2015</v>
      </c>
      <c r="E1282" s="321">
        <v>26</v>
      </c>
    </row>
    <row r="1283" spans="1:5">
      <c r="A1283" s="318">
        <v>42187</v>
      </c>
      <c r="B1283" s="319" t="str">
        <f t="shared" si="20"/>
        <v>QUI</v>
      </c>
      <c r="C1283" s="320">
        <v>42184</v>
      </c>
      <c r="D1283" s="319">
        <v>2015</v>
      </c>
      <c r="E1283" s="321">
        <v>26</v>
      </c>
    </row>
    <row r="1284" spans="1:5">
      <c r="A1284" s="318">
        <v>42188</v>
      </c>
      <c r="B1284" s="319" t="str">
        <f t="shared" si="20"/>
        <v>SEX</v>
      </c>
      <c r="C1284" s="320">
        <v>42184</v>
      </c>
      <c r="D1284" s="319">
        <v>2015</v>
      </c>
      <c r="E1284" s="321">
        <v>27</v>
      </c>
    </row>
    <row r="1285" spans="1:5">
      <c r="A1285" s="318">
        <v>42189</v>
      </c>
      <c r="B1285" s="319" t="str">
        <f t="shared" si="20"/>
        <v>SAB</v>
      </c>
      <c r="C1285" s="320">
        <v>42184</v>
      </c>
      <c r="D1285" s="319">
        <v>2015</v>
      </c>
      <c r="E1285" s="321">
        <v>27</v>
      </c>
    </row>
    <row r="1286" spans="1:5">
      <c r="A1286" s="318">
        <v>42190</v>
      </c>
      <c r="B1286" s="319" t="str">
        <f t="shared" si="20"/>
        <v>DOM</v>
      </c>
      <c r="C1286" s="320">
        <v>42184</v>
      </c>
      <c r="D1286" s="319">
        <v>2015</v>
      </c>
      <c r="E1286" s="321">
        <v>27</v>
      </c>
    </row>
    <row r="1287" spans="1:5">
      <c r="A1287" s="318">
        <v>42191</v>
      </c>
      <c r="B1287" s="319" t="str">
        <f t="shared" si="20"/>
        <v>SEG</v>
      </c>
      <c r="C1287" s="320">
        <v>42191</v>
      </c>
      <c r="D1287" s="319">
        <v>2015</v>
      </c>
      <c r="E1287" s="321">
        <v>27</v>
      </c>
    </row>
    <row r="1288" spans="1:5">
      <c r="A1288" s="318">
        <v>42192</v>
      </c>
      <c r="B1288" s="319" t="str">
        <f t="shared" si="20"/>
        <v>TER</v>
      </c>
      <c r="C1288" s="320">
        <v>42191</v>
      </c>
      <c r="D1288" s="319">
        <v>2015</v>
      </c>
      <c r="E1288" s="321">
        <v>27</v>
      </c>
    </row>
    <row r="1289" spans="1:5">
      <c r="A1289" s="318">
        <v>42193</v>
      </c>
      <c r="B1289" s="319" t="str">
        <f t="shared" si="20"/>
        <v>QUA</v>
      </c>
      <c r="C1289" s="320">
        <v>42191</v>
      </c>
      <c r="D1289" s="319">
        <v>2015</v>
      </c>
      <c r="E1289" s="321">
        <v>27</v>
      </c>
    </row>
    <row r="1290" spans="1:5">
      <c r="A1290" s="318">
        <v>42194</v>
      </c>
      <c r="B1290" s="319" t="str">
        <f t="shared" si="20"/>
        <v>QUI</v>
      </c>
      <c r="C1290" s="320">
        <v>42191</v>
      </c>
      <c r="D1290" s="319">
        <v>2015</v>
      </c>
      <c r="E1290" s="321">
        <v>27</v>
      </c>
    </row>
    <row r="1291" spans="1:5">
      <c r="A1291" s="318">
        <v>42195</v>
      </c>
      <c r="B1291" s="319" t="str">
        <f t="shared" si="20"/>
        <v>SEX</v>
      </c>
      <c r="C1291" s="320">
        <v>42191</v>
      </c>
      <c r="D1291" s="319">
        <v>2015</v>
      </c>
      <c r="E1291" s="321">
        <v>28</v>
      </c>
    </row>
    <row r="1292" spans="1:5">
      <c r="A1292" s="318">
        <v>42196</v>
      </c>
      <c r="B1292" s="319" t="str">
        <f t="shared" si="20"/>
        <v>SAB</v>
      </c>
      <c r="C1292" s="320">
        <v>42191</v>
      </c>
      <c r="D1292" s="319">
        <v>2015</v>
      </c>
      <c r="E1292" s="321">
        <v>28</v>
      </c>
    </row>
    <row r="1293" spans="1:5">
      <c r="A1293" s="318">
        <v>42197</v>
      </c>
      <c r="B1293" s="319" t="str">
        <f t="shared" si="20"/>
        <v>DOM</v>
      </c>
      <c r="C1293" s="320">
        <v>42191</v>
      </c>
      <c r="D1293" s="319">
        <v>2015</v>
      </c>
      <c r="E1293" s="321">
        <v>28</v>
      </c>
    </row>
    <row r="1294" spans="1:5">
      <c r="A1294" s="318">
        <v>42198</v>
      </c>
      <c r="B1294" s="319" t="str">
        <f t="shared" si="20"/>
        <v>SEG</v>
      </c>
      <c r="C1294" s="320">
        <v>42198</v>
      </c>
      <c r="D1294" s="319">
        <v>2015</v>
      </c>
      <c r="E1294" s="321">
        <v>28</v>
      </c>
    </row>
    <row r="1295" spans="1:5">
      <c r="A1295" s="318">
        <v>42199</v>
      </c>
      <c r="B1295" s="319" t="str">
        <f t="shared" si="20"/>
        <v>TER</v>
      </c>
      <c r="C1295" s="320">
        <v>42198</v>
      </c>
      <c r="D1295" s="319">
        <v>2015</v>
      </c>
      <c r="E1295" s="321">
        <v>28</v>
      </c>
    </row>
    <row r="1296" spans="1:5">
      <c r="A1296" s="318">
        <v>42200</v>
      </c>
      <c r="B1296" s="319" t="str">
        <f t="shared" si="20"/>
        <v>QUA</v>
      </c>
      <c r="C1296" s="320">
        <v>42198</v>
      </c>
      <c r="D1296" s="319">
        <v>2015</v>
      </c>
      <c r="E1296" s="321">
        <v>28</v>
      </c>
    </row>
    <row r="1297" spans="1:5">
      <c r="A1297" s="318">
        <v>42201</v>
      </c>
      <c r="B1297" s="319" t="str">
        <f t="shared" si="20"/>
        <v>QUI</v>
      </c>
      <c r="C1297" s="320">
        <v>42198</v>
      </c>
      <c r="D1297" s="319">
        <v>2015</v>
      </c>
      <c r="E1297" s="321">
        <v>28</v>
      </c>
    </row>
    <row r="1298" spans="1:5">
      <c r="A1298" s="318">
        <v>42202</v>
      </c>
      <c r="B1298" s="319" t="str">
        <f t="shared" si="20"/>
        <v>SEX</v>
      </c>
      <c r="C1298" s="320">
        <v>42198</v>
      </c>
      <c r="D1298" s="319">
        <v>2015</v>
      </c>
      <c r="E1298" s="321">
        <v>29</v>
      </c>
    </row>
    <row r="1299" spans="1:5">
      <c r="A1299" s="318">
        <v>42203</v>
      </c>
      <c r="B1299" s="319" t="str">
        <f t="shared" si="20"/>
        <v>SAB</v>
      </c>
      <c r="C1299" s="320">
        <v>42198</v>
      </c>
      <c r="D1299" s="319">
        <v>2015</v>
      </c>
      <c r="E1299" s="321">
        <v>29</v>
      </c>
    </row>
    <row r="1300" spans="1:5">
      <c r="A1300" s="318">
        <v>42204</v>
      </c>
      <c r="B1300" s="319" t="str">
        <f t="shared" si="20"/>
        <v>DOM</v>
      </c>
      <c r="C1300" s="320">
        <v>42198</v>
      </c>
      <c r="D1300" s="319">
        <v>2015</v>
      </c>
      <c r="E1300" s="321">
        <v>29</v>
      </c>
    </row>
    <row r="1301" spans="1:5">
      <c r="A1301" s="318">
        <v>42205</v>
      </c>
      <c r="B1301" s="319" t="str">
        <f t="shared" si="20"/>
        <v>SEG</v>
      </c>
      <c r="C1301" s="320">
        <v>42205</v>
      </c>
      <c r="D1301" s="319">
        <v>2015</v>
      </c>
      <c r="E1301" s="321">
        <v>29</v>
      </c>
    </row>
    <row r="1302" spans="1:5">
      <c r="A1302" s="318">
        <v>42206</v>
      </c>
      <c r="B1302" s="319" t="str">
        <f t="shared" si="20"/>
        <v>TER</v>
      </c>
      <c r="C1302" s="320">
        <v>42205</v>
      </c>
      <c r="D1302" s="319">
        <v>2015</v>
      </c>
      <c r="E1302" s="321">
        <v>29</v>
      </c>
    </row>
    <row r="1303" spans="1:5">
      <c r="A1303" s="318">
        <v>42207</v>
      </c>
      <c r="B1303" s="319" t="str">
        <f t="shared" si="20"/>
        <v>QUA</v>
      </c>
      <c r="C1303" s="320">
        <v>42205</v>
      </c>
      <c r="D1303" s="319">
        <v>2015</v>
      </c>
      <c r="E1303" s="321">
        <v>29</v>
      </c>
    </row>
    <row r="1304" spans="1:5">
      <c r="A1304" s="318">
        <v>42208</v>
      </c>
      <c r="B1304" s="319" t="str">
        <f t="shared" si="20"/>
        <v>QUI</v>
      </c>
      <c r="C1304" s="320">
        <v>42205</v>
      </c>
      <c r="D1304" s="319">
        <v>2015</v>
      </c>
      <c r="E1304" s="321">
        <v>29</v>
      </c>
    </row>
    <row r="1305" spans="1:5">
      <c r="A1305" s="318">
        <v>42209</v>
      </c>
      <c r="B1305" s="319" t="str">
        <f t="shared" si="20"/>
        <v>SEX</v>
      </c>
      <c r="C1305" s="320">
        <v>42205</v>
      </c>
      <c r="D1305" s="319">
        <v>2015</v>
      </c>
      <c r="E1305" s="321">
        <v>30</v>
      </c>
    </row>
    <row r="1306" spans="1:5">
      <c r="A1306" s="318">
        <v>42210</v>
      </c>
      <c r="B1306" s="319" t="str">
        <f t="shared" si="20"/>
        <v>SAB</v>
      </c>
      <c r="C1306" s="320">
        <v>42205</v>
      </c>
      <c r="D1306" s="319">
        <v>2015</v>
      </c>
      <c r="E1306" s="321">
        <v>30</v>
      </c>
    </row>
    <row r="1307" spans="1:5">
      <c r="A1307" s="318">
        <v>42211</v>
      </c>
      <c r="B1307" s="319" t="str">
        <f t="shared" si="20"/>
        <v>DOM</v>
      </c>
      <c r="C1307" s="320">
        <v>42205</v>
      </c>
      <c r="D1307" s="319">
        <v>2015</v>
      </c>
      <c r="E1307" s="321">
        <v>30</v>
      </c>
    </row>
    <row r="1308" spans="1:5">
      <c r="A1308" s="318">
        <v>42212</v>
      </c>
      <c r="B1308" s="319" t="str">
        <f t="shared" si="20"/>
        <v>SEG</v>
      </c>
      <c r="C1308" s="320">
        <v>42212</v>
      </c>
      <c r="D1308" s="319">
        <v>2015</v>
      </c>
      <c r="E1308" s="321">
        <v>30</v>
      </c>
    </row>
    <row r="1309" spans="1:5">
      <c r="A1309" s="318">
        <v>42213</v>
      </c>
      <c r="B1309" s="319" t="str">
        <f t="shared" si="20"/>
        <v>TER</v>
      </c>
      <c r="C1309" s="320">
        <v>42212</v>
      </c>
      <c r="D1309" s="319">
        <v>2015</v>
      </c>
      <c r="E1309" s="321">
        <v>30</v>
      </c>
    </row>
    <row r="1310" spans="1:5">
      <c r="A1310" s="318">
        <v>42214</v>
      </c>
      <c r="B1310" s="319" t="str">
        <f t="shared" si="20"/>
        <v>QUA</v>
      </c>
      <c r="C1310" s="320">
        <v>42212</v>
      </c>
      <c r="D1310" s="319">
        <v>2015</v>
      </c>
      <c r="E1310" s="321">
        <v>30</v>
      </c>
    </row>
    <row r="1311" spans="1:5">
      <c r="A1311" s="318">
        <v>42215</v>
      </c>
      <c r="B1311" s="319" t="str">
        <f t="shared" si="20"/>
        <v>QUI</v>
      </c>
      <c r="C1311" s="320">
        <v>42212</v>
      </c>
      <c r="D1311" s="319">
        <v>2015</v>
      </c>
      <c r="E1311" s="321">
        <v>30</v>
      </c>
    </row>
    <row r="1312" spans="1:5">
      <c r="A1312" s="318">
        <v>42216</v>
      </c>
      <c r="B1312" s="319" t="str">
        <f t="shared" si="20"/>
        <v>SEX</v>
      </c>
      <c r="C1312" s="320">
        <v>42212</v>
      </c>
      <c r="D1312" s="319">
        <v>2015</v>
      </c>
      <c r="E1312" s="321">
        <v>31</v>
      </c>
    </row>
    <row r="1313" spans="1:5">
      <c r="A1313" s="318">
        <v>42217</v>
      </c>
      <c r="B1313" s="319" t="str">
        <f t="shared" si="20"/>
        <v>SAB</v>
      </c>
      <c r="C1313" s="320">
        <v>42212</v>
      </c>
      <c r="D1313" s="319">
        <v>2015</v>
      </c>
      <c r="E1313" s="321">
        <v>31</v>
      </c>
    </row>
    <row r="1314" spans="1:5">
      <c r="A1314" s="318">
        <v>42218</v>
      </c>
      <c r="B1314" s="319" t="str">
        <f t="shared" si="20"/>
        <v>DOM</v>
      </c>
      <c r="C1314" s="320">
        <v>42212</v>
      </c>
      <c r="D1314" s="319">
        <v>2015</v>
      </c>
      <c r="E1314" s="321">
        <v>31</v>
      </c>
    </row>
    <row r="1315" spans="1:5">
      <c r="A1315" s="318">
        <v>42219</v>
      </c>
      <c r="B1315" s="319" t="str">
        <f t="shared" si="20"/>
        <v>SEG</v>
      </c>
      <c r="C1315" s="320">
        <v>42219</v>
      </c>
      <c r="D1315" s="319">
        <v>2015</v>
      </c>
      <c r="E1315" s="321">
        <v>31</v>
      </c>
    </row>
    <row r="1316" spans="1:5">
      <c r="A1316" s="318">
        <v>42220</v>
      </c>
      <c r="B1316" s="319" t="str">
        <f t="shared" si="20"/>
        <v>TER</v>
      </c>
      <c r="C1316" s="320">
        <v>42219</v>
      </c>
      <c r="D1316" s="319">
        <v>2015</v>
      </c>
      <c r="E1316" s="321">
        <v>31</v>
      </c>
    </row>
    <row r="1317" spans="1:5">
      <c r="A1317" s="318">
        <v>42221</v>
      </c>
      <c r="B1317" s="319" t="str">
        <f t="shared" si="20"/>
        <v>QUA</v>
      </c>
      <c r="C1317" s="320">
        <v>42219</v>
      </c>
      <c r="D1317" s="319">
        <v>2015</v>
      </c>
      <c r="E1317" s="321">
        <v>31</v>
      </c>
    </row>
    <row r="1318" spans="1:5">
      <c r="A1318" s="318">
        <v>42222</v>
      </c>
      <c r="B1318" s="319" t="str">
        <f t="shared" si="20"/>
        <v>QUI</v>
      </c>
      <c r="C1318" s="320">
        <v>42219</v>
      </c>
      <c r="D1318" s="319">
        <v>2015</v>
      </c>
      <c r="E1318" s="321">
        <v>31</v>
      </c>
    </row>
    <row r="1319" spans="1:5">
      <c r="A1319" s="318">
        <v>42223</v>
      </c>
      <c r="B1319" s="319" t="str">
        <f t="shared" si="20"/>
        <v>SEX</v>
      </c>
      <c r="C1319" s="320">
        <v>42219</v>
      </c>
      <c r="D1319" s="319">
        <v>2015</v>
      </c>
      <c r="E1319" s="321">
        <v>32</v>
      </c>
    </row>
    <row r="1320" spans="1:5">
      <c r="A1320" s="318">
        <v>42224</v>
      </c>
      <c r="B1320" s="319" t="str">
        <f t="shared" si="20"/>
        <v>SAB</v>
      </c>
      <c r="C1320" s="320">
        <v>42219</v>
      </c>
      <c r="D1320" s="319">
        <v>2015</v>
      </c>
      <c r="E1320" s="321">
        <v>32</v>
      </c>
    </row>
    <row r="1321" spans="1:5">
      <c r="A1321" s="318">
        <v>42225</v>
      </c>
      <c r="B1321" s="319" t="str">
        <f t="shared" si="20"/>
        <v>DOM</v>
      </c>
      <c r="C1321" s="320">
        <v>42219</v>
      </c>
      <c r="D1321" s="319">
        <v>2015</v>
      </c>
      <c r="E1321" s="321">
        <v>32</v>
      </c>
    </row>
    <row r="1322" spans="1:5">
      <c r="A1322" s="318">
        <v>42226</v>
      </c>
      <c r="B1322" s="319" t="str">
        <f t="shared" si="20"/>
        <v>SEG</v>
      </c>
      <c r="C1322" s="320">
        <v>42226</v>
      </c>
      <c r="D1322" s="319">
        <v>2015</v>
      </c>
      <c r="E1322" s="321">
        <v>32</v>
      </c>
    </row>
    <row r="1323" spans="1:5">
      <c r="A1323" s="318">
        <v>42227</v>
      </c>
      <c r="B1323" s="319" t="str">
        <f t="shared" si="20"/>
        <v>TER</v>
      </c>
      <c r="C1323" s="320">
        <v>42226</v>
      </c>
      <c r="D1323" s="319">
        <v>2015</v>
      </c>
      <c r="E1323" s="321">
        <v>32</v>
      </c>
    </row>
    <row r="1324" spans="1:5">
      <c r="A1324" s="318">
        <v>42228</v>
      </c>
      <c r="B1324" s="319" t="str">
        <f t="shared" si="20"/>
        <v>QUA</v>
      </c>
      <c r="C1324" s="320">
        <v>42226</v>
      </c>
      <c r="D1324" s="319">
        <v>2015</v>
      </c>
      <c r="E1324" s="321">
        <v>32</v>
      </c>
    </row>
    <row r="1325" spans="1:5">
      <c r="A1325" s="318">
        <v>42229</v>
      </c>
      <c r="B1325" s="319" t="str">
        <f t="shared" si="20"/>
        <v>QUI</v>
      </c>
      <c r="C1325" s="320">
        <v>42226</v>
      </c>
      <c r="D1325" s="319">
        <v>2015</v>
      </c>
      <c r="E1325" s="321">
        <v>32</v>
      </c>
    </row>
    <row r="1326" spans="1:5">
      <c r="A1326" s="318">
        <v>42230</v>
      </c>
      <c r="B1326" s="319" t="str">
        <f t="shared" si="20"/>
        <v>SEX</v>
      </c>
      <c r="C1326" s="320">
        <v>42226</v>
      </c>
      <c r="D1326" s="319">
        <v>2015</v>
      </c>
      <c r="E1326" s="321">
        <v>33</v>
      </c>
    </row>
    <row r="1327" spans="1:5">
      <c r="A1327" s="318">
        <v>42231</v>
      </c>
      <c r="B1327" s="319" t="str">
        <f t="shared" si="20"/>
        <v>SAB</v>
      </c>
      <c r="C1327" s="320">
        <v>42226</v>
      </c>
      <c r="D1327" s="319">
        <v>2015</v>
      </c>
      <c r="E1327" s="321">
        <v>33</v>
      </c>
    </row>
    <row r="1328" spans="1:5">
      <c r="A1328" s="318">
        <v>42232</v>
      </c>
      <c r="B1328" s="319" t="str">
        <f t="shared" si="20"/>
        <v>DOM</v>
      </c>
      <c r="C1328" s="320">
        <v>42226</v>
      </c>
      <c r="D1328" s="319">
        <v>2015</v>
      </c>
      <c r="E1328" s="321">
        <v>33</v>
      </c>
    </row>
    <row r="1329" spans="1:5">
      <c r="A1329" s="318">
        <v>42233</v>
      </c>
      <c r="B1329" s="319" t="str">
        <f t="shared" si="20"/>
        <v>SEG</v>
      </c>
      <c r="C1329" s="320">
        <v>42233</v>
      </c>
      <c r="D1329" s="319">
        <v>2015</v>
      </c>
      <c r="E1329" s="321">
        <v>33</v>
      </c>
    </row>
    <row r="1330" spans="1:5">
      <c r="A1330" s="318">
        <v>42234</v>
      </c>
      <c r="B1330" s="319" t="str">
        <f t="shared" si="20"/>
        <v>TER</v>
      </c>
      <c r="C1330" s="320">
        <v>42233</v>
      </c>
      <c r="D1330" s="319">
        <v>2015</v>
      </c>
      <c r="E1330" s="321">
        <v>33</v>
      </c>
    </row>
    <row r="1331" spans="1:5">
      <c r="A1331" s="318">
        <v>42235</v>
      </c>
      <c r="B1331" s="319" t="str">
        <f t="shared" si="20"/>
        <v>QUA</v>
      </c>
      <c r="C1331" s="320">
        <v>42233</v>
      </c>
      <c r="D1331" s="319">
        <v>2015</v>
      </c>
      <c r="E1331" s="321">
        <v>33</v>
      </c>
    </row>
    <row r="1332" spans="1:5">
      <c r="A1332" s="318">
        <v>42236</v>
      </c>
      <c r="B1332" s="319" t="str">
        <f t="shared" si="20"/>
        <v>QUI</v>
      </c>
      <c r="C1332" s="320">
        <v>42233</v>
      </c>
      <c r="D1332" s="319">
        <v>2015</v>
      </c>
      <c r="E1332" s="321">
        <v>33</v>
      </c>
    </row>
    <row r="1333" spans="1:5">
      <c r="A1333" s="318">
        <v>42237</v>
      </c>
      <c r="B1333" s="319" t="str">
        <f t="shared" si="20"/>
        <v>SEX</v>
      </c>
      <c r="C1333" s="320">
        <v>42233</v>
      </c>
      <c r="D1333" s="319">
        <v>2015</v>
      </c>
      <c r="E1333" s="321">
        <v>34</v>
      </c>
    </row>
    <row r="1334" spans="1:5">
      <c r="A1334" s="318">
        <v>42238</v>
      </c>
      <c r="B1334" s="319" t="str">
        <f t="shared" si="20"/>
        <v>SAB</v>
      </c>
      <c r="C1334" s="320">
        <v>42233</v>
      </c>
      <c r="D1334" s="319">
        <v>2015</v>
      </c>
      <c r="E1334" s="321">
        <v>34</v>
      </c>
    </row>
    <row r="1335" spans="1:5">
      <c r="A1335" s="318">
        <v>42239</v>
      </c>
      <c r="B1335" s="319" t="str">
        <f t="shared" si="20"/>
        <v>DOM</v>
      </c>
      <c r="C1335" s="320">
        <v>42233</v>
      </c>
      <c r="D1335" s="319">
        <v>2015</v>
      </c>
      <c r="E1335" s="321">
        <v>34</v>
      </c>
    </row>
    <row r="1336" spans="1:5">
      <c r="A1336" s="318">
        <v>42240</v>
      </c>
      <c r="B1336" s="319" t="str">
        <f t="shared" si="20"/>
        <v>SEG</v>
      </c>
      <c r="C1336" s="320">
        <v>42240</v>
      </c>
      <c r="D1336" s="319">
        <v>2015</v>
      </c>
      <c r="E1336" s="321">
        <v>34</v>
      </c>
    </row>
    <row r="1337" spans="1:5">
      <c r="A1337" s="318">
        <v>42241</v>
      </c>
      <c r="B1337" s="319" t="str">
        <f t="shared" si="20"/>
        <v>TER</v>
      </c>
      <c r="C1337" s="320">
        <v>42240</v>
      </c>
      <c r="D1337" s="319">
        <v>2015</v>
      </c>
      <c r="E1337" s="321">
        <v>34</v>
      </c>
    </row>
    <row r="1338" spans="1:5">
      <c r="A1338" s="318">
        <v>42242</v>
      </c>
      <c r="B1338" s="319" t="str">
        <f t="shared" si="20"/>
        <v>QUA</v>
      </c>
      <c r="C1338" s="320">
        <v>42240</v>
      </c>
      <c r="D1338" s="319">
        <v>2015</v>
      </c>
      <c r="E1338" s="321">
        <v>34</v>
      </c>
    </row>
    <row r="1339" spans="1:5">
      <c r="A1339" s="318">
        <v>42243</v>
      </c>
      <c r="B1339" s="319" t="str">
        <f t="shared" si="20"/>
        <v>QUI</v>
      </c>
      <c r="C1339" s="320">
        <v>42240</v>
      </c>
      <c r="D1339" s="319">
        <v>2015</v>
      </c>
      <c r="E1339" s="321">
        <v>34</v>
      </c>
    </row>
    <row r="1340" spans="1:5">
      <c r="A1340" s="318">
        <v>42244</v>
      </c>
      <c r="B1340" s="319" t="str">
        <f t="shared" si="20"/>
        <v>SEX</v>
      </c>
      <c r="C1340" s="320">
        <v>42240</v>
      </c>
      <c r="D1340" s="319">
        <v>2015</v>
      </c>
      <c r="E1340" s="321">
        <v>35</v>
      </c>
    </row>
    <row r="1341" spans="1:5">
      <c r="A1341" s="318">
        <v>42245</v>
      </c>
      <c r="B1341" s="319" t="str">
        <f t="shared" si="20"/>
        <v>SAB</v>
      </c>
      <c r="C1341" s="320">
        <v>42240</v>
      </c>
      <c r="D1341" s="319">
        <v>2015</v>
      </c>
      <c r="E1341" s="321">
        <v>35</v>
      </c>
    </row>
    <row r="1342" spans="1:5">
      <c r="A1342" s="318">
        <v>42246</v>
      </c>
      <c r="B1342" s="319" t="str">
        <f t="shared" si="20"/>
        <v>DOM</v>
      </c>
      <c r="C1342" s="320">
        <v>42240</v>
      </c>
      <c r="D1342" s="319">
        <v>2015</v>
      </c>
      <c r="E1342" s="321">
        <v>35</v>
      </c>
    </row>
    <row r="1343" spans="1:5">
      <c r="A1343" s="318">
        <v>42247</v>
      </c>
      <c r="B1343" s="319" t="str">
        <f t="shared" si="20"/>
        <v>SEG</v>
      </c>
      <c r="C1343" s="320">
        <v>42247</v>
      </c>
      <c r="D1343" s="319">
        <v>2015</v>
      </c>
      <c r="E1343" s="321">
        <v>35</v>
      </c>
    </row>
    <row r="1344" spans="1:5">
      <c r="A1344" s="318">
        <v>42248</v>
      </c>
      <c r="B1344" s="319" t="str">
        <f t="shared" si="20"/>
        <v>TER</v>
      </c>
      <c r="C1344" s="320">
        <v>42247</v>
      </c>
      <c r="D1344" s="319">
        <v>2015</v>
      </c>
      <c r="E1344" s="321">
        <v>35</v>
      </c>
    </row>
    <row r="1345" spans="1:5">
      <c r="A1345" s="318">
        <v>42249</v>
      </c>
      <c r="B1345" s="319" t="str">
        <f t="shared" si="20"/>
        <v>QUA</v>
      </c>
      <c r="C1345" s="320">
        <v>42247</v>
      </c>
      <c r="D1345" s="319">
        <v>2015</v>
      </c>
      <c r="E1345" s="321">
        <v>35</v>
      </c>
    </row>
    <row r="1346" spans="1:5">
      <c r="A1346" s="318">
        <v>42250</v>
      </c>
      <c r="B1346" s="319" t="str">
        <f t="shared" ref="B1346:B1409" si="21">VLOOKUP(WEEKDAY(A1346),$G$2:$H$9,2,0)</f>
        <v>QUI</v>
      </c>
      <c r="C1346" s="320">
        <v>42247</v>
      </c>
      <c r="D1346" s="319">
        <v>2015</v>
      </c>
      <c r="E1346" s="321">
        <v>35</v>
      </c>
    </row>
    <row r="1347" spans="1:5">
      <c r="A1347" s="318">
        <v>42251</v>
      </c>
      <c r="B1347" s="319" t="str">
        <f t="shared" si="21"/>
        <v>SEX</v>
      </c>
      <c r="C1347" s="320">
        <v>42247</v>
      </c>
      <c r="D1347" s="319">
        <v>2015</v>
      </c>
      <c r="E1347" s="321">
        <v>36</v>
      </c>
    </row>
    <row r="1348" spans="1:5">
      <c r="A1348" s="318">
        <v>42252</v>
      </c>
      <c r="B1348" s="319" t="str">
        <f t="shared" si="21"/>
        <v>SAB</v>
      </c>
      <c r="C1348" s="320">
        <v>42247</v>
      </c>
      <c r="D1348" s="319">
        <v>2015</v>
      </c>
      <c r="E1348" s="321">
        <v>36</v>
      </c>
    </row>
    <row r="1349" spans="1:5">
      <c r="A1349" s="318">
        <v>42253</v>
      </c>
      <c r="B1349" s="319" t="str">
        <f t="shared" si="21"/>
        <v>DOM</v>
      </c>
      <c r="C1349" s="320">
        <v>42247</v>
      </c>
      <c r="D1349" s="319">
        <v>2015</v>
      </c>
      <c r="E1349" s="321">
        <v>36</v>
      </c>
    </row>
    <row r="1350" spans="1:5">
      <c r="A1350" s="318">
        <v>42254</v>
      </c>
      <c r="B1350" s="319" t="str">
        <f t="shared" si="21"/>
        <v>SEG</v>
      </c>
      <c r="C1350" s="320">
        <v>42254</v>
      </c>
      <c r="D1350" s="319">
        <v>2015</v>
      </c>
      <c r="E1350" s="321">
        <v>36</v>
      </c>
    </row>
    <row r="1351" spans="1:5">
      <c r="A1351" s="318">
        <v>42255</v>
      </c>
      <c r="B1351" s="319" t="str">
        <f t="shared" si="21"/>
        <v>TER</v>
      </c>
      <c r="C1351" s="320">
        <v>42254</v>
      </c>
      <c r="D1351" s="319">
        <v>2015</v>
      </c>
      <c r="E1351" s="321">
        <v>36</v>
      </c>
    </row>
    <row r="1352" spans="1:5">
      <c r="A1352" s="318">
        <v>42256</v>
      </c>
      <c r="B1352" s="319" t="str">
        <f t="shared" si="21"/>
        <v>QUA</v>
      </c>
      <c r="C1352" s="320">
        <v>42254</v>
      </c>
      <c r="D1352" s="319">
        <v>2015</v>
      </c>
      <c r="E1352" s="321">
        <v>36</v>
      </c>
    </row>
    <row r="1353" spans="1:5">
      <c r="A1353" s="318">
        <v>42257</v>
      </c>
      <c r="B1353" s="319" t="str">
        <f t="shared" si="21"/>
        <v>QUI</v>
      </c>
      <c r="C1353" s="320">
        <v>42254</v>
      </c>
      <c r="D1353" s="319">
        <v>2015</v>
      </c>
      <c r="E1353" s="321">
        <v>36</v>
      </c>
    </row>
    <row r="1354" spans="1:5">
      <c r="A1354" s="318">
        <v>42258</v>
      </c>
      <c r="B1354" s="319" t="str">
        <f t="shared" si="21"/>
        <v>SEX</v>
      </c>
      <c r="C1354" s="320">
        <v>42254</v>
      </c>
      <c r="D1354" s="319">
        <v>2015</v>
      </c>
      <c r="E1354" s="321">
        <v>37</v>
      </c>
    </row>
    <row r="1355" spans="1:5">
      <c r="A1355" s="318">
        <v>42259</v>
      </c>
      <c r="B1355" s="319" t="str">
        <f t="shared" si="21"/>
        <v>SAB</v>
      </c>
      <c r="C1355" s="320">
        <v>42254</v>
      </c>
      <c r="D1355" s="319">
        <v>2015</v>
      </c>
      <c r="E1355" s="321">
        <v>37</v>
      </c>
    </row>
    <row r="1356" spans="1:5">
      <c r="A1356" s="318">
        <v>42260</v>
      </c>
      <c r="B1356" s="319" t="str">
        <f t="shared" si="21"/>
        <v>DOM</v>
      </c>
      <c r="C1356" s="320">
        <v>42254</v>
      </c>
      <c r="D1356" s="319">
        <v>2015</v>
      </c>
      <c r="E1356" s="321">
        <v>37</v>
      </c>
    </row>
    <row r="1357" spans="1:5">
      <c r="A1357" s="318">
        <v>42261</v>
      </c>
      <c r="B1357" s="319" t="str">
        <f t="shared" si="21"/>
        <v>SEG</v>
      </c>
      <c r="C1357" s="320">
        <v>42261</v>
      </c>
      <c r="D1357" s="319">
        <v>2015</v>
      </c>
      <c r="E1357" s="321">
        <v>37</v>
      </c>
    </row>
    <row r="1358" spans="1:5">
      <c r="A1358" s="318">
        <v>42262</v>
      </c>
      <c r="B1358" s="319" t="str">
        <f t="shared" si="21"/>
        <v>TER</v>
      </c>
      <c r="C1358" s="320">
        <v>42261</v>
      </c>
      <c r="D1358" s="319">
        <v>2015</v>
      </c>
      <c r="E1358" s="321">
        <v>37</v>
      </c>
    </row>
    <row r="1359" spans="1:5">
      <c r="A1359" s="318">
        <v>42263</v>
      </c>
      <c r="B1359" s="319" t="str">
        <f t="shared" si="21"/>
        <v>QUA</v>
      </c>
      <c r="C1359" s="320">
        <v>42261</v>
      </c>
      <c r="D1359" s="319">
        <v>2015</v>
      </c>
      <c r="E1359" s="321">
        <v>37</v>
      </c>
    </row>
    <row r="1360" spans="1:5">
      <c r="A1360" s="318">
        <v>42264</v>
      </c>
      <c r="B1360" s="319" t="str">
        <f t="shared" si="21"/>
        <v>QUI</v>
      </c>
      <c r="C1360" s="320">
        <v>42261</v>
      </c>
      <c r="D1360" s="319">
        <v>2015</v>
      </c>
      <c r="E1360" s="321">
        <v>37</v>
      </c>
    </row>
    <row r="1361" spans="1:5">
      <c r="A1361" s="318">
        <v>42265</v>
      </c>
      <c r="B1361" s="319" t="str">
        <f t="shared" si="21"/>
        <v>SEX</v>
      </c>
      <c r="C1361" s="320">
        <v>42261</v>
      </c>
      <c r="D1361" s="319">
        <v>2015</v>
      </c>
      <c r="E1361" s="321">
        <v>38</v>
      </c>
    </row>
    <row r="1362" spans="1:5">
      <c r="A1362" s="318">
        <v>42266</v>
      </c>
      <c r="B1362" s="319" t="str">
        <f t="shared" si="21"/>
        <v>SAB</v>
      </c>
      <c r="C1362" s="320">
        <v>42261</v>
      </c>
      <c r="D1362" s="319">
        <v>2015</v>
      </c>
      <c r="E1362" s="321">
        <v>38</v>
      </c>
    </row>
    <row r="1363" spans="1:5">
      <c r="A1363" s="318">
        <v>42267</v>
      </c>
      <c r="B1363" s="319" t="str">
        <f t="shared" si="21"/>
        <v>DOM</v>
      </c>
      <c r="C1363" s="320">
        <v>42261</v>
      </c>
      <c r="D1363" s="319">
        <v>2015</v>
      </c>
      <c r="E1363" s="321">
        <v>38</v>
      </c>
    </row>
    <row r="1364" spans="1:5">
      <c r="A1364" s="318">
        <v>42268</v>
      </c>
      <c r="B1364" s="319" t="str">
        <f t="shared" si="21"/>
        <v>SEG</v>
      </c>
      <c r="C1364" s="320">
        <v>42268</v>
      </c>
      <c r="D1364" s="319">
        <v>2015</v>
      </c>
      <c r="E1364" s="321">
        <v>38</v>
      </c>
    </row>
    <row r="1365" spans="1:5">
      <c r="A1365" s="318">
        <v>42269</v>
      </c>
      <c r="B1365" s="319" t="str">
        <f t="shared" si="21"/>
        <v>TER</v>
      </c>
      <c r="C1365" s="320">
        <v>42268</v>
      </c>
      <c r="D1365" s="319">
        <v>2015</v>
      </c>
      <c r="E1365" s="321">
        <v>38</v>
      </c>
    </row>
    <row r="1366" spans="1:5">
      <c r="A1366" s="318">
        <v>42270</v>
      </c>
      <c r="B1366" s="319" t="str">
        <f t="shared" si="21"/>
        <v>QUA</v>
      </c>
      <c r="C1366" s="320">
        <v>42268</v>
      </c>
      <c r="D1366" s="319">
        <v>2015</v>
      </c>
      <c r="E1366" s="321">
        <v>38</v>
      </c>
    </row>
    <row r="1367" spans="1:5">
      <c r="A1367" s="318">
        <v>42271</v>
      </c>
      <c r="B1367" s="319" t="str">
        <f t="shared" si="21"/>
        <v>QUI</v>
      </c>
      <c r="C1367" s="320">
        <v>42268</v>
      </c>
      <c r="D1367" s="319">
        <v>2015</v>
      </c>
      <c r="E1367" s="321">
        <v>38</v>
      </c>
    </row>
    <row r="1368" spans="1:5">
      <c r="A1368" s="318">
        <v>42272</v>
      </c>
      <c r="B1368" s="319" t="str">
        <f t="shared" si="21"/>
        <v>SEX</v>
      </c>
      <c r="C1368" s="320">
        <v>42268</v>
      </c>
      <c r="D1368" s="319">
        <v>2015</v>
      </c>
      <c r="E1368" s="321">
        <v>39</v>
      </c>
    </row>
    <row r="1369" spans="1:5">
      <c r="A1369" s="318">
        <v>42273</v>
      </c>
      <c r="B1369" s="319" t="str">
        <f t="shared" si="21"/>
        <v>SAB</v>
      </c>
      <c r="C1369" s="320">
        <v>42268</v>
      </c>
      <c r="D1369" s="319">
        <v>2015</v>
      </c>
      <c r="E1369" s="321">
        <v>39</v>
      </c>
    </row>
    <row r="1370" spans="1:5">
      <c r="A1370" s="318">
        <v>42274</v>
      </c>
      <c r="B1370" s="319" t="str">
        <f t="shared" si="21"/>
        <v>DOM</v>
      </c>
      <c r="C1370" s="320">
        <v>42268</v>
      </c>
      <c r="D1370" s="319">
        <v>2015</v>
      </c>
      <c r="E1370" s="321">
        <v>39</v>
      </c>
    </row>
    <row r="1371" spans="1:5">
      <c r="A1371" s="318">
        <v>42275</v>
      </c>
      <c r="B1371" s="319" t="str">
        <f t="shared" si="21"/>
        <v>SEG</v>
      </c>
      <c r="C1371" s="320">
        <v>42275</v>
      </c>
      <c r="D1371" s="319">
        <v>2015</v>
      </c>
      <c r="E1371" s="321">
        <v>39</v>
      </c>
    </row>
    <row r="1372" spans="1:5">
      <c r="A1372" s="318">
        <v>42276</v>
      </c>
      <c r="B1372" s="319" t="str">
        <f t="shared" si="21"/>
        <v>TER</v>
      </c>
      <c r="C1372" s="320">
        <v>42275</v>
      </c>
      <c r="D1372" s="319">
        <v>2015</v>
      </c>
      <c r="E1372" s="321">
        <v>39</v>
      </c>
    </row>
    <row r="1373" spans="1:5">
      <c r="A1373" s="318">
        <v>42277</v>
      </c>
      <c r="B1373" s="319" t="str">
        <f t="shared" si="21"/>
        <v>QUA</v>
      </c>
      <c r="C1373" s="320">
        <v>42275</v>
      </c>
      <c r="D1373" s="319">
        <v>2015</v>
      </c>
      <c r="E1373" s="321">
        <v>39</v>
      </c>
    </row>
    <row r="1374" spans="1:5">
      <c r="A1374" s="318">
        <v>42278</v>
      </c>
      <c r="B1374" s="319" t="str">
        <f t="shared" si="21"/>
        <v>QUI</v>
      </c>
      <c r="C1374" s="320">
        <v>42275</v>
      </c>
      <c r="D1374" s="319">
        <v>2015</v>
      </c>
      <c r="E1374" s="321">
        <v>39</v>
      </c>
    </row>
    <row r="1375" spans="1:5">
      <c r="A1375" s="318">
        <v>42279</v>
      </c>
      <c r="B1375" s="319" t="str">
        <f t="shared" si="21"/>
        <v>SEX</v>
      </c>
      <c r="C1375" s="320">
        <v>42275</v>
      </c>
      <c r="D1375" s="319">
        <v>2015</v>
      </c>
      <c r="E1375" s="321">
        <v>40</v>
      </c>
    </row>
    <row r="1376" spans="1:5">
      <c r="A1376" s="318">
        <v>42280</v>
      </c>
      <c r="B1376" s="319" t="str">
        <f t="shared" si="21"/>
        <v>SAB</v>
      </c>
      <c r="C1376" s="320">
        <v>42275</v>
      </c>
      <c r="D1376" s="319">
        <v>2015</v>
      </c>
      <c r="E1376" s="321">
        <v>40</v>
      </c>
    </row>
    <row r="1377" spans="1:5">
      <c r="A1377" s="318">
        <v>42281</v>
      </c>
      <c r="B1377" s="319" t="str">
        <f t="shared" si="21"/>
        <v>DOM</v>
      </c>
      <c r="C1377" s="320">
        <v>42275</v>
      </c>
      <c r="D1377" s="319">
        <v>2015</v>
      </c>
      <c r="E1377" s="321">
        <v>40</v>
      </c>
    </row>
    <row r="1378" spans="1:5">
      <c r="A1378" s="318">
        <v>42282</v>
      </c>
      <c r="B1378" s="319" t="str">
        <f t="shared" si="21"/>
        <v>SEG</v>
      </c>
      <c r="C1378" s="320">
        <v>42282</v>
      </c>
      <c r="D1378" s="319">
        <v>2015</v>
      </c>
      <c r="E1378" s="321">
        <v>40</v>
      </c>
    </row>
    <row r="1379" spans="1:5">
      <c r="A1379" s="318">
        <v>42283</v>
      </c>
      <c r="B1379" s="319" t="str">
        <f t="shared" si="21"/>
        <v>TER</v>
      </c>
      <c r="C1379" s="320">
        <v>42282</v>
      </c>
      <c r="D1379" s="319">
        <v>2015</v>
      </c>
      <c r="E1379" s="321">
        <v>40</v>
      </c>
    </row>
    <row r="1380" spans="1:5">
      <c r="A1380" s="318">
        <v>42284</v>
      </c>
      <c r="B1380" s="319" t="str">
        <f t="shared" si="21"/>
        <v>QUA</v>
      </c>
      <c r="C1380" s="320">
        <v>42282</v>
      </c>
      <c r="D1380" s="319">
        <v>2015</v>
      </c>
      <c r="E1380" s="321">
        <v>40</v>
      </c>
    </row>
    <row r="1381" spans="1:5">
      <c r="A1381" s="318">
        <v>42285</v>
      </c>
      <c r="B1381" s="319" t="str">
        <f t="shared" si="21"/>
        <v>QUI</v>
      </c>
      <c r="C1381" s="320">
        <v>42282</v>
      </c>
      <c r="D1381" s="319">
        <v>2015</v>
      </c>
      <c r="E1381" s="321">
        <v>40</v>
      </c>
    </row>
    <row r="1382" spans="1:5">
      <c r="A1382" s="318">
        <v>42286</v>
      </c>
      <c r="B1382" s="319" t="str">
        <f t="shared" si="21"/>
        <v>SEX</v>
      </c>
      <c r="C1382" s="320">
        <v>42282</v>
      </c>
      <c r="D1382" s="319">
        <v>2015</v>
      </c>
      <c r="E1382" s="321">
        <v>41</v>
      </c>
    </row>
    <row r="1383" spans="1:5">
      <c r="A1383" s="318">
        <v>42287</v>
      </c>
      <c r="B1383" s="319" t="str">
        <f t="shared" si="21"/>
        <v>SAB</v>
      </c>
      <c r="C1383" s="320">
        <v>42282</v>
      </c>
      <c r="D1383" s="319">
        <v>2015</v>
      </c>
      <c r="E1383" s="321">
        <v>41</v>
      </c>
    </row>
    <row r="1384" spans="1:5">
      <c r="A1384" s="318">
        <v>42288</v>
      </c>
      <c r="B1384" s="319" t="str">
        <f t="shared" si="21"/>
        <v>DOM</v>
      </c>
      <c r="C1384" s="320">
        <v>42282</v>
      </c>
      <c r="D1384" s="319">
        <v>2015</v>
      </c>
      <c r="E1384" s="321">
        <v>41</v>
      </c>
    </row>
    <row r="1385" spans="1:5">
      <c r="A1385" s="318">
        <v>42289</v>
      </c>
      <c r="B1385" s="319" t="str">
        <f t="shared" si="21"/>
        <v>SEG</v>
      </c>
      <c r="C1385" s="320">
        <v>42289</v>
      </c>
      <c r="D1385" s="319">
        <v>2015</v>
      </c>
      <c r="E1385" s="321">
        <v>41</v>
      </c>
    </row>
    <row r="1386" spans="1:5">
      <c r="A1386" s="318">
        <v>42290</v>
      </c>
      <c r="B1386" s="319" t="str">
        <f t="shared" si="21"/>
        <v>TER</v>
      </c>
      <c r="C1386" s="320">
        <v>42289</v>
      </c>
      <c r="D1386" s="319">
        <v>2015</v>
      </c>
      <c r="E1386" s="321">
        <v>41</v>
      </c>
    </row>
    <row r="1387" spans="1:5">
      <c r="A1387" s="318">
        <v>42291</v>
      </c>
      <c r="B1387" s="319" t="str">
        <f t="shared" si="21"/>
        <v>QUA</v>
      </c>
      <c r="C1387" s="320">
        <v>42289</v>
      </c>
      <c r="D1387" s="319">
        <v>2015</v>
      </c>
      <c r="E1387" s="321">
        <v>41</v>
      </c>
    </row>
    <row r="1388" spans="1:5">
      <c r="A1388" s="318">
        <v>42292</v>
      </c>
      <c r="B1388" s="319" t="str">
        <f t="shared" si="21"/>
        <v>QUI</v>
      </c>
      <c r="C1388" s="320">
        <v>42289</v>
      </c>
      <c r="D1388" s="319">
        <v>2015</v>
      </c>
      <c r="E1388" s="321">
        <v>41</v>
      </c>
    </row>
    <row r="1389" spans="1:5">
      <c r="A1389" s="318">
        <v>42293</v>
      </c>
      <c r="B1389" s="319" t="str">
        <f t="shared" si="21"/>
        <v>SEX</v>
      </c>
      <c r="C1389" s="320">
        <v>42289</v>
      </c>
      <c r="D1389" s="319">
        <v>2015</v>
      </c>
      <c r="E1389" s="321">
        <v>42</v>
      </c>
    </row>
    <row r="1390" spans="1:5">
      <c r="A1390" s="318">
        <v>42294</v>
      </c>
      <c r="B1390" s="319" t="str">
        <f t="shared" si="21"/>
        <v>SAB</v>
      </c>
      <c r="C1390" s="320">
        <v>42289</v>
      </c>
      <c r="D1390" s="319">
        <v>2015</v>
      </c>
      <c r="E1390" s="321">
        <v>42</v>
      </c>
    </row>
    <row r="1391" spans="1:5">
      <c r="A1391" s="318">
        <v>42295</v>
      </c>
      <c r="B1391" s="319" t="str">
        <f t="shared" si="21"/>
        <v>DOM</v>
      </c>
      <c r="C1391" s="320">
        <v>42289</v>
      </c>
      <c r="D1391" s="319">
        <v>2015</v>
      </c>
      <c r="E1391" s="321">
        <v>42</v>
      </c>
    </row>
    <row r="1392" spans="1:5">
      <c r="A1392" s="318">
        <v>42296</v>
      </c>
      <c r="B1392" s="319" t="str">
        <f t="shared" si="21"/>
        <v>SEG</v>
      </c>
      <c r="C1392" s="320">
        <v>42296</v>
      </c>
      <c r="D1392" s="319">
        <v>2015</v>
      </c>
      <c r="E1392" s="321">
        <v>42</v>
      </c>
    </row>
    <row r="1393" spans="1:5">
      <c r="A1393" s="318">
        <v>42297</v>
      </c>
      <c r="B1393" s="319" t="str">
        <f t="shared" si="21"/>
        <v>TER</v>
      </c>
      <c r="C1393" s="320">
        <v>42296</v>
      </c>
      <c r="D1393" s="319">
        <v>2015</v>
      </c>
      <c r="E1393" s="321">
        <v>42</v>
      </c>
    </row>
    <row r="1394" spans="1:5">
      <c r="A1394" s="318">
        <v>42298</v>
      </c>
      <c r="B1394" s="319" t="str">
        <f t="shared" si="21"/>
        <v>QUA</v>
      </c>
      <c r="C1394" s="320">
        <v>42296</v>
      </c>
      <c r="D1394" s="319">
        <v>2015</v>
      </c>
      <c r="E1394" s="321">
        <v>42</v>
      </c>
    </row>
    <row r="1395" spans="1:5">
      <c r="A1395" s="318">
        <v>42299</v>
      </c>
      <c r="B1395" s="319" t="str">
        <f t="shared" si="21"/>
        <v>QUI</v>
      </c>
      <c r="C1395" s="320">
        <v>42296</v>
      </c>
      <c r="D1395" s="319">
        <v>2015</v>
      </c>
      <c r="E1395" s="321">
        <v>42</v>
      </c>
    </row>
    <row r="1396" spans="1:5">
      <c r="A1396" s="318">
        <v>42300</v>
      </c>
      <c r="B1396" s="319" t="str">
        <f t="shared" si="21"/>
        <v>SEX</v>
      </c>
      <c r="C1396" s="320">
        <v>42296</v>
      </c>
      <c r="D1396" s="319">
        <v>2015</v>
      </c>
      <c r="E1396" s="321">
        <v>43</v>
      </c>
    </row>
    <row r="1397" spans="1:5">
      <c r="A1397" s="318">
        <v>42301</v>
      </c>
      <c r="B1397" s="319" t="str">
        <f t="shared" si="21"/>
        <v>SAB</v>
      </c>
      <c r="C1397" s="320">
        <v>42296</v>
      </c>
      <c r="D1397" s="319">
        <v>2015</v>
      </c>
      <c r="E1397" s="321">
        <v>43</v>
      </c>
    </row>
    <row r="1398" spans="1:5">
      <c r="A1398" s="318">
        <v>42302</v>
      </c>
      <c r="B1398" s="319" t="str">
        <f t="shared" si="21"/>
        <v>DOM</v>
      </c>
      <c r="C1398" s="320">
        <v>42296</v>
      </c>
      <c r="D1398" s="319">
        <v>2015</v>
      </c>
      <c r="E1398" s="321">
        <v>43</v>
      </c>
    </row>
    <row r="1399" spans="1:5">
      <c r="A1399" s="318">
        <v>42303</v>
      </c>
      <c r="B1399" s="319" t="str">
        <f t="shared" si="21"/>
        <v>SEG</v>
      </c>
      <c r="C1399" s="320">
        <v>42303</v>
      </c>
      <c r="D1399" s="319">
        <v>2015</v>
      </c>
      <c r="E1399" s="321">
        <v>43</v>
      </c>
    </row>
    <row r="1400" spans="1:5">
      <c r="A1400" s="318">
        <v>42304</v>
      </c>
      <c r="B1400" s="319" t="str">
        <f t="shared" si="21"/>
        <v>TER</v>
      </c>
      <c r="C1400" s="320">
        <v>42303</v>
      </c>
      <c r="D1400" s="319">
        <v>2015</v>
      </c>
      <c r="E1400" s="321">
        <v>43</v>
      </c>
    </row>
    <row r="1401" spans="1:5">
      <c r="A1401" s="318">
        <v>42305</v>
      </c>
      <c r="B1401" s="319" t="str">
        <f t="shared" si="21"/>
        <v>QUA</v>
      </c>
      <c r="C1401" s="320">
        <v>42303</v>
      </c>
      <c r="D1401" s="319">
        <v>2015</v>
      </c>
      <c r="E1401" s="321">
        <v>43</v>
      </c>
    </row>
    <row r="1402" spans="1:5">
      <c r="A1402" s="318">
        <v>42306</v>
      </c>
      <c r="B1402" s="319" t="str">
        <f t="shared" si="21"/>
        <v>QUI</v>
      </c>
      <c r="C1402" s="320">
        <v>42303</v>
      </c>
      <c r="D1402" s="319">
        <v>2015</v>
      </c>
      <c r="E1402" s="321">
        <v>43</v>
      </c>
    </row>
    <row r="1403" spans="1:5">
      <c r="A1403" s="318">
        <v>42307</v>
      </c>
      <c r="B1403" s="319" t="str">
        <f t="shared" si="21"/>
        <v>SEX</v>
      </c>
      <c r="C1403" s="320">
        <v>42303</v>
      </c>
      <c r="D1403" s="319">
        <v>2015</v>
      </c>
      <c r="E1403" s="321">
        <v>44</v>
      </c>
    </row>
    <row r="1404" spans="1:5">
      <c r="A1404" s="318">
        <v>42308</v>
      </c>
      <c r="B1404" s="319" t="str">
        <f t="shared" si="21"/>
        <v>SAB</v>
      </c>
      <c r="C1404" s="320">
        <v>42303</v>
      </c>
      <c r="D1404" s="319">
        <v>2015</v>
      </c>
      <c r="E1404" s="321">
        <v>44</v>
      </c>
    </row>
    <row r="1405" spans="1:5">
      <c r="A1405" s="318">
        <v>42309</v>
      </c>
      <c r="B1405" s="319" t="str">
        <f t="shared" si="21"/>
        <v>DOM</v>
      </c>
      <c r="C1405" s="320">
        <v>42303</v>
      </c>
      <c r="D1405" s="319">
        <v>2015</v>
      </c>
      <c r="E1405" s="321">
        <v>44</v>
      </c>
    </row>
    <row r="1406" spans="1:5">
      <c r="A1406" s="318">
        <v>42310</v>
      </c>
      <c r="B1406" s="319" t="str">
        <f t="shared" si="21"/>
        <v>SEG</v>
      </c>
      <c r="C1406" s="320">
        <v>42310</v>
      </c>
      <c r="D1406" s="319">
        <v>2015</v>
      </c>
      <c r="E1406" s="321">
        <v>44</v>
      </c>
    </row>
    <row r="1407" spans="1:5">
      <c r="A1407" s="318">
        <v>42311</v>
      </c>
      <c r="B1407" s="319" t="str">
        <f t="shared" si="21"/>
        <v>TER</v>
      </c>
      <c r="C1407" s="320">
        <v>42310</v>
      </c>
      <c r="D1407" s="319">
        <v>2015</v>
      </c>
      <c r="E1407" s="321">
        <v>44</v>
      </c>
    </row>
    <row r="1408" spans="1:5">
      <c r="A1408" s="318">
        <v>42312</v>
      </c>
      <c r="B1408" s="319" t="str">
        <f t="shared" si="21"/>
        <v>QUA</v>
      </c>
      <c r="C1408" s="320">
        <v>42310</v>
      </c>
      <c r="D1408" s="319">
        <v>2015</v>
      </c>
      <c r="E1408" s="321">
        <v>44</v>
      </c>
    </row>
    <row r="1409" spans="1:5">
      <c r="A1409" s="318">
        <v>42313</v>
      </c>
      <c r="B1409" s="319" t="str">
        <f t="shared" si="21"/>
        <v>QUI</v>
      </c>
      <c r="C1409" s="320">
        <v>42310</v>
      </c>
      <c r="D1409" s="319">
        <v>2015</v>
      </c>
      <c r="E1409" s="321">
        <v>44</v>
      </c>
    </row>
    <row r="1410" spans="1:5">
      <c r="A1410" s="318">
        <v>42314</v>
      </c>
      <c r="B1410" s="319" t="str">
        <f t="shared" ref="B1410:B1473" si="22">VLOOKUP(WEEKDAY(A1410),$G$2:$H$9,2,0)</f>
        <v>SEX</v>
      </c>
      <c r="C1410" s="320">
        <v>42310</v>
      </c>
      <c r="D1410" s="319">
        <v>2015</v>
      </c>
      <c r="E1410" s="321">
        <v>45</v>
      </c>
    </row>
    <row r="1411" spans="1:5">
      <c r="A1411" s="318">
        <v>42315</v>
      </c>
      <c r="B1411" s="319" t="str">
        <f t="shared" si="22"/>
        <v>SAB</v>
      </c>
      <c r="C1411" s="320">
        <v>42310</v>
      </c>
      <c r="D1411" s="319">
        <v>2015</v>
      </c>
      <c r="E1411" s="321">
        <v>45</v>
      </c>
    </row>
    <row r="1412" spans="1:5">
      <c r="A1412" s="318">
        <v>42316</v>
      </c>
      <c r="B1412" s="319" t="str">
        <f t="shared" si="22"/>
        <v>DOM</v>
      </c>
      <c r="C1412" s="320">
        <v>42310</v>
      </c>
      <c r="D1412" s="319">
        <v>2015</v>
      </c>
      <c r="E1412" s="321">
        <v>45</v>
      </c>
    </row>
    <row r="1413" spans="1:5">
      <c r="A1413" s="318">
        <v>42317</v>
      </c>
      <c r="B1413" s="319" t="str">
        <f t="shared" si="22"/>
        <v>SEG</v>
      </c>
      <c r="C1413" s="320">
        <v>42317</v>
      </c>
      <c r="D1413" s="319">
        <v>2015</v>
      </c>
      <c r="E1413" s="321">
        <v>45</v>
      </c>
    </row>
    <row r="1414" spans="1:5">
      <c r="A1414" s="318">
        <v>42318</v>
      </c>
      <c r="B1414" s="319" t="str">
        <f t="shared" si="22"/>
        <v>TER</v>
      </c>
      <c r="C1414" s="320">
        <v>42317</v>
      </c>
      <c r="D1414" s="319">
        <v>2015</v>
      </c>
      <c r="E1414" s="321">
        <v>45</v>
      </c>
    </row>
    <row r="1415" spans="1:5">
      <c r="A1415" s="318">
        <v>42319</v>
      </c>
      <c r="B1415" s="319" t="str">
        <f t="shared" si="22"/>
        <v>QUA</v>
      </c>
      <c r="C1415" s="320">
        <v>42317</v>
      </c>
      <c r="D1415" s="319">
        <v>2015</v>
      </c>
      <c r="E1415" s="321">
        <v>45</v>
      </c>
    </row>
    <row r="1416" spans="1:5">
      <c r="A1416" s="318">
        <v>42320</v>
      </c>
      <c r="B1416" s="319" t="str">
        <f t="shared" si="22"/>
        <v>QUI</v>
      </c>
      <c r="C1416" s="320">
        <v>42317</v>
      </c>
      <c r="D1416" s="319">
        <v>2015</v>
      </c>
      <c r="E1416" s="321">
        <v>45</v>
      </c>
    </row>
    <row r="1417" spans="1:5">
      <c r="A1417" s="318">
        <v>42321</v>
      </c>
      <c r="B1417" s="319" t="str">
        <f t="shared" si="22"/>
        <v>SEX</v>
      </c>
      <c r="C1417" s="320">
        <v>42317</v>
      </c>
      <c r="D1417" s="319">
        <v>2015</v>
      </c>
      <c r="E1417" s="321">
        <v>46</v>
      </c>
    </row>
    <row r="1418" spans="1:5">
      <c r="A1418" s="318">
        <v>42322</v>
      </c>
      <c r="B1418" s="319" t="str">
        <f t="shared" si="22"/>
        <v>SAB</v>
      </c>
      <c r="C1418" s="320">
        <v>42317</v>
      </c>
      <c r="D1418" s="319">
        <v>2015</v>
      </c>
      <c r="E1418" s="321">
        <v>46</v>
      </c>
    </row>
    <row r="1419" spans="1:5">
      <c r="A1419" s="318">
        <v>42323</v>
      </c>
      <c r="B1419" s="319" t="str">
        <f t="shared" si="22"/>
        <v>DOM</v>
      </c>
      <c r="C1419" s="320">
        <v>42317</v>
      </c>
      <c r="D1419" s="319">
        <v>2015</v>
      </c>
      <c r="E1419" s="321">
        <v>46</v>
      </c>
    </row>
    <row r="1420" spans="1:5">
      <c r="A1420" s="318">
        <v>42324</v>
      </c>
      <c r="B1420" s="319" t="str">
        <f t="shared" si="22"/>
        <v>SEG</v>
      </c>
      <c r="C1420" s="320">
        <v>42324</v>
      </c>
      <c r="D1420" s="319">
        <v>2015</v>
      </c>
      <c r="E1420" s="321">
        <v>46</v>
      </c>
    </row>
    <row r="1421" spans="1:5">
      <c r="A1421" s="318">
        <v>42325</v>
      </c>
      <c r="B1421" s="319" t="str">
        <f t="shared" si="22"/>
        <v>TER</v>
      </c>
      <c r="C1421" s="320">
        <v>42324</v>
      </c>
      <c r="D1421" s="319">
        <v>2015</v>
      </c>
      <c r="E1421" s="321">
        <v>46</v>
      </c>
    </row>
    <row r="1422" spans="1:5">
      <c r="A1422" s="318">
        <v>42326</v>
      </c>
      <c r="B1422" s="319" t="str">
        <f t="shared" si="22"/>
        <v>QUA</v>
      </c>
      <c r="C1422" s="320">
        <v>42324</v>
      </c>
      <c r="D1422" s="319">
        <v>2015</v>
      </c>
      <c r="E1422" s="321">
        <v>46</v>
      </c>
    </row>
    <row r="1423" spans="1:5">
      <c r="A1423" s="318">
        <v>42327</v>
      </c>
      <c r="B1423" s="319" t="str">
        <f t="shared" si="22"/>
        <v>QUI</v>
      </c>
      <c r="C1423" s="320">
        <v>42324</v>
      </c>
      <c r="D1423" s="319">
        <v>2015</v>
      </c>
      <c r="E1423" s="321">
        <v>46</v>
      </c>
    </row>
    <row r="1424" spans="1:5">
      <c r="A1424" s="318">
        <v>42328</v>
      </c>
      <c r="B1424" s="319" t="str">
        <f t="shared" si="22"/>
        <v>SEX</v>
      </c>
      <c r="C1424" s="320">
        <v>42324</v>
      </c>
      <c r="D1424" s="319">
        <v>2015</v>
      </c>
      <c r="E1424" s="321">
        <v>47</v>
      </c>
    </row>
    <row r="1425" spans="1:5">
      <c r="A1425" s="318">
        <v>42329</v>
      </c>
      <c r="B1425" s="319" t="str">
        <f t="shared" si="22"/>
        <v>SAB</v>
      </c>
      <c r="C1425" s="320">
        <v>42324</v>
      </c>
      <c r="D1425" s="319">
        <v>2015</v>
      </c>
      <c r="E1425" s="321">
        <v>47</v>
      </c>
    </row>
    <row r="1426" spans="1:5">
      <c r="A1426" s="318">
        <v>42330</v>
      </c>
      <c r="B1426" s="319" t="str">
        <f t="shared" si="22"/>
        <v>DOM</v>
      </c>
      <c r="C1426" s="320">
        <v>42324</v>
      </c>
      <c r="D1426" s="319">
        <v>2015</v>
      </c>
      <c r="E1426" s="321">
        <v>47</v>
      </c>
    </row>
    <row r="1427" spans="1:5">
      <c r="A1427" s="318">
        <v>42331</v>
      </c>
      <c r="B1427" s="319" t="str">
        <f t="shared" si="22"/>
        <v>SEG</v>
      </c>
      <c r="C1427" s="320">
        <v>42331</v>
      </c>
      <c r="D1427" s="319">
        <v>2015</v>
      </c>
      <c r="E1427" s="321">
        <v>47</v>
      </c>
    </row>
    <row r="1428" spans="1:5">
      <c r="A1428" s="318">
        <v>42332</v>
      </c>
      <c r="B1428" s="319" t="str">
        <f t="shared" si="22"/>
        <v>TER</v>
      </c>
      <c r="C1428" s="320">
        <v>42331</v>
      </c>
      <c r="D1428" s="319">
        <v>2015</v>
      </c>
      <c r="E1428" s="321">
        <v>47</v>
      </c>
    </row>
    <row r="1429" spans="1:5">
      <c r="A1429" s="318">
        <v>42333</v>
      </c>
      <c r="B1429" s="319" t="str">
        <f t="shared" si="22"/>
        <v>QUA</v>
      </c>
      <c r="C1429" s="320">
        <v>42331</v>
      </c>
      <c r="D1429" s="319">
        <v>2015</v>
      </c>
      <c r="E1429" s="321">
        <v>47</v>
      </c>
    </row>
    <row r="1430" spans="1:5">
      <c r="A1430" s="318">
        <v>42334</v>
      </c>
      <c r="B1430" s="319" t="str">
        <f t="shared" si="22"/>
        <v>QUI</v>
      </c>
      <c r="C1430" s="320">
        <v>42331</v>
      </c>
      <c r="D1430" s="319">
        <v>2015</v>
      </c>
      <c r="E1430" s="321">
        <v>47</v>
      </c>
    </row>
    <row r="1431" spans="1:5">
      <c r="A1431" s="318">
        <v>42335</v>
      </c>
      <c r="B1431" s="319" t="str">
        <f t="shared" si="22"/>
        <v>SEX</v>
      </c>
      <c r="C1431" s="320">
        <v>42331</v>
      </c>
      <c r="D1431" s="319">
        <v>2015</v>
      </c>
      <c r="E1431" s="321">
        <v>48</v>
      </c>
    </row>
    <row r="1432" spans="1:5">
      <c r="A1432" s="318">
        <v>42336</v>
      </c>
      <c r="B1432" s="319" t="str">
        <f t="shared" si="22"/>
        <v>SAB</v>
      </c>
      <c r="C1432" s="320">
        <v>42331</v>
      </c>
      <c r="D1432" s="319">
        <v>2015</v>
      </c>
      <c r="E1432" s="321">
        <v>48</v>
      </c>
    </row>
    <row r="1433" spans="1:5">
      <c r="A1433" s="318">
        <v>42337</v>
      </c>
      <c r="B1433" s="319" t="str">
        <f t="shared" si="22"/>
        <v>DOM</v>
      </c>
      <c r="C1433" s="320">
        <v>42331</v>
      </c>
      <c r="D1433" s="319">
        <v>2015</v>
      </c>
      <c r="E1433" s="321">
        <v>48</v>
      </c>
    </row>
    <row r="1434" spans="1:5">
      <c r="A1434" s="318">
        <v>42338</v>
      </c>
      <c r="B1434" s="319" t="str">
        <f t="shared" si="22"/>
        <v>SEG</v>
      </c>
      <c r="C1434" s="320">
        <v>42338</v>
      </c>
      <c r="D1434" s="319">
        <v>2015</v>
      </c>
      <c r="E1434" s="321">
        <v>48</v>
      </c>
    </row>
    <row r="1435" spans="1:5">
      <c r="A1435" s="318">
        <v>42339</v>
      </c>
      <c r="B1435" s="319" t="str">
        <f t="shared" si="22"/>
        <v>TER</v>
      </c>
      <c r="C1435" s="320">
        <v>42338</v>
      </c>
      <c r="D1435" s="319">
        <v>2015</v>
      </c>
      <c r="E1435" s="321">
        <v>48</v>
      </c>
    </row>
    <row r="1436" spans="1:5">
      <c r="A1436" s="318">
        <v>42340</v>
      </c>
      <c r="B1436" s="319" t="str">
        <f t="shared" si="22"/>
        <v>QUA</v>
      </c>
      <c r="C1436" s="320">
        <v>42338</v>
      </c>
      <c r="D1436" s="319">
        <v>2015</v>
      </c>
      <c r="E1436" s="321">
        <v>48</v>
      </c>
    </row>
    <row r="1437" spans="1:5">
      <c r="A1437" s="318">
        <v>42341</v>
      </c>
      <c r="B1437" s="319" t="str">
        <f t="shared" si="22"/>
        <v>QUI</v>
      </c>
      <c r="C1437" s="320">
        <v>42338</v>
      </c>
      <c r="D1437" s="319">
        <v>2015</v>
      </c>
      <c r="E1437" s="321">
        <v>48</v>
      </c>
    </row>
    <row r="1438" spans="1:5">
      <c r="A1438" s="318">
        <v>42342</v>
      </c>
      <c r="B1438" s="319" t="str">
        <f t="shared" si="22"/>
        <v>SEX</v>
      </c>
      <c r="C1438" s="320">
        <v>42338</v>
      </c>
      <c r="D1438" s="319">
        <v>2015</v>
      </c>
      <c r="E1438" s="321">
        <v>49</v>
      </c>
    </row>
    <row r="1439" spans="1:5">
      <c r="A1439" s="318">
        <v>42343</v>
      </c>
      <c r="B1439" s="319" t="str">
        <f t="shared" si="22"/>
        <v>SAB</v>
      </c>
      <c r="C1439" s="320">
        <v>42338</v>
      </c>
      <c r="D1439" s="319">
        <v>2015</v>
      </c>
      <c r="E1439" s="321">
        <v>49</v>
      </c>
    </row>
    <row r="1440" spans="1:5">
      <c r="A1440" s="318">
        <v>42344</v>
      </c>
      <c r="B1440" s="319" t="str">
        <f t="shared" si="22"/>
        <v>DOM</v>
      </c>
      <c r="C1440" s="320">
        <v>42338</v>
      </c>
      <c r="D1440" s="319">
        <v>2015</v>
      </c>
      <c r="E1440" s="321">
        <v>49</v>
      </c>
    </row>
    <row r="1441" spans="1:5">
      <c r="A1441" s="318">
        <v>42345</v>
      </c>
      <c r="B1441" s="319" t="str">
        <f t="shared" si="22"/>
        <v>SEG</v>
      </c>
      <c r="C1441" s="320">
        <v>42345</v>
      </c>
      <c r="D1441" s="319">
        <v>2015</v>
      </c>
      <c r="E1441" s="321">
        <v>49</v>
      </c>
    </row>
    <row r="1442" spans="1:5">
      <c r="A1442" s="318">
        <v>42346</v>
      </c>
      <c r="B1442" s="319" t="str">
        <f t="shared" si="22"/>
        <v>TER</v>
      </c>
      <c r="C1442" s="320">
        <v>42345</v>
      </c>
      <c r="D1442" s="319">
        <v>2015</v>
      </c>
      <c r="E1442" s="321">
        <v>49</v>
      </c>
    </row>
    <row r="1443" spans="1:5">
      <c r="A1443" s="318">
        <v>42347</v>
      </c>
      <c r="B1443" s="319" t="str">
        <f t="shared" si="22"/>
        <v>QUA</v>
      </c>
      <c r="C1443" s="320">
        <v>42345</v>
      </c>
      <c r="D1443" s="319">
        <v>2015</v>
      </c>
      <c r="E1443" s="321">
        <v>49</v>
      </c>
    </row>
    <row r="1444" spans="1:5">
      <c r="A1444" s="318">
        <v>42348</v>
      </c>
      <c r="B1444" s="319" t="str">
        <f t="shared" si="22"/>
        <v>QUI</v>
      </c>
      <c r="C1444" s="320">
        <v>42345</v>
      </c>
      <c r="D1444" s="319">
        <v>2015</v>
      </c>
      <c r="E1444" s="321">
        <v>49</v>
      </c>
    </row>
    <row r="1445" spans="1:5">
      <c r="A1445" s="318">
        <v>42349</v>
      </c>
      <c r="B1445" s="319" t="str">
        <f t="shared" si="22"/>
        <v>SEX</v>
      </c>
      <c r="C1445" s="320">
        <v>42345</v>
      </c>
      <c r="D1445" s="319">
        <v>2015</v>
      </c>
      <c r="E1445" s="321">
        <v>50</v>
      </c>
    </row>
    <row r="1446" spans="1:5">
      <c r="A1446" s="318">
        <v>42350</v>
      </c>
      <c r="B1446" s="319" t="str">
        <f t="shared" si="22"/>
        <v>SAB</v>
      </c>
      <c r="C1446" s="320">
        <v>42345</v>
      </c>
      <c r="D1446" s="319">
        <v>2015</v>
      </c>
      <c r="E1446" s="321">
        <v>50</v>
      </c>
    </row>
    <row r="1447" spans="1:5">
      <c r="A1447" s="318">
        <v>42351</v>
      </c>
      <c r="B1447" s="319" t="str">
        <f t="shared" si="22"/>
        <v>DOM</v>
      </c>
      <c r="C1447" s="320">
        <v>42345</v>
      </c>
      <c r="D1447" s="319">
        <v>2015</v>
      </c>
      <c r="E1447" s="321">
        <v>50</v>
      </c>
    </row>
    <row r="1448" spans="1:5">
      <c r="A1448" s="318">
        <v>42352</v>
      </c>
      <c r="B1448" s="319" t="str">
        <f t="shared" si="22"/>
        <v>SEG</v>
      </c>
      <c r="C1448" s="320">
        <v>42352</v>
      </c>
      <c r="D1448" s="319">
        <v>2015</v>
      </c>
      <c r="E1448" s="321">
        <v>50</v>
      </c>
    </row>
    <row r="1449" spans="1:5">
      <c r="A1449" s="318">
        <v>42353</v>
      </c>
      <c r="B1449" s="319" t="str">
        <f t="shared" si="22"/>
        <v>TER</v>
      </c>
      <c r="C1449" s="320">
        <v>42352</v>
      </c>
      <c r="D1449" s="319">
        <v>2015</v>
      </c>
      <c r="E1449" s="321">
        <v>50</v>
      </c>
    </row>
    <row r="1450" spans="1:5">
      <c r="A1450" s="318">
        <v>42354</v>
      </c>
      <c r="B1450" s="319" t="str">
        <f t="shared" si="22"/>
        <v>QUA</v>
      </c>
      <c r="C1450" s="320">
        <v>42352</v>
      </c>
      <c r="D1450" s="319">
        <v>2015</v>
      </c>
      <c r="E1450" s="321">
        <v>50</v>
      </c>
    </row>
    <row r="1451" spans="1:5">
      <c r="A1451" s="318">
        <v>42355</v>
      </c>
      <c r="B1451" s="319" t="str">
        <f t="shared" si="22"/>
        <v>QUI</v>
      </c>
      <c r="C1451" s="320">
        <v>42352</v>
      </c>
      <c r="D1451" s="319">
        <v>2015</v>
      </c>
      <c r="E1451" s="321">
        <v>50</v>
      </c>
    </row>
    <row r="1452" spans="1:5">
      <c r="A1452" s="318">
        <v>42356</v>
      </c>
      <c r="B1452" s="319" t="str">
        <f t="shared" si="22"/>
        <v>SEX</v>
      </c>
      <c r="C1452" s="320">
        <v>42352</v>
      </c>
      <c r="D1452" s="319">
        <v>2015</v>
      </c>
      <c r="E1452" s="321">
        <v>51</v>
      </c>
    </row>
    <row r="1453" spans="1:5">
      <c r="A1453" s="318">
        <v>42357</v>
      </c>
      <c r="B1453" s="319" t="str">
        <f t="shared" si="22"/>
        <v>SAB</v>
      </c>
      <c r="C1453" s="320">
        <v>42352</v>
      </c>
      <c r="D1453" s="319">
        <v>2015</v>
      </c>
      <c r="E1453" s="321">
        <v>51</v>
      </c>
    </row>
    <row r="1454" spans="1:5">
      <c r="A1454" s="318">
        <v>42358</v>
      </c>
      <c r="B1454" s="319" t="str">
        <f t="shared" si="22"/>
        <v>DOM</v>
      </c>
      <c r="C1454" s="320">
        <v>42352</v>
      </c>
      <c r="D1454" s="319">
        <v>2015</v>
      </c>
      <c r="E1454" s="321">
        <v>51</v>
      </c>
    </row>
    <row r="1455" spans="1:5">
      <c r="A1455" s="318">
        <v>42359</v>
      </c>
      <c r="B1455" s="319" t="str">
        <f t="shared" si="22"/>
        <v>SEG</v>
      </c>
      <c r="C1455" s="320">
        <v>42359</v>
      </c>
      <c r="D1455" s="319">
        <v>2015</v>
      </c>
      <c r="E1455" s="321">
        <v>51</v>
      </c>
    </row>
    <row r="1456" spans="1:5">
      <c r="A1456" s="318">
        <v>42360</v>
      </c>
      <c r="B1456" s="319" t="str">
        <f t="shared" si="22"/>
        <v>TER</v>
      </c>
      <c r="C1456" s="320">
        <v>42359</v>
      </c>
      <c r="D1456" s="319">
        <v>2015</v>
      </c>
      <c r="E1456" s="321">
        <v>51</v>
      </c>
    </row>
    <row r="1457" spans="1:5">
      <c r="A1457" s="318">
        <v>42361</v>
      </c>
      <c r="B1457" s="319" t="str">
        <f t="shared" si="22"/>
        <v>QUA</v>
      </c>
      <c r="C1457" s="320">
        <v>42359</v>
      </c>
      <c r="D1457" s="319">
        <v>2015</v>
      </c>
      <c r="E1457" s="321">
        <v>51</v>
      </c>
    </row>
    <row r="1458" spans="1:5">
      <c r="A1458" s="318">
        <v>42362</v>
      </c>
      <c r="B1458" s="319" t="str">
        <f t="shared" si="22"/>
        <v>QUI</v>
      </c>
      <c r="C1458" s="320">
        <v>42359</v>
      </c>
      <c r="D1458" s="319">
        <v>2015</v>
      </c>
      <c r="E1458" s="321">
        <v>51</v>
      </c>
    </row>
    <row r="1459" spans="1:5">
      <c r="A1459" s="318">
        <v>42363</v>
      </c>
      <c r="B1459" s="319" t="str">
        <f t="shared" si="22"/>
        <v>SEX</v>
      </c>
      <c r="C1459" s="320">
        <v>42359</v>
      </c>
      <c r="D1459" s="319">
        <v>2015</v>
      </c>
      <c r="E1459" s="321">
        <v>52</v>
      </c>
    </row>
    <row r="1460" spans="1:5">
      <c r="A1460" s="318">
        <v>42364</v>
      </c>
      <c r="B1460" s="319" t="str">
        <f t="shared" si="22"/>
        <v>SAB</v>
      </c>
      <c r="C1460" s="320">
        <v>42359</v>
      </c>
      <c r="D1460" s="319">
        <v>2015</v>
      </c>
      <c r="E1460" s="321">
        <v>52</v>
      </c>
    </row>
    <row r="1461" spans="1:5">
      <c r="A1461" s="318">
        <v>42365</v>
      </c>
      <c r="B1461" s="319" t="str">
        <f t="shared" si="22"/>
        <v>DOM</v>
      </c>
      <c r="C1461" s="320">
        <v>42359</v>
      </c>
      <c r="D1461" s="319">
        <v>2015</v>
      </c>
      <c r="E1461" s="321">
        <v>52</v>
      </c>
    </row>
    <row r="1462" spans="1:5">
      <c r="A1462" s="318">
        <v>42366</v>
      </c>
      <c r="B1462" s="319" t="str">
        <f t="shared" si="22"/>
        <v>SEG</v>
      </c>
      <c r="C1462" s="320">
        <v>42366</v>
      </c>
      <c r="D1462" s="319">
        <v>2015</v>
      </c>
      <c r="E1462" s="321">
        <v>52</v>
      </c>
    </row>
    <row r="1463" spans="1:5">
      <c r="A1463" s="318">
        <v>42367</v>
      </c>
      <c r="B1463" s="319" t="str">
        <f t="shared" si="22"/>
        <v>TER</v>
      </c>
      <c r="C1463" s="320">
        <v>42366</v>
      </c>
      <c r="D1463" s="319">
        <v>2015</v>
      </c>
      <c r="E1463" s="321">
        <v>52</v>
      </c>
    </row>
    <row r="1464" spans="1:5">
      <c r="A1464" s="318">
        <v>42368</v>
      </c>
      <c r="B1464" s="319" t="str">
        <f t="shared" si="22"/>
        <v>QUA</v>
      </c>
      <c r="C1464" s="320">
        <v>42366</v>
      </c>
      <c r="D1464" s="319">
        <v>2015</v>
      </c>
      <c r="E1464" s="321">
        <v>52</v>
      </c>
    </row>
    <row r="1465" spans="1:5">
      <c r="A1465" s="318">
        <v>42369</v>
      </c>
      <c r="B1465" s="319" t="str">
        <f t="shared" si="22"/>
        <v>QUI</v>
      </c>
      <c r="C1465" s="320">
        <v>42366</v>
      </c>
      <c r="D1465" s="319">
        <v>2015</v>
      </c>
      <c r="E1465" s="321">
        <v>52</v>
      </c>
    </row>
    <row r="1466" spans="1:5">
      <c r="A1466" s="318">
        <v>42370</v>
      </c>
      <c r="B1466" s="319" t="str">
        <f t="shared" si="22"/>
        <v>SEX</v>
      </c>
      <c r="C1466" s="320">
        <v>42366</v>
      </c>
      <c r="D1466" s="319">
        <v>2016</v>
      </c>
      <c r="E1466" s="321">
        <v>53</v>
      </c>
    </row>
    <row r="1467" spans="1:5">
      <c r="A1467" s="318">
        <v>42371</v>
      </c>
      <c r="B1467" s="319" t="str">
        <f t="shared" si="22"/>
        <v>SAB</v>
      </c>
      <c r="C1467" s="320">
        <v>42366</v>
      </c>
      <c r="D1467" s="319">
        <v>2016</v>
      </c>
      <c r="E1467" s="321">
        <v>53</v>
      </c>
    </row>
    <row r="1468" spans="1:5">
      <c r="A1468" s="318">
        <v>42372</v>
      </c>
      <c r="B1468" s="319" t="str">
        <f t="shared" si="22"/>
        <v>DOM</v>
      </c>
      <c r="C1468" s="320">
        <v>42366</v>
      </c>
      <c r="D1468" s="319">
        <v>2016</v>
      </c>
      <c r="E1468" s="321">
        <v>53</v>
      </c>
    </row>
    <row r="1469" spans="1:5">
      <c r="A1469" s="318">
        <v>42373</v>
      </c>
      <c r="B1469" s="319" t="str">
        <f t="shared" si="22"/>
        <v>SEG</v>
      </c>
      <c r="C1469" s="320">
        <v>42373</v>
      </c>
      <c r="D1469" s="319">
        <v>2016</v>
      </c>
      <c r="E1469" s="321">
        <v>53</v>
      </c>
    </row>
    <row r="1470" spans="1:5">
      <c r="A1470" s="318">
        <v>42374</v>
      </c>
      <c r="B1470" s="319" t="str">
        <f t="shared" si="22"/>
        <v>TER</v>
      </c>
      <c r="C1470" s="320">
        <v>42373</v>
      </c>
      <c r="D1470" s="319">
        <v>2016</v>
      </c>
      <c r="E1470" s="321">
        <v>1</v>
      </c>
    </row>
    <row r="1471" spans="1:5">
      <c r="A1471" s="318">
        <v>42375</v>
      </c>
      <c r="B1471" s="319" t="str">
        <f t="shared" si="22"/>
        <v>QUA</v>
      </c>
      <c r="C1471" s="320">
        <v>42373</v>
      </c>
      <c r="D1471" s="319">
        <v>2016</v>
      </c>
      <c r="E1471" s="321">
        <v>1</v>
      </c>
    </row>
    <row r="1472" spans="1:5">
      <c r="A1472" s="318">
        <v>42376</v>
      </c>
      <c r="B1472" s="319" t="str">
        <f t="shared" si="22"/>
        <v>QUI</v>
      </c>
      <c r="C1472" s="320">
        <v>42373</v>
      </c>
      <c r="D1472" s="319">
        <v>2016</v>
      </c>
      <c r="E1472" s="321">
        <v>1</v>
      </c>
    </row>
    <row r="1473" spans="1:5">
      <c r="A1473" s="318">
        <v>42377</v>
      </c>
      <c r="B1473" s="319" t="str">
        <f t="shared" si="22"/>
        <v>SEX</v>
      </c>
      <c r="C1473" s="320">
        <v>42373</v>
      </c>
      <c r="D1473" s="319">
        <v>2016</v>
      </c>
      <c r="E1473" s="321">
        <v>2</v>
      </c>
    </row>
    <row r="1474" spans="1:5">
      <c r="A1474" s="318">
        <v>42378</v>
      </c>
      <c r="B1474" s="319" t="str">
        <f t="shared" ref="B1474:B1537" si="23">VLOOKUP(WEEKDAY(A1474),$G$2:$H$9,2,0)</f>
        <v>SAB</v>
      </c>
      <c r="C1474" s="320">
        <v>42373</v>
      </c>
      <c r="D1474" s="319">
        <v>2016</v>
      </c>
      <c r="E1474" s="321">
        <v>2</v>
      </c>
    </row>
    <row r="1475" spans="1:5">
      <c r="A1475" s="318">
        <v>42379</v>
      </c>
      <c r="B1475" s="319" t="str">
        <f t="shared" si="23"/>
        <v>DOM</v>
      </c>
      <c r="C1475" s="320">
        <v>42373</v>
      </c>
      <c r="D1475" s="319">
        <v>2016</v>
      </c>
      <c r="E1475" s="321">
        <v>2</v>
      </c>
    </row>
    <row r="1476" spans="1:5">
      <c r="A1476" s="318">
        <v>42380</v>
      </c>
      <c r="B1476" s="319" t="str">
        <f t="shared" si="23"/>
        <v>SEG</v>
      </c>
      <c r="C1476" s="320">
        <v>42380</v>
      </c>
      <c r="D1476" s="319">
        <v>2016</v>
      </c>
      <c r="E1476" s="321">
        <v>2</v>
      </c>
    </row>
    <row r="1477" spans="1:5">
      <c r="A1477" s="318">
        <v>42381</v>
      </c>
      <c r="B1477" s="319" t="str">
        <f t="shared" si="23"/>
        <v>TER</v>
      </c>
      <c r="C1477" s="320">
        <v>42380</v>
      </c>
      <c r="D1477" s="319">
        <v>2016</v>
      </c>
      <c r="E1477" s="321">
        <v>2</v>
      </c>
    </row>
    <row r="1478" spans="1:5">
      <c r="A1478" s="318">
        <v>42382</v>
      </c>
      <c r="B1478" s="319" t="str">
        <f t="shared" si="23"/>
        <v>QUA</v>
      </c>
      <c r="C1478" s="320">
        <v>42380</v>
      </c>
      <c r="D1478" s="319">
        <v>2016</v>
      </c>
      <c r="E1478" s="321">
        <v>2</v>
      </c>
    </row>
    <row r="1479" spans="1:5">
      <c r="A1479" s="318">
        <v>42383</v>
      </c>
      <c r="B1479" s="319" t="str">
        <f t="shared" si="23"/>
        <v>QUI</v>
      </c>
      <c r="C1479" s="320">
        <v>42380</v>
      </c>
      <c r="D1479" s="319">
        <v>2016</v>
      </c>
      <c r="E1479" s="321">
        <v>2</v>
      </c>
    </row>
    <row r="1480" spans="1:5">
      <c r="A1480" s="318">
        <v>42384</v>
      </c>
      <c r="B1480" s="319" t="str">
        <f t="shared" si="23"/>
        <v>SEX</v>
      </c>
      <c r="C1480" s="320">
        <v>42380</v>
      </c>
      <c r="D1480" s="319">
        <v>2016</v>
      </c>
      <c r="E1480" s="321">
        <v>3</v>
      </c>
    </row>
    <row r="1481" spans="1:5">
      <c r="A1481" s="318">
        <v>42385</v>
      </c>
      <c r="B1481" s="319" t="str">
        <f t="shared" si="23"/>
        <v>SAB</v>
      </c>
      <c r="C1481" s="320">
        <v>42380</v>
      </c>
      <c r="D1481" s="319">
        <v>2016</v>
      </c>
      <c r="E1481" s="321">
        <v>3</v>
      </c>
    </row>
    <row r="1482" spans="1:5">
      <c r="A1482" s="318">
        <v>42386</v>
      </c>
      <c r="B1482" s="319" t="str">
        <f t="shared" si="23"/>
        <v>DOM</v>
      </c>
      <c r="C1482" s="320">
        <v>42380</v>
      </c>
      <c r="D1482" s="319">
        <v>2016</v>
      </c>
      <c r="E1482" s="321">
        <v>3</v>
      </c>
    </row>
    <row r="1483" spans="1:5">
      <c r="A1483" s="318">
        <v>42387</v>
      </c>
      <c r="B1483" s="319" t="str">
        <f t="shared" si="23"/>
        <v>SEG</v>
      </c>
      <c r="C1483" s="320">
        <v>42387</v>
      </c>
      <c r="D1483" s="319">
        <v>2016</v>
      </c>
      <c r="E1483" s="321">
        <v>3</v>
      </c>
    </row>
    <row r="1484" spans="1:5">
      <c r="A1484" s="318">
        <v>42388</v>
      </c>
      <c r="B1484" s="319" t="str">
        <f t="shared" si="23"/>
        <v>TER</v>
      </c>
      <c r="C1484" s="320">
        <v>42387</v>
      </c>
      <c r="D1484" s="319">
        <v>2016</v>
      </c>
      <c r="E1484" s="321">
        <v>3</v>
      </c>
    </row>
    <row r="1485" spans="1:5">
      <c r="A1485" s="318">
        <v>42389</v>
      </c>
      <c r="B1485" s="319" t="str">
        <f t="shared" si="23"/>
        <v>QUA</v>
      </c>
      <c r="C1485" s="320">
        <v>42387</v>
      </c>
      <c r="D1485" s="319">
        <v>2016</v>
      </c>
      <c r="E1485" s="321">
        <v>3</v>
      </c>
    </row>
    <row r="1486" spans="1:5">
      <c r="A1486" s="318">
        <v>42390</v>
      </c>
      <c r="B1486" s="319" t="str">
        <f t="shared" si="23"/>
        <v>QUI</v>
      </c>
      <c r="C1486" s="320">
        <v>42387</v>
      </c>
      <c r="D1486" s="319">
        <v>2016</v>
      </c>
      <c r="E1486" s="321">
        <v>3</v>
      </c>
    </row>
    <row r="1487" spans="1:5">
      <c r="A1487" s="318">
        <v>42391</v>
      </c>
      <c r="B1487" s="319" t="str">
        <f t="shared" si="23"/>
        <v>SEX</v>
      </c>
      <c r="C1487" s="320">
        <v>42387</v>
      </c>
      <c r="D1487" s="319">
        <v>2016</v>
      </c>
      <c r="E1487" s="321">
        <v>4</v>
      </c>
    </row>
    <row r="1488" spans="1:5">
      <c r="A1488" s="318">
        <v>42392</v>
      </c>
      <c r="B1488" s="319" t="str">
        <f t="shared" si="23"/>
        <v>SAB</v>
      </c>
      <c r="C1488" s="320">
        <v>42387</v>
      </c>
      <c r="D1488" s="319">
        <v>2016</v>
      </c>
      <c r="E1488" s="321">
        <v>4</v>
      </c>
    </row>
    <row r="1489" spans="1:5">
      <c r="A1489" s="318">
        <v>42393</v>
      </c>
      <c r="B1489" s="319" t="str">
        <f t="shared" si="23"/>
        <v>DOM</v>
      </c>
      <c r="C1489" s="320">
        <v>42387</v>
      </c>
      <c r="D1489" s="319">
        <v>2016</v>
      </c>
      <c r="E1489" s="321">
        <v>4</v>
      </c>
    </row>
    <row r="1490" spans="1:5">
      <c r="A1490" s="318">
        <v>42394</v>
      </c>
      <c r="B1490" s="319" t="str">
        <f t="shared" si="23"/>
        <v>SEG</v>
      </c>
      <c r="C1490" s="320">
        <v>42394</v>
      </c>
      <c r="D1490" s="319">
        <v>2016</v>
      </c>
      <c r="E1490" s="321">
        <v>4</v>
      </c>
    </row>
    <row r="1491" spans="1:5">
      <c r="A1491" s="318">
        <v>42395</v>
      </c>
      <c r="B1491" s="319" t="str">
        <f t="shared" si="23"/>
        <v>TER</v>
      </c>
      <c r="C1491" s="320">
        <v>42394</v>
      </c>
      <c r="D1491" s="319">
        <v>2016</v>
      </c>
      <c r="E1491" s="321">
        <v>4</v>
      </c>
    </row>
    <row r="1492" spans="1:5">
      <c r="A1492" s="318">
        <v>42396</v>
      </c>
      <c r="B1492" s="319" t="str">
        <f t="shared" si="23"/>
        <v>QUA</v>
      </c>
      <c r="C1492" s="320">
        <v>42394</v>
      </c>
      <c r="D1492" s="319">
        <v>2016</v>
      </c>
      <c r="E1492" s="321">
        <v>4</v>
      </c>
    </row>
    <row r="1493" spans="1:5">
      <c r="A1493" s="318">
        <v>42397</v>
      </c>
      <c r="B1493" s="319" t="str">
        <f t="shared" si="23"/>
        <v>QUI</v>
      </c>
      <c r="C1493" s="320">
        <v>42394</v>
      </c>
      <c r="D1493" s="319">
        <v>2016</v>
      </c>
      <c r="E1493" s="321">
        <v>4</v>
      </c>
    </row>
    <row r="1494" spans="1:5">
      <c r="A1494" s="318">
        <v>42398</v>
      </c>
      <c r="B1494" s="319" t="str">
        <f t="shared" si="23"/>
        <v>SEX</v>
      </c>
      <c r="C1494" s="320">
        <v>42394</v>
      </c>
      <c r="D1494" s="319">
        <v>2016</v>
      </c>
      <c r="E1494" s="321">
        <v>5</v>
      </c>
    </row>
    <row r="1495" spans="1:5">
      <c r="A1495" s="318">
        <v>42399</v>
      </c>
      <c r="B1495" s="319" t="str">
        <f t="shared" si="23"/>
        <v>SAB</v>
      </c>
      <c r="C1495" s="320">
        <v>42394</v>
      </c>
      <c r="D1495" s="319">
        <v>2016</v>
      </c>
      <c r="E1495" s="321">
        <v>5</v>
      </c>
    </row>
    <row r="1496" spans="1:5">
      <c r="A1496" s="318">
        <v>42400</v>
      </c>
      <c r="B1496" s="319" t="str">
        <f t="shared" si="23"/>
        <v>DOM</v>
      </c>
      <c r="C1496" s="320">
        <v>42394</v>
      </c>
      <c r="D1496" s="319">
        <v>2016</v>
      </c>
      <c r="E1496" s="321">
        <v>5</v>
      </c>
    </row>
    <row r="1497" spans="1:5">
      <c r="A1497" s="318">
        <v>42401</v>
      </c>
      <c r="B1497" s="319" t="str">
        <f t="shared" si="23"/>
        <v>SEG</v>
      </c>
      <c r="C1497" s="320">
        <v>42401</v>
      </c>
      <c r="D1497" s="319">
        <v>2016</v>
      </c>
      <c r="E1497" s="321">
        <v>5</v>
      </c>
    </row>
    <row r="1498" spans="1:5">
      <c r="A1498" s="318">
        <v>42402</v>
      </c>
      <c r="B1498" s="319" t="str">
        <f t="shared" si="23"/>
        <v>TER</v>
      </c>
      <c r="C1498" s="320">
        <v>42401</v>
      </c>
      <c r="D1498" s="319">
        <v>2016</v>
      </c>
      <c r="E1498" s="321">
        <v>5</v>
      </c>
    </row>
    <row r="1499" spans="1:5">
      <c r="A1499" s="318">
        <v>42403</v>
      </c>
      <c r="B1499" s="319" t="str">
        <f t="shared" si="23"/>
        <v>QUA</v>
      </c>
      <c r="C1499" s="320">
        <v>42401</v>
      </c>
      <c r="D1499" s="319">
        <v>2016</v>
      </c>
      <c r="E1499" s="321">
        <v>5</v>
      </c>
    </row>
    <row r="1500" spans="1:5">
      <c r="A1500" s="318">
        <v>42404</v>
      </c>
      <c r="B1500" s="319" t="str">
        <f t="shared" si="23"/>
        <v>QUI</v>
      </c>
      <c r="C1500" s="320">
        <v>42401</v>
      </c>
      <c r="D1500" s="319">
        <v>2016</v>
      </c>
      <c r="E1500" s="321">
        <v>5</v>
      </c>
    </row>
    <row r="1501" spans="1:5">
      <c r="A1501" s="318">
        <v>42405</v>
      </c>
      <c r="B1501" s="319" t="str">
        <f t="shared" si="23"/>
        <v>SEX</v>
      </c>
      <c r="C1501" s="320">
        <v>42401</v>
      </c>
      <c r="D1501" s="319">
        <v>2016</v>
      </c>
      <c r="E1501" s="321">
        <v>6</v>
      </c>
    </row>
    <row r="1502" spans="1:5">
      <c r="A1502" s="318">
        <v>42406</v>
      </c>
      <c r="B1502" s="319" t="str">
        <f t="shared" si="23"/>
        <v>SAB</v>
      </c>
      <c r="C1502" s="320">
        <v>42401</v>
      </c>
      <c r="D1502" s="319">
        <v>2016</v>
      </c>
      <c r="E1502" s="321">
        <v>6</v>
      </c>
    </row>
    <row r="1503" spans="1:5">
      <c r="A1503" s="318">
        <v>42407</v>
      </c>
      <c r="B1503" s="319" t="str">
        <f t="shared" si="23"/>
        <v>DOM</v>
      </c>
      <c r="C1503" s="320">
        <v>42401</v>
      </c>
      <c r="D1503" s="319">
        <v>2016</v>
      </c>
      <c r="E1503" s="321">
        <v>6</v>
      </c>
    </row>
    <row r="1504" spans="1:5">
      <c r="A1504" s="318">
        <v>42408</v>
      </c>
      <c r="B1504" s="319" t="str">
        <f t="shared" si="23"/>
        <v>SEG</v>
      </c>
      <c r="C1504" s="320">
        <v>42408</v>
      </c>
      <c r="D1504" s="319">
        <v>2016</v>
      </c>
      <c r="E1504" s="321">
        <v>6</v>
      </c>
    </row>
    <row r="1505" spans="1:5">
      <c r="A1505" s="318">
        <v>42409</v>
      </c>
      <c r="B1505" s="319" t="str">
        <f t="shared" si="23"/>
        <v>TER</v>
      </c>
      <c r="C1505" s="320">
        <v>42408</v>
      </c>
      <c r="D1505" s="319">
        <v>2016</v>
      </c>
      <c r="E1505" s="321">
        <v>6</v>
      </c>
    </row>
    <row r="1506" spans="1:5">
      <c r="A1506" s="318">
        <v>42410</v>
      </c>
      <c r="B1506" s="319" t="str">
        <f t="shared" si="23"/>
        <v>QUA</v>
      </c>
      <c r="C1506" s="320">
        <v>42408</v>
      </c>
      <c r="D1506" s="319">
        <v>2016</v>
      </c>
      <c r="E1506" s="321">
        <v>6</v>
      </c>
    </row>
    <row r="1507" spans="1:5">
      <c r="A1507" s="318">
        <v>42411</v>
      </c>
      <c r="B1507" s="319" t="str">
        <f t="shared" si="23"/>
        <v>QUI</v>
      </c>
      <c r="C1507" s="320">
        <v>42408</v>
      </c>
      <c r="D1507" s="319">
        <v>2016</v>
      </c>
      <c r="E1507" s="321">
        <v>6</v>
      </c>
    </row>
    <row r="1508" spans="1:5">
      <c r="A1508" s="318">
        <v>42412</v>
      </c>
      <c r="B1508" s="319" t="str">
        <f t="shared" si="23"/>
        <v>SEX</v>
      </c>
      <c r="C1508" s="320">
        <v>42408</v>
      </c>
      <c r="D1508" s="319">
        <v>2016</v>
      </c>
      <c r="E1508" s="321">
        <v>7</v>
      </c>
    </row>
    <row r="1509" spans="1:5">
      <c r="A1509" s="318">
        <v>42413</v>
      </c>
      <c r="B1509" s="319" t="str">
        <f t="shared" si="23"/>
        <v>SAB</v>
      </c>
      <c r="C1509" s="320">
        <v>42408</v>
      </c>
      <c r="D1509" s="319">
        <v>2016</v>
      </c>
      <c r="E1509" s="321">
        <v>7</v>
      </c>
    </row>
    <row r="1510" spans="1:5">
      <c r="A1510" s="318">
        <v>42414</v>
      </c>
      <c r="B1510" s="319" t="str">
        <f t="shared" si="23"/>
        <v>DOM</v>
      </c>
      <c r="C1510" s="320">
        <v>42408</v>
      </c>
      <c r="D1510" s="319">
        <v>2016</v>
      </c>
      <c r="E1510" s="321">
        <v>7</v>
      </c>
    </row>
    <row r="1511" spans="1:5">
      <c r="A1511" s="318">
        <v>42415</v>
      </c>
      <c r="B1511" s="319" t="str">
        <f t="shared" si="23"/>
        <v>SEG</v>
      </c>
      <c r="C1511" s="320">
        <v>42415</v>
      </c>
      <c r="D1511" s="319">
        <v>2016</v>
      </c>
      <c r="E1511" s="321">
        <v>7</v>
      </c>
    </row>
    <row r="1512" spans="1:5">
      <c r="A1512" s="318">
        <v>42416</v>
      </c>
      <c r="B1512" s="319" t="str">
        <f t="shared" si="23"/>
        <v>TER</v>
      </c>
      <c r="C1512" s="320">
        <v>42415</v>
      </c>
      <c r="D1512" s="319">
        <v>2016</v>
      </c>
      <c r="E1512" s="321">
        <v>7</v>
      </c>
    </row>
    <row r="1513" spans="1:5">
      <c r="A1513" s="318">
        <v>42417</v>
      </c>
      <c r="B1513" s="319" t="str">
        <f t="shared" si="23"/>
        <v>QUA</v>
      </c>
      <c r="C1513" s="320">
        <v>42415</v>
      </c>
      <c r="D1513" s="319">
        <v>2016</v>
      </c>
      <c r="E1513" s="321">
        <v>7</v>
      </c>
    </row>
    <row r="1514" spans="1:5">
      <c r="A1514" s="318">
        <v>42418</v>
      </c>
      <c r="B1514" s="319" t="str">
        <f t="shared" si="23"/>
        <v>QUI</v>
      </c>
      <c r="C1514" s="320">
        <v>42415</v>
      </c>
      <c r="D1514" s="319">
        <v>2016</v>
      </c>
      <c r="E1514" s="321">
        <v>7</v>
      </c>
    </row>
    <row r="1515" spans="1:5">
      <c r="A1515" s="318">
        <v>42419</v>
      </c>
      <c r="B1515" s="319" t="str">
        <f t="shared" si="23"/>
        <v>SEX</v>
      </c>
      <c r="C1515" s="320">
        <v>42415</v>
      </c>
      <c r="D1515" s="319">
        <v>2016</v>
      </c>
      <c r="E1515" s="321">
        <v>8</v>
      </c>
    </row>
    <row r="1516" spans="1:5">
      <c r="A1516" s="318">
        <v>42420</v>
      </c>
      <c r="B1516" s="319" t="str">
        <f t="shared" si="23"/>
        <v>SAB</v>
      </c>
      <c r="C1516" s="320">
        <v>42415</v>
      </c>
      <c r="D1516" s="319">
        <v>2016</v>
      </c>
      <c r="E1516" s="321">
        <v>8</v>
      </c>
    </row>
    <row r="1517" spans="1:5">
      <c r="A1517" s="318">
        <v>42421</v>
      </c>
      <c r="B1517" s="319" t="str">
        <f t="shared" si="23"/>
        <v>DOM</v>
      </c>
      <c r="C1517" s="320">
        <v>42415</v>
      </c>
      <c r="D1517" s="319">
        <v>2016</v>
      </c>
      <c r="E1517" s="321">
        <v>8</v>
      </c>
    </row>
    <row r="1518" spans="1:5">
      <c r="A1518" s="318">
        <v>42422</v>
      </c>
      <c r="B1518" s="319" t="str">
        <f t="shared" si="23"/>
        <v>SEG</v>
      </c>
      <c r="C1518" s="320">
        <v>42422</v>
      </c>
      <c r="D1518" s="319">
        <v>2016</v>
      </c>
      <c r="E1518" s="321">
        <v>8</v>
      </c>
    </row>
    <row r="1519" spans="1:5">
      <c r="A1519" s="318">
        <v>42423</v>
      </c>
      <c r="B1519" s="319" t="str">
        <f t="shared" si="23"/>
        <v>TER</v>
      </c>
      <c r="C1519" s="320">
        <v>42422</v>
      </c>
      <c r="D1519" s="319">
        <v>2016</v>
      </c>
      <c r="E1519" s="321">
        <v>8</v>
      </c>
    </row>
    <row r="1520" spans="1:5">
      <c r="A1520" s="318">
        <v>42424</v>
      </c>
      <c r="B1520" s="319" t="str">
        <f t="shared" si="23"/>
        <v>QUA</v>
      </c>
      <c r="C1520" s="320">
        <v>42422</v>
      </c>
      <c r="D1520" s="319">
        <v>2016</v>
      </c>
      <c r="E1520" s="321">
        <v>8</v>
      </c>
    </row>
    <row r="1521" spans="1:5">
      <c r="A1521" s="318">
        <v>42425</v>
      </c>
      <c r="B1521" s="319" t="str">
        <f t="shared" si="23"/>
        <v>QUI</v>
      </c>
      <c r="C1521" s="320">
        <v>42422</v>
      </c>
      <c r="D1521" s="319">
        <v>2016</v>
      </c>
      <c r="E1521" s="321">
        <v>8</v>
      </c>
    </row>
    <row r="1522" spans="1:5">
      <c r="A1522" s="318">
        <v>42426</v>
      </c>
      <c r="B1522" s="319" t="str">
        <f t="shared" si="23"/>
        <v>SEX</v>
      </c>
      <c r="C1522" s="320">
        <v>42422</v>
      </c>
      <c r="D1522" s="319">
        <v>2016</v>
      </c>
      <c r="E1522" s="321">
        <v>9</v>
      </c>
    </row>
    <row r="1523" spans="1:5">
      <c r="A1523" s="318">
        <v>42427</v>
      </c>
      <c r="B1523" s="319" t="str">
        <f t="shared" si="23"/>
        <v>SAB</v>
      </c>
      <c r="C1523" s="320">
        <v>42422</v>
      </c>
      <c r="D1523" s="319">
        <v>2016</v>
      </c>
      <c r="E1523" s="321">
        <v>9</v>
      </c>
    </row>
    <row r="1524" spans="1:5">
      <c r="A1524" s="318">
        <v>42428</v>
      </c>
      <c r="B1524" s="319" t="str">
        <f t="shared" si="23"/>
        <v>DOM</v>
      </c>
      <c r="C1524" s="320">
        <v>42422</v>
      </c>
      <c r="D1524" s="319">
        <v>2016</v>
      </c>
      <c r="E1524" s="321">
        <v>9</v>
      </c>
    </row>
    <row r="1525" spans="1:5">
      <c r="A1525" s="318">
        <v>42429</v>
      </c>
      <c r="B1525" s="319" t="str">
        <f t="shared" si="23"/>
        <v>SEG</v>
      </c>
      <c r="C1525" s="320">
        <v>42429</v>
      </c>
      <c r="D1525" s="319">
        <v>2016</v>
      </c>
      <c r="E1525" s="321">
        <v>9</v>
      </c>
    </row>
    <row r="1526" spans="1:5">
      <c r="A1526" s="318">
        <v>42430</v>
      </c>
      <c r="B1526" s="319" t="str">
        <f t="shared" si="23"/>
        <v>TER</v>
      </c>
      <c r="C1526" s="320">
        <v>42429</v>
      </c>
      <c r="D1526" s="319">
        <v>2016</v>
      </c>
      <c r="E1526" s="321">
        <v>9</v>
      </c>
    </row>
    <row r="1527" spans="1:5">
      <c r="A1527" s="318">
        <v>42431</v>
      </c>
      <c r="B1527" s="319" t="str">
        <f t="shared" si="23"/>
        <v>QUA</v>
      </c>
      <c r="C1527" s="320">
        <v>42429</v>
      </c>
      <c r="D1527" s="319">
        <v>2016</v>
      </c>
      <c r="E1527" s="321">
        <v>9</v>
      </c>
    </row>
    <row r="1528" spans="1:5">
      <c r="A1528" s="318">
        <v>42432</v>
      </c>
      <c r="B1528" s="319" t="str">
        <f t="shared" si="23"/>
        <v>QUI</v>
      </c>
      <c r="C1528" s="320">
        <v>42429</v>
      </c>
      <c r="D1528" s="319">
        <v>2016</v>
      </c>
      <c r="E1528" s="321">
        <v>9</v>
      </c>
    </row>
    <row r="1529" spans="1:5">
      <c r="A1529" s="318">
        <v>42433</v>
      </c>
      <c r="B1529" s="319" t="str">
        <f t="shared" si="23"/>
        <v>SEX</v>
      </c>
      <c r="C1529" s="320">
        <v>42429</v>
      </c>
      <c r="D1529" s="319">
        <v>2016</v>
      </c>
      <c r="E1529" s="321">
        <v>10</v>
      </c>
    </row>
    <row r="1530" spans="1:5">
      <c r="A1530" s="318">
        <v>42434</v>
      </c>
      <c r="B1530" s="319" t="str">
        <f t="shared" si="23"/>
        <v>SAB</v>
      </c>
      <c r="C1530" s="320">
        <v>42429</v>
      </c>
      <c r="D1530" s="319">
        <v>2016</v>
      </c>
      <c r="E1530" s="321">
        <v>10</v>
      </c>
    </row>
    <row r="1531" spans="1:5">
      <c r="A1531" s="318">
        <v>42435</v>
      </c>
      <c r="B1531" s="319" t="str">
        <f t="shared" si="23"/>
        <v>DOM</v>
      </c>
      <c r="C1531" s="320">
        <v>42429</v>
      </c>
      <c r="D1531" s="319">
        <v>2016</v>
      </c>
      <c r="E1531" s="321">
        <v>10</v>
      </c>
    </row>
    <row r="1532" spans="1:5">
      <c r="A1532" s="318">
        <v>42436</v>
      </c>
      <c r="B1532" s="319" t="str">
        <f t="shared" si="23"/>
        <v>SEG</v>
      </c>
      <c r="C1532" s="320">
        <v>42436</v>
      </c>
      <c r="D1532" s="319">
        <v>2016</v>
      </c>
      <c r="E1532" s="321">
        <v>10</v>
      </c>
    </row>
    <row r="1533" spans="1:5">
      <c r="A1533" s="318">
        <v>42437</v>
      </c>
      <c r="B1533" s="319" t="str">
        <f t="shared" si="23"/>
        <v>TER</v>
      </c>
      <c r="C1533" s="320">
        <v>42436</v>
      </c>
      <c r="D1533" s="319">
        <v>2016</v>
      </c>
      <c r="E1533" s="321">
        <v>10</v>
      </c>
    </row>
    <row r="1534" spans="1:5">
      <c r="A1534" s="318">
        <v>42438</v>
      </c>
      <c r="B1534" s="319" t="str">
        <f t="shared" si="23"/>
        <v>QUA</v>
      </c>
      <c r="C1534" s="320">
        <v>42436</v>
      </c>
      <c r="D1534" s="319">
        <v>2016</v>
      </c>
      <c r="E1534" s="321">
        <v>10</v>
      </c>
    </row>
    <row r="1535" spans="1:5">
      <c r="A1535" s="318">
        <v>42439</v>
      </c>
      <c r="B1535" s="319" t="str">
        <f t="shared" si="23"/>
        <v>QUI</v>
      </c>
      <c r="C1535" s="320">
        <v>42436</v>
      </c>
      <c r="D1535" s="319">
        <v>2016</v>
      </c>
      <c r="E1535" s="321">
        <v>10</v>
      </c>
    </row>
    <row r="1536" spans="1:5">
      <c r="A1536" s="318">
        <v>42440</v>
      </c>
      <c r="B1536" s="319" t="str">
        <f t="shared" si="23"/>
        <v>SEX</v>
      </c>
      <c r="C1536" s="320">
        <v>42436</v>
      </c>
      <c r="D1536" s="319">
        <v>2016</v>
      </c>
      <c r="E1536" s="321">
        <v>11</v>
      </c>
    </row>
    <row r="1537" spans="1:5">
      <c r="A1537" s="318">
        <v>42441</v>
      </c>
      <c r="B1537" s="319" t="str">
        <f t="shared" si="23"/>
        <v>SAB</v>
      </c>
      <c r="C1537" s="320">
        <v>42436</v>
      </c>
      <c r="D1537" s="319">
        <v>2016</v>
      </c>
      <c r="E1537" s="321">
        <v>11</v>
      </c>
    </row>
    <row r="1538" spans="1:5">
      <c r="A1538" s="318">
        <v>42442</v>
      </c>
      <c r="B1538" s="319" t="str">
        <f t="shared" ref="B1538:B1601" si="24">VLOOKUP(WEEKDAY(A1538),$G$2:$H$9,2,0)</f>
        <v>DOM</v>
      </c>
      <c r="C1538" s="320">
        <v>42436</v>
      </c>
      <c r="D1538" s="319">
        <v>2016</v>
      </c>
      <c r="E1538" s="321">
        <v>11</v>
      </c>
    </row>
    <row r="1539" spans="1:5">
      <c r="A1539" s="318">
        <v>42443</v>
      </c>
      <c r="B1539" s="319" t="str">
        <f t="shared" si="24"/>
        <v>SEG</v>
      </c>
      <c r="C1539" s="320">
        <v>42443</v>
      </c>
      <c r="D1539" s="319">
        <v>2016</v>
      </c>
      <c r="E1539" s="321">
        <v>11</v>
      </c>
    </row>
    <row r="1540" spans="1:5">
      <c r="A1540" s="318">
        <v>42444</v>
      </c>
      <c r="B1540" s="319" t="str">
        <f t="shared" si="24"/>
        <v>TER</v>
      </c>
      <c r="C1540" s="320">
        <v>42443</v>
      </c>
      <c r="D1540" s="319">
        <v>2016</v>
      </c>
      <c r="E1540" s="321">
        <v>11</v>
      </c>
    </row>
    <row r="1541" spans="1:5">
      <c r="A1541" s="318">
        <v>42445</v>
      </c>
      <c r="B1541" s="319" t="str">
        <f t="shared" si="24"/>
        <v>QUA</v>
      </c>
      <c r="C1541" s="320">
        <v>42443</v>
      </c>
      <c r="D1541" s="319">
        <v>2016</v>
      </c>
      <c r="E1541" s="321">
        <v>11</v>
      </c>
    </row>
    <row r="1542" spans="1:5">
      <c r="A1542" s="318">
        <v>42446</v>
      </c>
      <c r="B1542" s="319" t="str">
        <f t="shared" si="24"/>
        <v>QUI</v>
      </c>
      <c r="C1542" s="320">
        <v>42443</v>
      </c>
      <c r="D1542" s="319">
        <v>2016</v>
      </c>
      <c r="E1542" s="321">
        <v>11</v>
      </c>
    </row>
    <row r="1543" spans="1:5">
      <c r="A1543" s="318">
        <v>42447</v>
      </c>
      <c r="B1543" s="319" t="str">
        <f t="shared" si="24"/>
        <v>SEX</v>
      </c>
      <c r="C1543" s="320">
        <v>42443</v>
      </c>
      <c r="D1543" s="319">
        <v>2016</v>
      </c>
      <c r="E1543" s="321">
        <v>12</v>
      </c>
    </row>
    <row r="1544" spans="1:5">
      <c r="A1544" s="318">
        <v>42448</v>
      </c>
      <c r="B1544" s="319" t="str">
        <f t="shared" si="24"/>
        <v>SAB</v>
      </c>
      <c r="C1544" s="320">
        <v>42443</v>
      </c>
      <c r="D1544" s="319">
        <v>2016</v>
      </c>
      <c r="E1544" s="321">
        <v>12</v>
      </c>
    </row>
    <row r="1545" spans="1:5">
      <c r="A1545" s="318">
        <v>42449</v>
      </c>
      <c r="B1545" s="319" t="str">
        <f t="shared" si="24"/>
        <v>DOM</v>
      </c>
      <c r="C1545" s="320">
        <v>42443</v>
      </c>
      <c r="D1545" s="319">
        <v>2016</v>
      </c>
      <c r="E1545" s="321">
        <v>12</v>
      </c>
    </row>
    <row r="1546" spans="1:5">
      <c r="A1546" s="318">
        <v>42450</v>
      </c>
      <c r="B1546" s="319" t="str">
        <f t="shared" si="24"/>
        <v>SEG</v>
      </c>
      <c r="C1546" s="320">
        <v>42450</v>
      </c>
      <c r="D1546" s="319">
        <v>2016</v>
      </c>
      <c r="E1546" s="321">
        <v>12</v>
      </c>
    </row>
    <row r="1547" spans="1:5">
      <c r="A1547" s="318">
        <v>42451</v>
      </c>
      <c r="B1547" s="319" t="str">
        <f t="shared" si="24"/>
        <v>TER</v>
      </c>
      <c r="C1547" s="320">
        <v>42450</v>
      </c>
      <c r="D1547" s="319">
        <v>2016</v>
      </c>
      <c r="E1547" s="321">
        <v>12</v>
      </c>
    </row>
    <row r="1548" spans="1:5">
      <c r="A1548" s="318">
        <v>42452</v>
      </c>
      <c r="B1548" s="319" t="str">
        <f t="shared" si="24"/>
        <v>QUA</v>
      </c>
      <c r="C1548" s="320">
        <v>42450</v>
      </c>
      <c r="D1548" s="319">
        <v>2016</v>
      </c>
      <c r="E1548" s="321">
        <v>12</v>
      </c>
    </row>
    <row r="1549" spans="1:5">
      <c r="A1549" s="318">
        <v>42453</v>
      </c>
      <c r="B1549" s="319" t="str">
        <f t="shared" si="24"/>
        <v>QUI</v>
      </c>
      <c r="C1549" s="320">
        <v>42450</v>
      </c>
      <c r="D1549" s="319">
        <v>2016</v>
      </c>
      <c r="E1549" s="321">
        <v>12</v>
      </c>
    </row>
    <row r="1550" spans="1:5">
      <c r="A1550" s="318">
        <v>42454</v>
      </c>
      <c r="B1550" s="319" t="str">
        <f t="shared" si="24"/>
        <v>SEX</v>
      </c>
      <c r="C1550" s="320">
        <v>42450</v>
      </c>
      <c r="D1550" s="319">
        <v>2016</v>
      </c>
      <c r="E1550" s="321">
        <v>13</v>
      </c>
    </row>
    <row r="1551" spans="1:5">
      <c r="A1551" s="318">
        <v>42455</v>
      </c>
      <c r="B1551" s="319" t="str">
        <f t="shared" si="24"/>
        <v>SAB</v>
      </c>
      <c r="C1551" s="320">
        <v>42450</v>
      </c>
      <c r="D1551" s="319">
        <v>2016</v>
      </c>
      <c r="E1551" s="321">
        <v>13</v>
      </c>
    </row>
    <row r="1552" spans="1:5">
      <c r="A1552" s="318">
        <v>42456</v>
      </c>
      <c r="B1552" s="319" t="str">
        <f t="shared" si="24"/>
        <v>DOM</v>
      </c>
      <c r="C1552" s="320">
        <v>42450</v>
      </c>
      <c r="D1552" s="319">
        <v>2016</v>
      </c>
      <c r="E1552" s="321">
        <v>13</v>
      </c>
    </row>
    <row r="1553" spans="1:5">
      <c r="A1553" s="318">
        <v>42457</v>
      </c>
      <c r="B1553" s="319" t="str">
        <f t="shared" si="24"/>
        <v>SEG</v>
      </c>
      <c r="C1553" s="320">
        <v>42457</v>
      </c>
      <c r="D1553" s="319">
        <v>2016</v>
      </c>
      <c r="E1553" s="321">
        <v>13</v>
      </c>
    </row>
    <row r="1554" spans="1:5">
      <c r="A1554" s="318">
        <v>42458</v>
      </c>
      <c r="B1554" s="319" t="str">
        <f t="shared" si="24"/>
        <v>TER</v>
      </c>
      <c r="C1554" s="320">
        <v>42457</v>
      </c>
      <c r="D1554" s="319">
        <v>2016</v>
      </c>
      <c r="E1554" s="321">
        <v>13</v>
      </c>
    </row>
    <row r="1555" spans="1:5">
      <c r="A1555" s="318">
        <v>42459</v>
      </c>
      <c r="B1555" s="319" t="str">
        <f t="shared" si="24"/>
        <v>QUA</v>
      </c>
      <c r="C1555" s="320">
        <v>42457</v>
      </c>
      <c r="D1555" s="319">
        <v>2016</v>
      </c>
      <c r="E1555" s="321">
        <v>13</v>
      </c>
    </row>
    <row r="1556" spans="1:5">
      <c r="A1556" s="318">
        <v>42460</v>
      </c>
      <c r="B1556" s="319" t="str">
        <f t="shared" si="24"/>
        <v>QUI</v>
      </c>
      <c r="C1556" s="320">
        <v>42457</v>
      </c>
      <c r="D1556" s="319">
        <v>2016</v>
      </c>
      <c r="E1556" s="321">
        <v>13</v>
      </c>
    </row>
    <row r="1557" spans="1:5">
      <c r="A1557" s="318">
        <v>42461</v>
      </c>
      <c r="B1557" s="319" t="str">
        <f t="shared" si="24"/>
        <v>SEX</v>
      </c>
      <c r="C1557" s="320">
        <v>42457</v>
      </c>
      <c r="D1557" s="319">
        <v>2016</v>
      </c>
      <c r="E1557" s="321">
        <v>14</v>
      </c>
    </row>
    <row r="1558" spans="1:5">
      <c r="A1558" s="318">
        <v>42462</v>
      </c>
      <c r="B1558" s="319" t="str">
        <f t="shared" si="24"/>
        <v>SAB</v>
      </c>
      <c r="C1558" s="320">
        <v>42457</v>
      </c>
      <c r="D1558" s="319">
        <v>2016</v>
      </c>
      <c r="E1558" s="321">
        <v>14</v>
      </c>
    </row>
    <row r="1559" spans="1:5">
      <c r="A1559" s="318">
        <v>42463</v>
      </c>
      <c r="B1559" s="319" t="str">
        <f t="shared" si="24"/>
        <v>DOM</v>
      </c>
      <c r="C1559" s="320">
        <v>42457</v>
      </c>
      <c r="D1559" s="319">
        <v>2016</v>
      </c>
      <c r="E1559" s="321">
        <v>14</v>
      </c>
    </row>
    <row r="1560" spans="1:5">
      <c r="A1560" s="318">
        <v>42464</v>
      </c>
      <c r="B1560" s="319" t="str">
        <f t="shared" si="24"/>
        <v>SEG</v>
      </c>
      <c r="C1560" s="320">
        <v>42464</v>
      </c>
      <c r="D1560" s="319">
        <v>2016</v>
      </c>
      <c r="E1560" s="321">
        <v>14</v>
      </c>
    </row>
    <row r="1561" spans="1:5">
      <c r="A1561" s="318">
        <v>42465</v>
      </c>
      <c r="B1561" s="319" t="str">
        <f t="shared" si="24"/>
        <v>TER</v>
      </c>
      <c r="C1561" s="320">
        <v>42464</v>
      </c>
      <c r="D1561" s="319">
        <v>2016</v>
      </c>
      <c r="E1561" s="321">
        <v>14</v>
      </c>
    </row>
    <row r="1562" spans="1:5">
      <c r="A1562" s="318">
        <v>42466</v>
      </c>
      <c r="B1562" s="319" t="str">
        <f t="shared" si="24"/>
        <v>QUA</v>
      </c>
      <c r="C1562" s="320">
        <v>42464</v>
      </c>
      <c r="D1562" s="319">
        <v>2016</v>
      </c>
      <c r="E1562" s="321">
        <v>14</v>
      </c>
    </row>
    <row r="1563" spans="1:5">
      <c r="A1563" s="318">
        <v>42467</v>
      </c>
      <c r="B1563" s="319" t="str">
        <f t="shared" si="24"/>
        <v>QUI</v>
      </c>
      <c r="C1563" s="320">
        <v>42464</v>
      </c>
      <c r="D1563" s="319">
        <v>2016</v>
      </c>
      <c r="E1563" s="321">
        <v>14</v>
      </c>
    </row>
    <row r="1564" spans="1:5">
      <c r="A1564" s="318">
        <v>42468</v>
      </c>
      <c r="B1564" s="319" t="str">
        <f t="shared" si="24"/>
        <v>SEX</v>
      </c>
      <c r="C1564" s="320">
        <v>42464</v>
      </c>
      <c r="D1564" s="319">
        <v>2016</v>
      </c>
      <c r="E1564" s="321">
        <v>15</v>
      </c>
    </row>
    <row r="1565" spans="1:5">
      <c r="A1565" s="318">
        <v>42469</v>
      </c>
      <c r="B1565" s="319" t="str">
        <f t="shared" si="24"/>
        <v>SAB</v>
      </c>
      <c r="C1565" s="320">
        <v>42464</v>
      </c>
      <c r="D1565" s="319">
        <v>2016</v>
      </c>
      <c r="E1565" s="321">
        <v>15</v>
      </c>
    </row>
    <row r="1566" spans="1:5">
      <c r="A1566" s="318">
        <v>42470</v>
      </c>
      <c r="B1566" s="319" t="str">
        <f t="shared" si="24"/>
        <v>DOM</v>
      </c>
      <c r="C1566" s="320">
        <v>42464</v>
      </c>
      <c r="D1566" s="319">
        <v>2016</v>
      </c>
      <c r="E1566" s="321">
        <v>15</v>
      </c>
    </row>
    <row r="1567" spans="1:5">
      <c r="A1567" s="318">
        <v>42471</v>
      </c>
      <c r="B1567" s="319" t="str">
        <f t="shared" si="24"/>
        <v>SEG</v>
      </c>
      <c r="C1567" s="320">
        <v>42471</v>
      </c>
      <c r="D1567" s="319">
        <v>2016</v>
      </c>
      <c r="E1567" s="321">
        <v>15</v>
      </c>
    </row>
    <row r="1568" spans="1:5">
      <c r="A1568" s="318">
        <v>42472</v>
      </c>
      <c r="B1568" s="319" t="str">
        <f t="shared" si="24"/>
        <v>TER</v>
      </c>
      <c r="C1568" s="320">
        <v>42471</v>
      </c>
      <c r="D1568" s="319">
        <v>2016</v>
      </c>
      <c r="E1568" s="321">
        <v>15</v>
      </c>
    </row>
    <row r="1569" spans="1:5">
      <c r="A1569" s="318">
        <v>42473</v>
      </c>
      <c r="B1569" s="319" t="str">
        <f t="shared" si="24"/>
        <v>QUA</v>
      </c>
      <c r="C1569" s="320">
        <v>42471</v>
      </c>
      <c r="D1569" s="319">
        <v>2016</v>
      </c>
      <c r="E1569" s="321">
        <v>15</v>
      </c>
    </row>
    <row r="1570" spans="1:5">
      <c r="A1570" s="318">
        <v>42474</v>
      </c>
      <c r="B1570" s="319" t="str">
        <f t="shared" si="24"/>
        <v>QUI</v>
      </c>
      <c r="C1570" s="320">
        <v>42471</v>
      </c>
      <c r="D1570" s="319">
        <v>2016</v>
      </c>
      <c r="E1570" s="321">
        <v>15</v>
      </c>
    </row>
    <row r="1571" spans="1:5">
      <c r="A1571" s="318">
        <v>42475</v>
      </c>
      <c r="B1571" s="319" t="str">
        <f t="shared" si="24"/>
        <v>SEX</v>
      </c>
      <c r="C1571" s="320">
        <v>42471</v>
      </c>
      <c r="D1571" s="319">
        <v>2016</v>
      </c>
      <c r="E1571" s="321">
        <v>16</v>
      </c>
    </row>
    <row r="1572" spans="1:5">
      <c r="A1572" s="318">
        <v>42476</v>
      </c>
      <c r="B1572" s="319" t="str">
        <f t="shared" si="24"/>
        <v>SAB</v>
      </c>
      <c r="C1572" s="320">
        <v>42471</v>
      </c>
      <c r="D1572" s="319">
        <v>2016</v>
      </c>
      <c r="E1572" s="321">
        <v>16</v>
      </c>
    </row>
    <row r="1573" spans="1:5">
      <c r="A1573" s="318">
        <v>42477</v>
      </c>
      <c r="B1573" s="319" t="str">
        <f t="shared" si="24"/>
        <v>DOM</v>
      </c>
      <c r="C1573" s="320">
        <v>42471</v>
      </c>
      <c r="D1573" s="319">
        <v>2016</v>
      </c>
      <c r="E1573" s="321">
        <v>16</v>
      </c>
    </row>
    <row r="1574" spans="1:5">
      <c r="A1574" s="318">
        <v>42478</v>
      </c>
      <c r="B1574" s="319" t="str">
        <f t="shared" si="24"/>
        <v>SEG</v>
      </c>
      <c r="C1574" s="320">
        <v>42478</v>
      </c>
      <c r="D1574" s="319">
        <v>2016</v>
      </c>
      <c r="E1574" s="321">
        <v>16</v>
      </c>
    </row>
    <row r="1575" spans="1:5">
      <c r="A1575" s="318">
        <v>42479</v>
      </c>
      <c r="B1575" s="319" t="str">
        <f t="shared" si="24"/>
        <v>TER</v>
      </c>
      <c r="C1575" s="320">
        <v>42478</v>
      </c>
      <c r="D1575" s="319">
        <v>2016</v>
      </c>
      <c r="E1575" s="321">
        <v>16</v>
      </c>
    </row>
    <row r="1576" spans="1:5">
      <c r="A1576" s="318">
        <v>42480</v>
      </c>
      <c r="B1576" s="319" t="str">
        <f t="shared" si="24"/>
        <v>QUA</v>
      </c>
      <c r="C1576" s="320">
        <v>42478</v>
      </c>
      <c r="D1576" s="319">
        <v>2016</v>
      </c>
      <c r="E1576" s="321">
        <v>16</v>
      </c>
    </row>
    <row r="1577" spans="1:5">
      <c r="A1577" s="318">
        <v>42481</v>
      </c>
      <c r="B1577" s="319" t="str">
        <f t="shared" si="24"/>
        <v>QUI</v>
      </c>
      <c r="C1577" s="320">
        <v>42478</v>
      </c>
      <c r="D1577" s="319">
        <v>2016</v>
      </c>
      <c r="E1577" s="321">
        <v>16</v>
      </c>
    </row>
    <row r="1578" spans="1:5">
      <c r="A1578" s="318">
        <v>42482</v>
      </c>
      <c r="B1578" s="319" t="str">
        <f t="shared" si="24"/>
        <v>SEX</v>
      </c>
      <c r="C1578" s="320">
        <v>42478</v>
      </c>
      <c r="D1578" s="319">
        <v>2016</v>
      </c>
      <c r="E1578" s="321">
        <v>17</v>
      </c>
    </row>
    <row r="1579" spans="1:5">
      <c r="A1579" s="318">
        <v>42483</v>
      </c>
      <c r="B1579" s="319" t="str">
        <f t="shared" si="24"/>
        <v>SAB</v>
      </c>
      <c r="C1579" s="320">
        <v>42478</v>
      </c>
      <c r="D1579" s="319">
        <v>2016</v>
      </c>
      <c r="E1579" s="321">
        <v>17</v>
      </c>
    </row>
    <row r="1580" spans="1:5">
      <c r="A1580" s="318">
        <v>42484</v>
      </c>
      <c r="B1580" s="319" t="str">
        <f t="shared" si="24"/>
        <v>DOM</v>
      </c>
      <c r="C1580" s="320">
        <v>42478</v>
      </c>
      <c r="D1580" s="319">
        <v>2016</v>
      </c>
      <c r="E1580" s="321">
        <v>17</v>
      </c>
    </row>
    <row r="1581" spans="1:5">
      <c r="A1581" s="318">
        <v>42485</v>
      </c>
      <c r="B1581" s="319" t="str">
        <f t="shared" si="24"/>
        <v>SEG</v>
      </c>
      <c r="C1581" s="320">
        <v>42485</v>
      </c>
      <c r="D1581" s="319">
        <v>2016</v>
      </c>
      <c r="E1581" s="321">
        <v>17</v>
      </c>
    </row>
    <row r="1582" spans="1:5">
      <c r="A1582" s="318">
        <v>42486</v>
      </c>
      <c r="B1582" s="319" t="str">
        <f t="shared" si="24"/>
        <v>TER</v>
      </c>
      <c r="C1582" s="320">
        <v>42485</v>
      </c>
      <c r="D1582" s="319">
        <v>2016</v>
      </c>
      <c r="E1582" s="321">
        <v>17</v>
      </c>
    </row>
    <row r="1583" spans="1:5">
      <c r="A1583" s="318">
        <v>42487</v>
      </c>
      <c r="B1583" s="319" t="str">
        <f t="shared" si="24"/>
        <v>QUA</v>
      </c>
      <c r="C1583" s="320">
        <v>42485</v>
      </c>
      <c r="D1583" s="319">
        <v>2016</v>
      </c>
      <c r="E1583" s="321">
        <v>17</v>
      </c>
    </row>
    <row r="1584" spans="1:5">
      <c r="A1584" s="318">
        <v>42488</v>
      </c>
      <c r="B1584" s="319" t="str">
        <f t="shared" si="24"/>
        <v>QUI</v>
      </c>
      <c r="C1584" s="320">
        <v>42485</v>
      </c>
      <c r="D1584" s="319">
        <v>2016</v>
      </c>
      <c r="E1584" s="321">
        <v>17</v>
      </c>
    </row>
    <row r="1585" spans="1:5">
      <c r="A1585" s="318">
        <v>42489</v>
      </c>
      <c r="B1585" s="319" t="str">
        <f t="shared" si="24"/>
        <v>SEX</v>
      </c>
      <c r="C1585" s="320">
        <v>42485</v>
      </c>
      <c r="D1585" s="319">
        <v>2016</v>
      </c>
      <c r="E1585" s="321">
        <v>18</v>
      </c>
    </row>
    <row r="1586" spans="1:5">
      <c r="A1586" s="318">
        <v>42490</v>
      </c>
      <c r="B1586" s="319" t="str">
        <f t="shared" si="24"/>
        <v>SAB</v>
      </c>
      <c r="C1586" s="320">
        <v>42485</v>
      </c>
      <c r="D1586" s="319">
        <v>2016</v>
      </c>
      <c r="E1586" s="321">
        <v>18</v>
      </c>
    </row>
    <row r="1587" spans="1:5">
      <c r="A1587" s="318">
        <v>42491</v>
      </c>
      <c r="B1587" s="319" t="str">
        <f t="shared" si="24"/>
        <v>DOM</v>
      </c>
      <c r="C1587" s="320">
        <v>42485</v>
      </c>
      <c r="D1587" s="319">
        <v>2016</v>
      </c>
      <c r="E1587" s="321">
        <v>18</v>
      </c>
    </row>
    <row r="1588" spans="1:5">
      <c r="A1588" s="318">
        <v>42492</v>
      </c>
      <c r="B1588" s="319" t="str">
        <f t="shared" si="24"/>
        <v>SEG</v>
      </c>
      <c r="C1588" s="320">
        <v>42492</v>
      </c>
      <c r="D1588" s="319">
        <v>2016</v>
      </c>
      <c r="E1588" s="321">
        <v>18</v>
      </c>
    </row>
    <row r="1589" spans="1:5">
      <c r="A1589" s="318">
        <v>42493</v>
      </c>
      <c r="B1589" s="319" t="str">
        <f t="shared" si="24"/>
        <v>TER</v>
      </c>
      <c r="C1589" s="320">
        <v>42492</v>
      </c>
      <c r="D1589" s="319">
        <v>2016</v>
      </c>
      <c r="E1589" s="321">
        <v>18</v>
      </c>
    </row>
    <row r="1590" spans="1:5">
      <c r="A1590" s="318">
        <v>42494</v>
      </c>
      <c r="B1590" s="319" t="str">
        <f t="shared" si="24"/>
        <v>QUA</v>
      </c>
      <c r="C1590" s="320">
        <v>42492</v>
      </c>
      <c r="D1590" s="319">
        <v>2016</v>
      </c>
      <c r="E1590" s="321">
        <v>18</v>
      </c>
    </row>
    <row r="1591" spans="1:5">
      <c r="A1591" s="318">
        <v>42495</v>
      </c>
      <c r="B1591" s="319" t="str">
        <f t="shared" si="24"/>
        <v>QUI</v>
      </c>
      <c r="C1591" s="320">
        <v>42492</v>
      </c>
      <c r="D1591" s="319">
        <v>2016</v>
      </c>
      <c r="E1591" s="321">
        <v>18</v>
      </c>
    </row>
    <row r="1592" spans="1:5">
      <c r="A1592" s="318">
        <v>42496</v>
      </c>
      <c r="B1592" s="319" t="str">
        <f t="shared" si="24"/>
        <v>SEX</v>
      </c>
      <c r="C1592" s="320">
        <v>42492</v>
      </c>
      <c r="D1592" s="319">
        <v>2016</v>
      </c>
      <c r="E1592" s="321">
        <v>19</v>
      </c>
    </row>
    <row r="1593" spans="1:5">
      <c r="A1593" s="318">
        <v>42497</v>
      </c>
      <c r="B1593" s="319" t="str">
        <f t="shared" si="24"/>
        <v>SAB</v>
      </c>
      <c r="C1593" s="320">
        <v>42492</v>
      </c>
      <c r="D1593" s="319">
        <v>2016</v>
      </c>
      <c r="E1593" s="321">
        <v>19</v>
      </c>
    </row>
    <row r="1594" spans="1:5">
      <c r="A1594" s="318">
        <v>42498</v>
      </c>
      <c r="B1594" s="319" t="str">
        <f t="shared" si="24"/>
        <v>DOM</v>
      </c>
      <c r="C1594" s="320">
        <v>42492</v>
      </c>
      <c r="D1594" s="319">
        <v>2016</v>
      </c>
      <c r="E1594" s="321">
        <v>19</v>
      </c>
    </row>
    <row r="1595" spans="1:5">
      <c r="A1595" s="318">
        <v>42499</v>
      </c>
      <c r="B1595" s="319" t="str">
        <f t="shared" si="24"/>
        <v>SEG</v>
      </c>
      <c r="C1595" s="320">
        <v>42499</v>
      </c>
      <c r="D1595" s="319">
        <v>2016</v>
      </c>
      <c r="E1595" s="321">
        <v>19</v>
      </c>
    </row>
    <row r="1596" spans="1:5">
      <c r="A1596" s="318">
        <v>42500</v>
      </c>
      <c r="B1596" s="319" t="str">
        <f t="shared" si="24"/>
        <v>TER</v>
      </c>
      <c r="C1596" s="320">
        <v>42499</v>
      </c>
      <c r="D1596" s="319">
        <v>2016</v>
      </c>
      <c r="E1596" s="321">
        <v>19</v>
      </c>
    </row>
    <row r="1597" spans="1:5">
      <c r="A1597" s="318">
        <v>42501</v>
      </c>
      <c r="B1597" s="319" t="str">
        <f t="shared" si="24"/>
        <v>QUA</v>
      </c>
      <c r="C1597" s="320">
        <v>42499</v>
      </c>
      <c r="D1597" s="319">
        <v>2016</v>
      </c>
      <c r="E1597" s="321">
        <v>19</v>
      </c>
    </row>
    <row r="1598" spans="1:5">
      <c r="A1598" s="318">
        <v>42502</v>
      </c>
      <c r="B1598" s="319" t="str">
        <f t="shared" si="24"/>
        <v>QUI</v>
      </c>
      <c r="C1598" s="320">
        <v>42499</v>
      </c>
      <c r="D1598" s="319">
        <v>2016</v>
      </c>
      <c r="E1598" s="321">
        <v>19</v>
      </c>
    </row>
    <row r="1599" spans="1:5">
      <c r="A1599" s="318">
        <v>42503</v>
      </c>
      <c r="B1599" s="319" t="str">
        <f t="shared" si="24"/>
        <v>SEX</v>
      </c>
      <c r="C1599" s="320">
        <v>42499</v>
      </c>
      <c r="D1599" s="319">
        <v>2016</v>
      </c>
      <c r="E1599" s="321">
        <v>20</v>
      </c>
    </row>
    <row r="1600" spans="1:5">
      <c r="A1600" s="318">
        <v>42504</v>
      </c>
      <c r="B1600" s="319" t="str">
        <f t="shared" si="24"/>
        <v>SAB</v>
      </c>
      <c r="C1600" s="320">
        <v>42499</v>
      </c>
      <c r="D1600" s="319">
        <v>2016</v>
      </c>
      <c r="E1600" s="321">
        <v>20</v>
      </c>
    </row>
    <row r="1601" spans="1:5">
      <c r="A1601" s="318">
        <v>42505</v>
      </c>
      <c r="B1601" s="319" t="str">
        <f t="shared" si="24"/>
        <v>DOM</v>
      </c>
      <c r="C1601" s="320">
        <v>42499</v>
      </c>
      <c r="D1601" s="319">
        <v>2016</v>
      </c>
      <c r="E1601" s="321">
        <v>20</v>
      </c>
    </row>
    <row r="1602" spans="1:5">
      <c r="A1602" s="318">
        <v>42506</v>
      </c>
      <c r="B1602" s="319" t="str">
        <f t="shared" ref="B1602:B1665" si="25">VLOOKUP(WEEKDAY(A1602),$G$2:$H$9,2,0)</f>
        <v>SEG</v>
      </c>
      <c r="C1602" s="320">
        <v>42506</v>
      </c>
      <c r="D1602" s="319">
        <v>2016</v>
      </c>
      <c r="E1602" s="321">
        <v>20</v>
      </c>
    </row>
    <row r="1603" spans="1:5">
      <c r="A1603" s="318">
        <v>42507</v>
      </c>
      <c r="B1603" s="319" t="str">
        <f t="shared" si="25"/>
        <v>TER</v>
      </c>
      <c r="C1603" s="320">
        <v>42506</v>
      </c>
      <c r="D1603" s="319">
        <v>2016</v>
      </c>
      <c r="E1603" s="321">
        <v>20</v>
      </c>
    </row>
    <row r="1604" spans="1:5">
      <c r="A1604" s="318">
        <v>42508</v>
      </c>
      <c r="B1604" s="319" t="str">
        <f t="shared" si="25"/>
        <v>QUA</v>
      </c>
      <c r="C1604" s="320">
        <v>42506</v>
      </c>
      <c r="D1604" s="319">
        <v>2016</v>
      </c>
      <c r="E1604" s="321">
        <v>20</v>
      </c>
    </row>
    <row r="1605" spans="1:5">
      <c r="A1605" s="318">
        <v>42509</v>
      </c>
      <c r="B1605" s="319" t="str">
        <f t="shared" si="25"/>
        <v>QUI</v>
      </c>
      <c r="C1605" s="320">
        <v>42506</v>
      </c>
      <c r="D1605" s="319">
        <v>2016</v>
      </c>
      <c r="E1605" s="321">
        <v>20</v>
      </c>
    </row>
    <row r="1606" spans="1:5">
      <c r="A1606" s="318">
        <v>42510</v>
      </c>
      <c r="B1606" s="319" t="str">
        <f t="shared" si="25"/>
        <v>SEX</v>
      </c>
      <c r="C1606" s="320">
        <v>42506</v>
      </c>
      <c r="D1606" s="319">
        <v>2016</v>
      </c>
      <c r="E1606" s="321">
        <v>21</v>
      </c>
    </row>
    <row r="1607" spans="1:5">
      <c r="A1607" s="318">
        <v>42511</v>
      </c>
      <c r="B1607" s="319" t="str">
        <f t="shared" si="25"/>
        <v>SAB</v>
      </c>
      <c r="C1607" s="320">
        <v>42506</v>
      </c>
      <c r="D1607" s="319">
        <v>2016</v>
      </c>
      <c r="E1607" s="321">
        <v>21</v>
      </c>
    </row>
    <row r="1608" spans="1:5">
      <c r="A1608" s="318">
        <v>42512</v>
      </c>
      <c r="B1608" s="319" t="str">
        <f t="shared" si="25"/>
        <v>DOM</v>
      </c>
      <c r="C1608" s="320">
        <v>42506</v>
      </c>
      <c r="D1608" s="319">
        <v>2016</v>
      </c>
      <c r="E1608" s="321">
        <v>21</v>
      </c>
    </row>
    <row r="1609" spans="1:5">
      <c r="A1609" s="318">
        <v>42513</v>
      </c>
      <c r="B1609" s="319" t="str">
        <f t="shared" si="25"/>
        <v>SEG</v>
      </c>
      <c r="C1609" s="320">
        <v>42513</v>
      </c>
      <c r="D1609" s="319">
        <v>2016</v>
      </c>
      <c r="E1609" s="321">
        <v>21</v>
      </c>
    </row>
    <row r="1610" spans="1:5">
      <c r="A1610" s="318">
        <v>42514</v>
      </c>
      <c r="B1610" s="319" t="str">
        <f t="shared" si="25"/>
        <v>TER</v>
      </c>
      <c r="C1610" s="320">
        <v>42513</v>
      </c>
      <c r="D1610" s="319">
        <v>2016</v>
      </c>
      <c r="E1610" s="321">
        <v>21</v>
      </c>
    </row>
    <row r="1611" spans="1:5">
      <c r="A1611" s="318">
        <v>42515</v>
      </c>
      <c r="B1611" s="319" t="str">
        <f t="shared" si="25"/>
        <v>QUA</v>
      </c>
      <c r="C1611" s="320">
        <v>42513</v>
      </c>
      <c r="D1611" s="319">
        <v>2016</v>
      </c>
      <c r="E1611" s="321">
        <v>21</v>
      </c>
    </row>
    <row r="1612" spans="1:5">
      <c r="A1612" s="318">
        <v>42516</v>
      </c>
      <c r="B1612" s="319" t="str">
        <f t="shared" si="25"/>
        <v>QUI</v>
      </c>
      <c r="C1612" s="320">
        <v>42513</v>
      </c>
      <c r="D1612" s="319">
        <v>2016</v>
      </c>
      <c r="E1612" s="321">
        <v>21</v>
      </c>
    </row>
    <row r="1613" spans="1:5">
      <c r="A1613" s="318">
        <v>42517</v>
      </c>
      <c r="B1613" s="319" t="str">
        <f t="shared" si="25"/>
        <v>SEX</v>
      </c>
      <c r="C1613" s="320">
        <v>42513</v>
      </c>
      <c r="D1613" s="319">
        <v>2016</v>
      </c>
      <c r="E1613" s="321">
        <v>22</v>
      </c>
    </row>
    <row r="1614" spans="1:5">
      <c r="A1614" s="318">
        <v>42518</v>
      </c>
      <c r="B1614" s="319" t="str">
        <f t="shared" si="25"/>
        <v>SAB</v>
      </c>
      <c r="C1614" s="320">
        <v>42513</v>
      </c>
      <c r="D1614" s="319">
        <v>2016</v>
      </c>
      <c r="E1614" s="321">
        <v>22</v>
      </c>
    </row>
    <row r="1615" spans="1:5">
      <c r="A1615" s="318">
        <v>42519</v>
      </c>
      <c r="B1615" s="319" t="str">
        <f t="shared" si="25"/>
        <v>DOM</v>
      </c>
      <c r="C1615" s="320">
        <v>42513</v>
      </c>
      <c r="D1615" s="319">
        <v>2016</v>
      </c>
      <c r="E1615" s="321">
        <v>22</v>
      </c>
    </row>
    <row r="1616" spans="1:5">
      <c r="A1616" s="318">
        <v>42520</v>
      </c>
      <c r="B1616" s="319" t="str">
        <f t="shared" si="25"/>
        <v>SEG</v>
      </c>
      <c r="C1616" s="320">
        <v>42520</v>
      </c>
      <c r="D1616" s="319">
        <v>2016</v>
      </c>
      <c r="E1616" s="321">
        <v>22</v>
      </c>
    </row>
    <row r="1617" spans="1:5">
      <c r="A1617" s="318">
        <v>42521</v>
      </c>
      <c r="B1617" s="319" t="str">
        <f t="shared" si="25"/>
        <v>TER</v>
      </c>
      <c r="C1617" s="320">
        <v>42520</v>
      </c>
      <c r="D1617" s="319">
        <v>2016</v>
      </c>
      <c r="E1617" s="321">
        <v>22</v>
      </c>
    </row>
    <row r="1618" spans="1:5">
      <c r="A1618" s="318">
        <v>42522</v>
      </c>
      <c r="B1618" s="319" t="str">
        <f t="shared" si="25"/>
        <v>QUA</v>
      </c>
      <c r="C1618" s="320">
        <v>42520</v>
      </c>
      <c r="D1618" s="319">
        <v>2016</v>
      </c>
      <c r="E1618" s="321">
        <v>22</v>
      </c>
    </row>
    <row r="1619" spans="1:5">
      <c r="A1619" s="318">
        <v>42523</v>
      </c>
      <c r="B1619" s="319" t="str">
        <f t="shared" si="25"/>
        <v>QUI</v>
      </c>
      <c r="C1619" s="320">
        <v>42520</v>
      </c>
      <c r="D1619" s="319">
        <v>2016</v>
      </c>
      <c r="E1619" s="321">
        <v>22</v>
      </c>
    </row>
    <row r="1620" spans="1:5">
      <c r="A1620" s="318">
        <v>42524</v>
      </c>
      <c r="B1620" s="319" t="str">
        <f t="shared" si="25"/>
        <v>SEX</v>
      </c>
      <c r="C1620" s="320">
        <v>42520</v>
      </c>
      <c r="D1620" s="319">
        <v>2016</v>
      </c>
      <c r="E1620" s="321">
        <v>23</v>
      </c>
    </row>
    <row r="1621" spans="1:5">
      <c r="A1621" s="318">
        <v>42525</v>
      </c>
      <c r="B1621" s="319" t="str">
        <f t="shared" si="25"/>
        <v>SAB</v>
      </c>
      <c r="C1621" s="320">
        <v>42520</v>
      </c>
      <c r="D1621" s="319">
        <v>2016</v>
      </c>
      <c r="E1621" s="321">
        <v>23</v>
      </c>
    </row>
    <row r="1622" spans="1:5">
      <c r="A1622" s="318">
        <v>42526</v>
      </c>
      <c r="B1622" s="319" t="str">
        <f t="shared" si="25"/>
        <v>DOM</v>
      </c>
      <c r="C1622" s="320">
        <v>42520</v>
      </c>
      <c r="D1622" s="319">
        <v>2016</v>
      </c>
      <c r="E1622" s="321">
        <v>23</v>
      </c>
    </row>
    <row r="1623" spans="1:5">
      <c r="A1623" s="318">
        <v>42527</v>
      </c>
      <c r="B1623" s="319" t="str">
        <f t="shared" si="25"/>
        <v>SEG</v>
      </c>
      <c r="C1623" s="320">
        <v>42527</v>
      </c>
      <c r="D1623" s="319">
        <v>2016</v>
      </c>
      <c r="E1623" s="321">
        <v>23</v>
      </c>
    </row>
    <row r="1624" spans="1:5">
      <c r="A1624" s="318">
        <v>42528</v>
      </c>
      <c r="B1624" s="319" t="str">
        <f t="shared" si="25"/>
        <v>TER</v>
      </c>
      <c r="C1624" s="320">
        <v>42527</v>
      </c>
      <c r="D1624" s="319">
        <v>2016</v>
      </c>
      <c r="E1624" s="321">
        <v>23</v>
      </c>
    </row>
    <row r="1625" spans="1:5">
      <c r="A1625" s="318">
        <v>42529</v>
      </c>
      <c r="B1625" s="319" t="str">
        <f t="shared" si="25"/>
        <v>QUA</v>
      </c>
      <c r="C1625" s="320">
        <v>42527</v>
      </c>
      <c r="D1625" s="319">
        <v>2016</v>
      </c>
      <c r="E1625" s="321">
        <v>23</v>
      </c>
    </row>
    <row r="1626" spans="1:5">
      <c r="A1626" s="318">
        <v>42530</v>
      </c>
      <c r="B1626" s="319" t="str">
        <f t="shared" si="25"/>
        <v>QUI</v>
      </c>
      <c r="C1626" s="320">
        <v>42527</v>
      </c>
      <c r="D1626" s="319">
        <v>2016</v>
      </c>
      <c r="E1626" s="321">
        <v>23</v>
      </c>
    </row>
    <row r="1627" spans="1:5">
      <c r="A1627" s="318">
        <v>42531</v>
      </c>
      <c r="B1627" s="319" t="str">
        <f t="shared" si="25"/>
        <v>SEX</v>
      </c>
      <c r="C1627" s="320">
        <v>42527</v>
      </c>
      <c r="D1627" s="319">
        <v>2016</v>
      </c>
      <c r="E1627" s="321">
        <v>24</v>
      </c>
    </row>
    <row r="1628" spans="1:5">
      <c r="A1628" s="318">
        <v>42532</v>
      </c>
      <c r="B1628" s="319" t="str">
        <f t="shared" si="25"/>
        <v>SAB</v>
      </c>
      <c r="C1628" s="320">
        <v>42527</v>
      </c>
      <c r="D1628" s="319">
        <v>2016</v>
      </c>
      <c r="E1628" s="321">
        <v>24</v>
      </c>
    </row>
    <row r="1629" spans="1:5">
      <c r="A1629" s="318">
        <v>42533</v>
      </c>
      <c r="B1629" s="319" t="str">
        <f t="shared" si="25"/>
        <v>DOM</v>
      </c>
      <c r="C1629" s="320">
        <v>42527</v>
      </c>
      <c r="D1629" s="319">
        <v>2016</v>
      </c>
      <c r="E1629" s="321">
        <v>24</v>
      </c>
    </row>
    <row r="1630" spans="1:5">
      <c r="A1630" s="318">
        <v>42534</v>
      </c>
      <c r="B1630" s="319" t="str">
        <f t="shared" si="25"/>
        <v>SEG</v>
      </c>
      <c r="C1630" s="320">
        <v>42534</v>
      </c>
      <c r="D1630" s="319">
        <v>2016</v>
      </c>
      <c r="E1630" s="321">
        <v>24</v>
      </c>
    </row>
    <row r="1631" spans="1:5">
      <c r="A1631" s="318">
        <v>42535</v>
      </c>
      <c r="B1631" s="319" t="str">
        <f t="shared" si="25"/>
        <v>TER</v>
      </c>
      <c r="C1631" s="320">
        <v>42534</v>
      </c>
      <c r="D1631" s="319">
        <v>2016</v>
      </c>
      <c r="E1631" s="321">
        <v>24</v>
      </c>
    </row>
    <row r="1632" spans="1:5">
      <c r="A1632" s="318">
        <v>42536</v>
      </c>
      <c r="B1632" s="319" t="str">
        <f t="shared" si="25"/>
        <v>QUA</v>
      </c>
      <c r="C1632" s="320">
        <v>42534</v>
      </c>
      <c r="D1632" s="319">
        <v>2016</v>
      </c>
      <c r="E1632" s="321">
        <v>24</v>
      </c>
    </row>
    <row r="1633" spans="1:5">
      <c r="A1633" s="318">
        <v>42537</v>
      </c>
      <c r="B1633" s="319" t="str">
        <f t="shared" si="25"/>
        <v>QUI</v>
      </c>
      <c r="C1633" s="320">
        <v>42534</v>
      </c>
      <c r="D1633" s="319">
        <v>2016</v>
      </c>
      <c r="E1633" s="321">
        <v>24</v>
      </c>
    </row>
    <row r="1634" spans="1:5">
      <c r="A1634" s="318">
        <v>42538</v>
      </c>
      <c r="B1634" s="319" t="str">
        <f t="shared" si="25"/>
        <v>SEX</v>
      </c>
      <c r="C1634" s="320">
        <v>42534</v>
      </c>
      <c r="D1634" s="319">
        <v>2016</v>
      </c>
      <c r="E1634" s="321">
        <v>25</v>
      </c>
    </row>
    <row r="1635" spans="1:5">
      <c r="A1635" s="318">
        <v>42539</v>
      </c>
      <c r="B1635" s="319" t="str">
        <f t="shared" si="25"/>
        <v>SAB</v>
      </c>
      <c r="C1635" s="320">
        <v>42534</v>
      </c>
      <c r="D1635" s="319">
        <v>2016</v>
      </c>
      <c r="E1635" s="321">
        <v>25</v>
      </c>
    </row>
    <row r="1636" spans="1:5">
      <c r="A1636" s="318">
        <v>42540</v>
      </c>
      <c r="B1636" s="319" t="str">
        <f t="shared" si="25"/>
        <v>DOM</v>
      </c>
      <c r="C1636" s="320">
        <v>42534</v>
      </c>
      <c r="D1636" s="319">
        <v>2016</v>
      </c>
      <c r="E1636" s="321">
        <v>25</v>
      </c>
    </row>
    <row r="1637" spans="1:5">
      <c r="A1637" s="318">
        <v>42541</v>
      </c>
      <c r="B1637" s="319" t="str">
        <f t="shared" si="25"/>
        <v>SEG</v>
      </c>
      <c r="C1637" s="320">
        <v>42541</v>
      </c>
      <c r="D1637" s="319">
        <v>2016</v>
      </c>
      <c r="E1637" s="321">
        <v>25</v>
      </c>
    </row>
    <row r="1638" spans="1:5">
      <c r="A1638" s="318">
        <v>42542</v>
      </c>
      <c r="B1638" s="319" t="str">
        <f t="shared" si="25"/>
        <v>TER</v>
      </c>
      <c r="C1638" s="320">
        <v>42541</v>
      </c>
      <c r="D1638" s="319">
        <v>2016</v>
      </c>
      <c r="E1638" s="321">
        <v>25</v>
      </c>
    </row>
    <row r="1639" spans="1:5">
      <c r="A1639" s="318">
        <v>42543</v>
      </c>
      <c r="B1639" s="319" t="str">
        <f t="shared" si="25"/>
        <v>QUA</v>
      </c>
      <c r="C1639" s="320">
        <v>42541</v>
      </c>
      <c r="D1639" s="319">
        <v>2016</v>
      </c>
      <c r="E1639" s="321">
        <v>25</v>
      </c>
    </row>
    <row r="1640" spans="1:5">
      <c r="A1640" s="318">
        <v>42544</v>
      </c>
      <c r="B1640" s="319" t="str">
        <f t="shared" si="25"/>
        <v>QUI</v>
      </c>
      <c r="C1640" s="320">
        <v>42541</v>
      </c>
      <c r="D1640" s="319">
        <v>2016</v>
      </c>
      <c r="E1640" s="321">
        <v>25</v>
      </c>
    </row>
    <row r="1641" spans="1:5">
      <c r="A1641" s="318">
        <v>42545</v>
      </c>
      <c r="B1641" s="319" t="str">
        <f t="shared" si="25"/>
        <v>SEX</v>
      </c>
      <c r="C1641" s="320">
        <v>42541</v>
      </c>
      <c r="D1641" s="319">
        <v>2016</v>
      </c>
      <c r="E1641" s="321">
        <v>26</v>
      </c>
    </row>
    <row r="1642" spans="1:5">
      <c r="A1642" s="318">
        <v>42546</v>
      </c>
      <c r="B1642" s="319" t="str">
        <f t="shared" si="25"/>
        <v>SAB</v>
      </c>
      <c r="C1642" s="320">
        <v>42541</v>
      </c>
      <c r="D1642" s="319">
        <v>2016</v>
      </c>
      <c r="E1642" s="321">
        <v>26</v>
      </c>
    </row>
    <row r="1643" spans="1:5">
      <c r="A1643" s="318">
        <v>42547</v>
      </c>
      <c r="B1643" s="319" t="str">
        <f t="shared" si="25"/>
        <v>DOM</v>
      </c>
      <c r="C1643" s="320">
        <v>42541</v>
      </c>
      <c r="D1643" s="319">
        <v>2016</v>
      </c>
      <c r="E1643" s="321">
        <v>26</v>
      </c>
    </row>
    <row r="1644" spans="1:5">
      <c r="A1644" s="318">
        <v>42548</v>
      </c>
      <c r="B1644" s="319" t="str">
        <f t="shared" si="25"/>
        <v>SEG</v>
      </c>
      <c r="C1644" s="320">
        <v>42548</v>
      </c>
      <c r="D1644" s="319">
        <v>2016</v>
      </c>
      <c r="E1644" s="321">
        <v>26</v>
      </c>
    </row>
    <row r="1645" spans="1:5">
      <c r="A1645" s="318">
        <v>42549</v>
      </c>
      <c r="B1645" s="319" t="str">
        <f t="shared" si="25"/>
        <v>TER</v>
      </c>
      <c r="C1645" s="320">
        <v>42548</v>
      </c>
      <c r="D1645" s="319">
        <v>2016</v>
      </c>
      <c r="E1645" s="321">
        <v>26</v>
      </c>
    </row>
    <row r="1646" spans="1:5">
      <c r="A1646" s="318">
        <v>42550</v>
      </c>
      <c r="B1646" s="319" t="str">
        <f t="shared" si="25"/>
        <v>QUA</v>
      </c>
      <c r="C1646" s="320">
        <v>42548</v>
      </c>
      <c r="D1646" s="319">
        <v>2016</v>
      </c>
      <c r="E1646" s="321">
        <v>26</v>
      </c>
    </row>
    <row r="1647" spans="1:5">
      <c r="A1647" s="318">
        <v>42551</v>
      </c>
      <c r="B1647" s="319" t="str">
        <f t="shared" si="25"/>
        <v>QUI</v>
      </c>
      <c r="C1647" s="320">
        <v>42548</v>
      </c>
      <c r="D1647" s="319">
        <v>2016</v>
      </c>
      <c r="E1647" s="321">
        <v>26</v>
      </c>
    </row>
    <row r="1648" spans="1:5">
      <c r="A1648" s="318">
        <v>42552</v>
      </c>
      <c r="B1648" s="319" t="str">
        <f t="shared" si="25"/>
        <v>SEX</v>
      </c>
      <c r="C1648" s="320">
        <v>42548</v>
      </c>
      <c r="D1648" s="319">
        <v>2016</v>
      </c>
      <c r="E1648" s="321">
        <v>27</v>
      </c>
    </row>
    <row r="1649" spans="1:5">
      <c r="A1649" s="318">
        <v>42553</v>
      </c>
      <c r="B1649" s="319" t="str">
        <f t="shared" si="25"/>
        <v>SAB</v>
      </c>
      <c r="C1649" s="320">
        <v>42548</v>
      </c>
      <c r="D1649" s="319">
        <v>2016</v>
      </c>
      <c r="E1649" s="321">
        <v>27</v>
      </c>
    </row>
    <row r="1650" spans="1:5">
      <c r="A1650" s="318">
        <v>42554</v>
      </c>
      <c r="B1650" s="319" t="str">
        <f t="shared" si="25"/>
        <v>DOM</v>
      </c>
      <c r="C1650" s="320">
        <v>42548</v>
      </c>
      <c r="D1650" s="319">
        <v>2016</v>
      </c>
      <c r="E1650" s="321">
        <v>27</v>
      </c>
    </row>
    <row r="1651" spans="1:5">
      <c r="A1651" s="318">
        <v>42555</v>
      </c>
      <c r="B1651" s="319" t="str">
        <f t="shared" si="25"/>
        <v>SEG</v>
      </c>
      <c r="C1651" s="320">
        <v>42555</v>
      </c>
      <c r="D1651" s="319">
        <v>2016</v>
      </c>
      <c r="E1651" s="321">
        <v>27</v>
      </c>
    </row>
    <row r="1652" spans="1:5">
      <c r="A1652" s="318">
        <v>42556</v>
      </c>
      <c r="B1652" s="319" t="str">
        <f t="shared" si="25"/>
        <v>TER</v>
      </c>
      <c r="C1652" s="320">
        <v>42555</v>
      </c>
      <c r="D1652" s="319">
        <v>2016</v>
      </c>
      <c r="E1652" s="321">
        <v>27</v>
      </c>
    </row>
    <row r="1653" spans="1:5">
      <c r="A1653" s="318">
        <v>42557</v>
      </c>
      <c r="B1653" s="319" t="str">
        <f t="shared" si="25"/>
        <v>QUA</v>
      </c>
      <c r="C1653" s="320">
        <v>42555</v>
      </c>
      <c r="D1653" s="319">
        <v>2016</v>
      </c>
      <c r="E1653" s="321">
        <v>27</v>
      </c>
    </row>
    <row r="1654" spans="1:5">
      <c r="A1654" s="318">
        <v>42558</v>
      </c>
      <c r="B1654" s="319" t="str">
        <f t="shared" si="25"/>
        <v>QUI</v>
      </c>
      <c r="C1654" s="320">
        <v>42555</v>
      </c>
      <c r="D1654" s="319">
        <v>2016</v>
      </c>
      <c r="E1654" s="321">
        <v>27</v>
      </c>
    </row>
    <row r="1655" spans="1:5">
      <c r="A1655" s="318">
        <v>42559</v>
      </c>
      <c r="B1655" s="319" t="str">
        <f t="shared" si="25"/>
        <v>SEX</v>
      </c>
      <c r="C1655" s="320">
        <v>42555</v>
      </c>
      <c r="D1655" s="319">
        <v>2016</v>
      </c>
      <c r="E1655" s="321">
        <v>28</v>
      </c>
    </row>
    <row r="1656" spans="1:5">
      <c r="A1656" s="318">
        <v>42560</v>
      </c>
      <c r="B1656" s="319" t="str">
        <f t="shared" si="25"/>
        <v>SAB</v>
      </c>
      <c r="C1656" s="320">
        <v>42555</v>
      </c>
      <c r="D1656" s="319">
        <v>2016</v>
      </c>
      <c r="E1656" s="321">
        <v>28</v>
      </c>
    </row>
    <row r="1657" spans="1:5">
      <c r="A1657" s="318">
        <v>42561</v>
      </c>
      <c r="B1657" s="319" t="str">
        <f t="shared" si="25"/>
        <v>DOM</v>
      </c>
      <c r="C1657" s="320">
        <v>42555</v>
      </c>
      <c r="D1657" s="319">
        <v>2016</v>
      </c>
      <c r="E1657" s="321">
        <v>28</v>
      </c>
    </row>
    <row r="1658" spans="1:5">
      <c r="A1658" s="318">
        <v>42562</v>
      </c>
      <c r="B1658" s="319" t="str">
        <f t="shared" si="25"/>
        <v>SEG</v>
      </c>
      <c r="C1658" s="320">
        <v>42562</v>
      </c>
      <c r="D1658" s="319">
        <v>2016</v>
      </c>
      <c r="E1658" s="321">
        <v>28</v>
      </c>
    </row>
    <row r="1659" spans="1:5">
      <c r="A1659" s="318">
        <v>42563</v>
      </c>
      <c r="B1659" s="319" t="str">
        <f t="shared" si="25"/>
        <v>TER</v>
      </c>
      <c r="C1659" s="320">
        <v>42562</v>
      </c>
      <c r="D1659" s="319">
        <v>2016</v>
      </c>
      <c r="E1659" s="321">
        <v>28</v>
      </c>
    </row>
    <row r="1660" spans="1:5">
      <c r="A1660" s="318">
        <v>42564</v>
      </c>
      <c r="B1660" s="319" t="str">
        <f t="shared" si="25"/>
        <v>QUA</v>
      </c>
      <c r="C1660" s="320">
        <v>42562</v>
      </c>
      <c r="D1660" s="319">
        <v>2016</v>
      </c>
      <c r="E1660" s="321">
        <v>28</v>
      </c>
    </row>
    <row r="1661" spans="1:5">
      <c r="A1661" s="318">
        <v>42565</v>
      </c>
      <c r="B1661" s="319" t="str">
        <f t="shared" si="25"/>
        <v>QUI</v>
      </c>
      <c r="C1661" s="320">
        <v>42562</v>
      </c>
      <c r="D1661" s="319">
        <v>2016</v>
      </c>
      <c r="E1661" s="321">
        <v>28</v>
      </c>
    </row>
    <row r="1662" spans="1:5">
      <c r="A1662" s="318">
        <v>42566</v>
      </c>
      <c r="B1662" s="319" t="str">
        <f t="shared" si="25"/>
        <v>SEX</v>
      </c>
      <c r="C1662" s="320">
        <v>42562</v>
      </c>
      <c r="D1662" s="319">
        <v>2016</v>
      </c>
      <c r="E1662" s="321">
        <v>29</v>
      </c>
    </row>
    <row r="1663" spans="1:5">
      <c r="A1663" s="318">
        <v>42567</v>
      </c>
      <c r="B1663" s="319" t="str">
        <f t="shared" si="25"/>
        <v>SAB</v>
      </c>
      <c r="C1663" s="320">
        <v>42562</v>
      </c>
      <c r="D1663" s="319">
        <v>2016</v>
      </c>
      <c r="E1663" s="321">
        <v>29</v>
      </c>
    </row>
    <row r="1664" spans="1:5">
      <c r="A1664" s="318">
        <v>42568</v>
      </c>
      <c r="B1664" s="319" t="str">
        <f t="shared" si="25"/>
        <v>DOM</v>
      </c>
      <c r="C1664" s="320">
        <v>42562</v>
      </c>
      <c r="D1664" s="319">
        <v>2016</v>
      </c>
      <c r="E1664" s="321">
        <v>29</v>
      </c>
    </row>
    <row r="1665" spans="1:5">
      <c r="A1665" s="318">
        <v>42569</v>
      </c>
      <c r="B1665" s="319" t="str">
        <f t="shared" si="25"/>
        <v>SEG</v>
      </c>
      <c r="C1665" s="320">
        <v>42569</v>
      </c>
      <c r="D1665" s="319">
        <v>2016</v>
      </c>
      <c r="E1665" s="321">
        <v>29</v>
      </c>
    </row>
    <row r="1666" spans="1:5">
      <c r="A1666" s="318">
        <v>42570</v>
      </c>
      <c r="B1666" s="319" t="str">
        <f t="shared" ref="B1666:B1729" si="26">VLOOKUP(WEEKDAY(A1666),$G$2:$H$9,2,0)</f>
        <v>TER</v>
      </c>
      <c r="C1666" s="320">
        <v>42569</v>
      </c>
      <c r="D1666" s="319">
        <v>2016</v>
      </c>
      <c r="E1666" s="321">
        <v>29</v>
      </c>
    </row>
    <row r="1667" spans="1:5">
      <c r="A1667" s="318">
        <v>42571</v>
      </c>
      <c r="B1667" s="319" t="str">
        <f t="shared" si="26"/>
        <v>QUA</v>
      </c>
      <c r="C1667" s="320">
        <v>42569</v>
      </c>
      <c r="D1667" s="319">
        <v>2016</v>
      </c>
      <c r="E1667" s="321">
        <v>29</v>
      </c>
    </row>
    <row r="1668" spans="1:5">
      <c r="A1668" s="318">
        <v>42572</v>
      </c>
      <c r="B1668" s="319" t="str">
        <f t="shared" si="26"/>
        <v>QUI</v>
      </c>
      <c r="C1668" s="320">
        <v>42569</v>
      </c>
      <c r="D1668" s="319">
        <v>2016</v>
      </c>
      <c r="E1668" s="321">
        <v>29</v>
      </c>
    </row>
    <row r="1669" spans="1:5">
      <c r="A1669" s="318">
        <v>42573</v>
      </c>
      <c r="B1669" s="319" t="str">
        <f t="shared" si="26"/>
        <v>SEX</v>
      </c>
      <c r="C1669" s="320">
        <v>42569</v>
      </c>
      <c r="D1669" s="319">
        <v>2016</v>
      </c>
      <c r="E1669" s="321">
        <v>30</v>
      </c>
    </row>
    <row r="1670" spans="1:5">
      <c r="A1670" s="318">
        <v>42574</v>
      </c>
      <c r="B1670" s="319" t="str">
        <f t="shared" si="26"/>
        <v>SAB</v>
      </c>
      <c r="C1670" s="320">
        <v>42569</v>
      </c>
      <c r="D1670" s="319">
        <v>2016</v>
      </c>
      <c r="E1670" s="321">
        <v>30</v>
      </c>
    </row>
    <row r="1671" spans="1:5">
      <c r="A1671" s="318">
        <v>42575</v>
      </c>
      <c r="B1671" s="319" t="str">
        <f t="shared" si="26"/>
        <v>DOM</v>
      </c>
      <c r="C1671" s="320">
        <v>42569</v>
      </c>
      <c r="D1671" s="319">
        <v>2016</v>
      </c>
      <c r="E1671" s="321">
        <v>30</v>
      </c>
    </row>
    <row r="1672" spans="1:5">
      <c r="A1672" s="318">
        <v>42576</v>
      </c>
      <c r="B1672" s="319" t="str">
        <f t="shared" si="26"/>
        <v>SEG</v>
      </c>
      <c r="C1672" s="320">
        <v>42576</v>
      </c>
      <c r="D1672" s="319">
        <v>2016</v>
      </c>
      <c r="E1672" s="321">
        <v>30</v>
      </c>
    </row>
    <row r="1673" spans="1:5">
      <c r="A1673" s="318">
        <v>42577</v>
      </c>
      <c r="B1673" s="319" t="str">
        <f t="shared" si="26"/>
        <v>TER</v>
      </c>
      <c r="C1673" s="320">
        <v>42576</v>
      </c>
      <c r="D1673" s="319">
        <v>2016</v>
      </c>
      <c r="E1673" s="321">
        <v>30</v>
      </c>
    </row>
    <row r="1674" spans="1:5">
      <c r="A1674" s="318">
        <v>42578</v>
      </c>
      <c r="B1674" s="319" t="str">
        <f t="shared" si="26"/>
        <v>QUA</v>
      </c>
      <c r="C1674" s="320">
        <v>42576</v>
      </c>
      <c r="D1674" s="319">
        <v>2016</v>
      </c>
      <c r="E1674" s="321">
        <v>30</v>
      </c>
    </row>
    <row r="1675" spans="1:5">
      <c r="A1675" s="318">
        <v>42579</v>
      </c>
      <c r="B1675" s="319" t="str">
        <f t="shared" si="26"/>
        <v>QUI</v>
      </c>
      <c r="C1675" s="320">
        <v>42576</v>
      </c>
      <c r="D1675" s="319">
        <v>2016</v>
      </c>
      <c r="E1675" s="321">
        <v>30</v>
      </c>
    </row>
    <row r="1676" spans="1:5">
      <c r="A1676" s="318">
        <v>42580</v>
      </c>
      <c r="B1676" s="319" t="str">
        <f t="shared" si="26"/>
        <v>SEX</v>
      </c>
      <c r="C1676" s="320">
        <v>42576</v>
      </c>
      <c r="D1676" s="319">
        <v>2016</v>
      </c>
      <c r="E1676" s="321">
        <v>31</v>
      </c>
    </row>
    <row r="1677" spans="1:5">
      <c r="A1677" s="318">
        <v>42581</v>
      </c>
      <c r="B1677" s="319" t="str">
        <f t="shared" si="26"/>
        <v>SAB</v>
      </c>
      <c r="C1677" s="320">
        <v>42576</v>
      </c>
      <c r="D1677" s="319">
        <v>2016</v>
      </c>
      <c r="E1677" s="321">
        <v>31</v>
      </c>
    </row>
    <row r="1678" spans="1:5">
      <c r="A1678" s="318">
        <v>42582</v>
      </c>
      <c r="B1678" s="319" t="str">
        <f t="shared" si="26"/>
        <v>DOM</v>
      </c>
      <c r="C1678" s="320">
        <v>42576</v>
      </c>
      <c r="D1678" s="319">
        <v>2016</v>
      </c>
      <c r="E1678" s="321">
        <v>31</v>
      </c>
    </row>
    <row r="1679" spans="1:5">
      <c r="A1679" s="318">
        <v>42583</v>
      </c>
      <c r="B1679" s="319" t="str">
        <f t="shared" si="26"/>
        <v>SEG</v>
      </c>
      <c r="C1679" s="320">
        <v>42583</v>
      </c>
      <c r="D1679" s="319">
        <v>2016</v>
      </c>
      <c r="E1679" s="321">
        <v>31</v>
      </c>
    </row>
    <row r="1680" spans="1:5">
      <c r="A1680" s="318">
        <v>42584</v>
      </c>
      <c r="B1680" s="319" t="str">
        <f t="shared" si="26"/>
        <v>TER</v>
      </c>
      <c r="C1680" s="320">
        <v>42583</v>
      </c>
      <c r="D1680" s="319">
        <v>2016</v>
      </c>
      <c r="E1680" s="321">
        <v>31</v>
      </c>
    </row>
    <row r="1681" spans="1:5">
      <c r="A1681" s="318">
        <v>42585</v>
      </c>
      <c r="B1681" s="319" t="str">
        <f t="shared" si="26"/>
        <v>QUA</v>
      </c>
      <c r="C1681" s="320">
        <v>42583</v>
      </c>
      <c r="D1681" s="319">
        <v>2016</v>
      </c>
      <c r="E1681" s="321">
        <v>31</v>
      </c>
    </row>
    <row r="1682" spans="1:5">
      <c r="A1682" s="318">
        <v>42586</v>
      </c>
      <c r="B1682" s="319" t="str">
        <f t="shared" si="26"/>
        <v>QUI</v>
      </c>
      <c r="C1682" s="320">
        <v>42583</v>
      </c>
      <c r="D1682" s="319">
        <v>2016</v>
      </c>
      <c r="E1682" s="321">
        <v>31</v>
      </c>
    </row>
    <row r="1683" spans="1:5">
      <c r="A1683" s="318">
        <v>42587</v>
      </c>
      <c r="B1683" s="319" t="str">
        <f t="shared" si="26"/>
        <v>SEX</v>
      </c>
      <c r="C1683" s="320">
        <v>42583</v>
      </c>
      <c r="D1683" s="319">
        <v>2016</v>
      </c>
      <c r="E1683" s="321">
        <v>32</v>
      </c>
    </row>
    <row r="1684" spans="1:5">
      <c r="A1684" s="318">
        <v>42588</v>
      </c>
      <c r="B1684" s="319" t="str">
        <f t="shared" si="26"/>
        <v>SAB</v>
      </c>
      <c r="C1684" s="320">
        <v>42583</v>
      </c>
      <c r="D1684" s="319">
        <v>2016</v>
      </c>
      <c r="E1684" s="321">
        <v>32</v>
      </c>
    </row>
    <row r="1685" spans="1:5">
      <c r="A1685" s="318">
        <v>42589</v>
      </c>
      <c r="B1685" s="319" t="str">
        <f t="shared" si="26"/>
        <v>DOM</v>
      </c>
      <c r="C1685" s="320">
        <v>42583</v>
      </c>
      <c r="D1685" s="319">
        <v>2016</v>
      </c>
      <c r="E1685" s="321">
        <v>32</v>
      </c>
    </row>
    <row r="1686" spans="1:5">
      <c r="A1686" s="318">
        <v>42590</v>
      </c>
      <c r="B1686" s="319" t="str">
        <f t="shared" si="26"/>
        <v>SEG</v>
      </c>
      <c r="C1686" s="320">
        <v>42590</v>
      </c>
      <c r="D1686" s="319">
        <v>2016</v>
      </c>
      <c r="E1686" s="321">
        <v>32</v>
      </c>
    </row>
    <row r="1687" spans="1:5">
      <c r="A1687" s="318">
        <v>42591</v>
      </c>
      <c r="B1687" s="319" t="str">
        <f t="shared" si="26"/>
        <v>TER</v>
      </c>
      <c r="C1687" s="320">
        <v>42590</v>
      </c>
      <c r="D1687" s="319">
        <v>2016</v>
      </c>
      <c r="E1687" s="321">
        <v>32</v>
      </c>
    </row>
    <row r="1688" spans="1:5">
      <c r="A1688" s="318">
        <v>42592</v>
      </c>
      <c r="B1688" s="319" t="str">
        <f t="shared" si="26"/>
        <v>QUA</v>
      </c>
      <c r="C1688" s="320">
        <v>42590</v>
      </c>
      <c r="D1688" s="319">
        <v>2016</v>
      </c>
      <c r="E1688" s="321">
        <v>32</v>
      </c>
    </row>
    <row r="1689" spans="1:5">
      <c r="A1689" s="318">
        <v>42593</v>
      </c>
      <c r="B1689" s="319" t="str">
        <f t="shared" si="26"/>
        <v>QUI</v>
      </c>
      <c r="C1689" s="320">
        <v>42590</v>
      </c>
      <c r="D1689" s="319">
        <v>2016</v>
      </c>
      <c r="E1689" s="321">
        <v>32</v>
      </c>
    </row>
    <row r="1690" spans="1:5">
      <c r="A1690" s="318">
        <v>42594</v>
      </c>
      <c r="B1690" s="319" t="str">
        <f t="shared" si="26"/>
        <v>SEX</v>
      </c>
      <c r="C1690" s="320">
        <v>42590</v>
      </c>
      <c r="D1690" s="319">
        <v>2016</v>
      </c>
      <c r="E1690" s="321">
        <v>33</v>
      </c>
    </row>
    <row r="1691" spans="1:5">
      <c r="A1691" s="318">
        <v>42595</v>
      </c>
      <c r="B1691" s="319" t="str">
        <f t="shared" si="26"/>
        <v>SAB</v>
      </c>
      <c r="C1691" s="320">
        <v>42590</v>
      </c>
      <c r="D1691" s="319">
        <v>2016</v>
      </c>
      <c r="E1691" s="321">
        <v>33</v>
      </c>
    </row>
    <row r="1692" spans="1:5">
      <c r="A1692" s="318">
        <v>42596</v>
      </c>
      <c r="B1692" s="319" t="str">
        <f t="shared" si="26"/>
        <v>DOM</v>
      </c>
      <c r="C1692" s="320">
        <v>42590</v>
      </c>
      <c r="D1692" s="319">
        <v>2016</v>
      </c>
      <c r="E1692" s="321">
        <v>33</v>
      </c>
    </row>
    <row r="1693" spans="1:5">
      <c r="A1693" s="318">
        <v>42597</v>
      </c>
      <c r="B1693" s="319" t="str">
        <f t="shared" si="26"/>
        <v>SEG</v>
      </c>
      <c r="C1693" s="320">
        <v>42597</v>
      </c>
      <c r="D1693" s="319">
        <v>2016</v>
      </c>
      <c r="E1693" s="321">
        <v>33</v>
      </c>
    </row>
    <row r="1694" spans="1:5">
      <c r="A1694" s="318">
        <v>42598</v>
      </c>
      <c r="B1694" s="319" t="str">
        <f t="shared" si="26"/>
        <v>TER</v>
      </c>
      <c r="C1694" s="320">
        <v>42597</v>
      </c>
      <c r="D1694" s="319">
        <v>2016</v>
      </c>
      <c r="E1694" s="321">
        <v>33</v>
      </c>
    </row>
    <row r="1695" spans="1:5">
      <c r="A1695" s="318">
        <v>42599</v>
      </c>
      <c r="B1695" s="319" t="str">
        <f t="shared" si="26"/>
        <v>QUA</v>
      </c>
      <c r="C1695" s="320">
        <v>42597</v>
      </c>
      <c r="D1695" s="319">
        <v>2016</v>
      </c>
      <c r="E1695" s="321">
        <v>33</v>
      </c>
    </row>
    <row r="1696" spans="1:5">
      <c r="A1696" s="318">
        <v>42600</v>
      </c>
      <c r="B1696" s="319" t="str">
        <f t="shared" si="26"/>
        <v>QUI</v>
      </c>
      <c r="C1696" s="320">
        <v>42597</v>
      </c>
      <c r="D1696" s="319">
        <v>2016</v>
      </c>
      <c r="E1696" s="321">
        <v>33</v>
      </c>
    </row>
    <row r="1697" spans="1:5">
      <c r="A1697" s="318">
        <v>42601</v>
      </c>
      <c r="B1697" s="319" t="str">
        <f t="shared" si="26"/>
        <v>SEX</v>
      </c>
      <c r="C1697" s="320">
        <v>42597</v>
      </c>
      <c r="D1697" s="319">
        <v>2016</v>
      </c>
      <c r="E1697" s="321">
        <v>34</v>
      </c>
    </row>
    <row r="1698" spans="1:5">
      <c r="A1698" s="318">
        <v>42602</v>
      </c>
      <c r="B1698" s="319" t="str">
        <f t="shared" si="26"/>
        <v>SAB</v>
      </c>
      <c r="C1698" s="320">
        <v>42597</v>
      </c>
      <c r="D1698" s="319">
        <v>2016</v>
      </c>
      <c r="E1698" s="321">
        <v>34</v>
      </c>
    </row>
    <row r="1699" spans="1:5">
      <c r="A1699" s="318">
        <v>42603</v>
      </c>
      <c r="B1699" s="319" t="str">
        <f t="shared" si="26"/>
        <v>DOM</v>
      </c>
      <c r="C1699" s="320">
        <v>42597</v>
      </c>
      <c r="D1699" s="319">
        <v>2016</v>
      </c>
      <c r="E1699" s="321">
        <v>34</v>
      </c>
    </row>
    <row r="1700" spans="1:5">
      <c r="A1700" s="318">
        <v>42604</v>
      </c>
      <c r="B1700" s="319" t="str">
        <f t="shared" si="26"/>
        <v>SEG</v>
      </c>
      <c r="C1700" s="320">
        <v>42604</v>
      </c>
      <c r="D1700" s="319">
        <v>2016</v>
      </c>
      <c r="E1700" s="321">
        <v>34</v>
      </c>
    </row>
    <row r="1701" spans="1:5">
      <c r="A1701" s="318">
        <v>42605</v>
      </c>
      <c r="B1701" s="319" t="str">
        <f t="shared" si="26"/>
        <v>TER</v>
      </c>
      <c r="C1701" s="320">
        <v>42604</v>
      </c>
      <c r="D1701" s="319">
        <v>2016</v>
      </c>
      <c r="E1701" s="321">
        <v>34</v>
      </c>
    </row>
    <row r="1702" spans="1:5">
      <c r="A1702" s="318">
        <v>42606</v>
      </c>
      <c r="B1702" s="319" t="str">
        <f t="shared" si="26"/>
        <v>QUA</v>
      </c>
      <c r="C1702" s="320">
        <v>42604</v>
      </c>
      <c r="D1702" s="319">
        <v>2016</v>
      </c>
      <c r="E1702" s="321">
        <v>34</v>
      </c>
    </row>
    <row r="1703" spans="1:5">
      <c r="A1703" s="318">
        <v>42607</v>
      </c>
      <c r="B1703" s="319" t="str">
        <f t="shared" si="26"/>
        <v>QUI</v>
      </c>
      <c r="C1703" s="320">
        <v>42604</v>
      </c>
      <c r="D1703" s="319">
        <v>2016</v>
      </c>
      <c r="E1703" s="321">
        <v>34</v>
      </c>
    </row>
    <row r="1704" spans="1:5">
      <c r="A1704" s="318">
        <v>42608</v>
      </c>
      <c r="B1704" s="319" t="str">
        <f t="shared" si="26"/>
        <v>SEX</v>
      </c>
      <c r="C1704" s="320">
        <v>42604</v>
      </c>
      <c r="D1704" s="319">
        <v>2016</v>
      </c>
      <c r="E1704" s="321">
        <v>35</v>
      </c>
    </row>
    <row r="1705" spans="1:5">
      <c r="A1705" s="318">
        <v>42609</v>
      </c>
      <c r="B1705" s="319" t="str">
        <f t="shared" si="26"/>
        <v>SAB</v>
      </c>
      <c r="C1705" s="320">
        <v>42604</v>
      </c>
      <c r="D1705" s="319">
        <v>2016</v>
      </c>
      <c r="E1705" s="321">
        <v>35</v>
      </c>
    </row>
    <row r="1706" spans="1:5">
      <c r="A1706" s="318">
        <v>42610</v>
      </c>
      <c r="B1706" s="319" t="str">
        <f t="shared" si="26"/>
        <v>DOM</v>
      </c>
      <c r="C1706" s="320">
        <v>42604</v>
      </c>
      <c r="D1706" s="319">
        <v>2016</v>
      </c>
      <c r="E1706" s="321">
        <v>35</v>
      </c>
    </row>
    <row r="1707" spans="1:5">
      <c r="A1707" s="318">
        <v>42611</v>
      </c>
      <c r="B1707" s="319" t="str">
        <f t="shared" si="26"/>
        <v>SEG</v>
      </c>
      <c r="C1707" s="320">
        <v>42611</v>
      </c>
      <c r="D1707" s="319">
        <v>2016</v>
      </c>
      <c r="E1707" s="321">
        <v>35</v>
      </c>
    </row>
    <row r="1708" spans="1:5">
      <c r="A1708" s="318">
        <v>42612</v>
      </c>
      <c r="B1708" s="319" t="str">
        <f t="shared" si="26"/>
        <v>TER</v>
      </c>
      <c r="C1708" s="320">
        <v>42611</v>
      </c>
      <c r="D1708" s="319">
        <v>2016</v>
      </c>
      <c r="E1708" s="321">
        <v>35</v>
      </c>
    </row>
    <row r="1709" spans="1:5">
      <c r="A1709" s="318">
        <v>42613</v>
      </c>
      <c r="B1709" s="319" t="str">
        <f t="shared" si="26"/>
        <v>QUA</v>
      </c>
      <c r="C1709" s="320">
        <v>42611</v>
      </c>
      <c r="D1709" s="319">
        <v>2016</v>
      </c>
      <c r="E1709" s="321">
        <v>35</v>
      </c>
    </row>
    <row r="1710" spans="1:5">
      <c r="A1710" s="318">
        <v>42614</v>
      </c>
      <c r="B1710" s="319" t="str">
        <f t="shared" si="26"/>
        <v>QUI</v>
      </c>
      <c r="C1710" s="320">
        <v>42611</v>
      </c>
      <c r="D1710" s="319">
        <v>2016</v>
      </c>
      <c r="E1710" s="321">
        <v>35</v>
      </c>
    </row>
    <row r="1711" spans="1:5">
      <c r="A1711" s="318">
        <v>42615</v>
      </c>
      <c r="B1711" s="319" t="str">
        <f t="shared" si="26"/>
        <v>SEX</v>
      </c>
      <c r="C1711" s="320">
        <v>42611</v>
      </c>
      <c r="D1711" s="319">
        <v>2016</v>
      </c>
      <c r="E1711" s="321">
        <v>36</v>
      </c>
    </row>
    <row r="1712" spans="1:5">
      <c r="A1712" s="318">
        <v>42616</v>
      </c>
      <c r="B1712" s="319" t="str">
        <f t="shared" si="26"/>
        <v>SAB</v>
      </c>
      <c r="C1712" s="320">
        <v>42611</v>
      </c>
      <c r="D1712" s="319">
        <v>2016</v>
      </c>
      <c r="E1712" s="321">
        <v>36</v>
      </c>
    </row>
    <row r="1713" spans="1:5">
      <c r="A1713" s="318">
        <v>42617</v>
      </c>
      <c r="B1713" s="319" t="str">
        <f t="shared" si="26"/>
        <v>DOM</v>
      </c>
      <c r="C1713" s="320">
        <v>42611</v>
      </c>
      <c r="D1713" s="319">
        <v>2016</v>
      </c>
      <c r="E1713" s="321">
        <v>36</v>
      </c>
    </row>
    <row r="1714" spans="1:5">
      <c r="A1714" s="318">
        <v>42618</v>
      </c>
      <c r="B1714" s="319" t="str">
        <f t="shared" si="26"/>
        <v>SEG</v>
      </c>
      <c r="C1714" s="320">
        <v>42618</v>
      </c>
      <c r="D1714" s="319">
        <v>2016</v>
      </c>
      <c r="E1714" s="321">
        <v>36</v>
      </c>
    </row>
    <row r="1715" spans="1:5">
      <c r="A1715" s="318">
        <v>42619</v>
      </c>
      <c r="B1715" s="319" t="str">
        <f t="shared" si="26"/>
        <v>TER</v>
      </c>
      <c r="C1715" s="320">
        <v>42618</v>
      </c>
      <c r="D1715" s="319">
        <v>2016</v>
      </c>
      <c r="E1715" s="321">
        <v>36</v>
      </c>
    </row>
    <row r="1716" spans="1:5">
      <c r="A1716" s="318">
        <v>42620</v>
      </c>
      <c r="B1716" s="319" t="str">
        <f t="shared" si="26"/>
        <v>QUA</v>
      </c>
      <c r="C1716" s="320">
        <v>42618</v>
      </c>
      <c r="D1716" s="319">
        <v>2016</v>
      </c>
      <c r="E1716" s="321">
        <v>36</v>
      </c>
    </row>
    <row r="1717" spans="1:5">
      <c r="A1717" s="318">
        <v>42621</v>
      </c>
      <c r="B1717" s="319" t="str">
        <f t="shared" si="26"/>
        <v>QUI</v>
      </c>
      <c r="C1717" s="320">
        <v>42618</v>
      </c>
      <c r="D1717" s="319">
        <v>2016</v>
      </c>
      <c r="E1717" s="321">
        <v>36</v>
      </c>
    </row>
    <row r="1718" spans="1:5">
      <c r="A1718" s="318">
        <v>42622</v>
      </c>
      <c r="B1718" s="319" t="str">
        <f t="shared" si="26"/>
        <v>SEX</v>
      </c>
      <c r="C1718" s="320">
        <v>42618</v>
      </c>
      <c r="D1718" s="319">
        <v>2016</v>
      </c>
      <c r="E1718" s="321">
        <v>37</v>
      </c>
    </row>
    <row r="1719" spans="1:5">
      <c r="A1719" s="318">
        <v>42623</v>
      </c>
      <c r="B1719" s="319" t="str">
        <f t="shared" si="26"/>
        <v>SAB</v>
      </c>
      <c r="C1719" s="320">
        <v>42618</v>
      </c>
      <c r="D1719" s="319">
        <v>2016</v>
      </c>
      <c r="E1719" s="321">
        <v>37</v>
      </c>
    </row>
    <row r="1720" spans="1:5">
      <c r="A1720" s="318">
        <v>42624</v>
      </c>
      <c r="B1720" s="319" t="str">
        <f t="shared" si="26"/>
        <v>DOM</v>
      </c>
      <c r="C1720" s="320">
        <v>42618</v>
      </c>
      <c r="D1720" s="319">
        <v>2016</v>
      </c>
      <c r="E1720" s="321">
        <v>37</v>
      </c>
    </row>
    <row r="1721" spans="1:5">
      <c r="A1721" s="318">
        <v>42625</v>
      </c>
      <c r="B1721" s="319" t="str">
        <f t="shared" si="26"/>
        <v>SEG</v>
      </c>
      <c r="C1721" s="320">
        <v>42625</v>
      </c>
      <c r="D1721" s="319">
        <v>2016</v>
      </c>
      <c r="E1721" s="321">
        <v>37</v>
      </c>
    </row>
    <row r="1722" spans="1:5">
      <c r="A1722" s="318">
        <v>42626</v>
      </c>
      <c r="B1722" s="319" t="str">
        <f t="shared" si="26"/>
        <v>TER</v>
      </c>
      <c r="C1722" s="320">
        <v>42625</v>
      </c>
      <c r="D1722" s="319">
        <v>2016</v>
      </c>
      <c r="E1722" s="321">
        <v>37</v>
      </c>
    </row>
    <row r="1723" spans="1:5">
      <c r="A1723" s="318">
        <v>42627</v>
      </c>
      <c r="B1723" s="319" t="str">
        <f t="shared" si="26"/>
        <v>QUA</v>
      </c>
      <c r="C1723" s="320">
        <v>42625</v>
      </c>
      <c r="D1723" s="319">
        <v>2016</v>
      </c>
      <c r="E1723" s="321">
        <v>37</v>
      </c>
    </row>
    <row r="1724" spans="1:5">
      <c r="A1724" s="318">
        <v>42628</v>
      </c>
      <c r="B1724" s="319" t="str">
        <f t="shared" si="26"/>
        <v>QUI</v>
      </c>
      <c r="C1724" s="320">
        <v>42625</v>
      </c>
      <c r="D1724" s="319">
        <v>2016</v>
      </c>
      <c r="E1724" s="321">
        <v>37</v>
      </c>
    </row>
    <row r="1725" spans="1:5">
      <c r="A1725" s="318">
        <v>42629</v>
      </c>
      <c r="B1725" s="319" t="str">
        <f t="shared" si="26"/>
        <v>SEX</v>
      </c>
      <c r="C1725" s="320">
        <v>42625</v>
      </c>
      <c r="D1725" s="319">
        <v>2016</v>
      </c>
      <c r="E1725" s="321">
        <v>38</v>
      </c>
    </row>
    <row r="1726" spans="1:5">
      <c r="A1726" s="318">
        <v>42630</v>
      </c>
      <c r="B1726" s="319" t="str">
        <f t="shared" si="26"/>
        <v>SAB</v>
      </c>
      <c r="C1726" s="320">
        <v>42625</v>
      </c>
      <c r="D1726" s="319">
        <v>2016</v>
      </c>
      <c r="E1726" s="321">
        <v>38</v>
      </c>
    </row>
    <row r="1727" spans="1:5">
      <c r="A1727" s="318">
        <v>42631</v>
      </c>
      <c r="B1727" s="319" t="str">
        <f t="shared" si="26"/>
        <v>DOM</v>
      </c>
      <c r="C1727" s="320">
        <v>42625</v>
      </c>
      <c r="D1727" s="319">
        <v>2016</v>
      </c>
      <c r="E1727" s="321">
        <v>38</v>
      </c>
    </row>
    <row r="1728" spans="1:5">
      <c r="A1728" s="318">
        <v>42632</v>
      </c>
      <c r="B1728" s="319" t="str">
        <f t="shared" si="26"/>
        <v>SEG</v>
      </c>
      <c r="C1728" s="320">
        <v>42632</v>
      </c>
      <c r="D1728" s="319">
        <v>2016</v>
      </c>
      <c r="E1728" s="321">
        <v>38</v>
      </c>
    </row>
    <row r="1729" spans="1:5">
      <c r="A1729" s="318">
        <v>42633</v>
      </c>
      <c r="B1729" s="319" t="str">
        <f t="shared" si="26"/>
        <v>TER</v>
      </c>
      <c r="C1729" s="320">
        <v>42632</v>
      </c>
      <c r="D1729" s="319">
        <v>2016</v>
      </c>
      <c r="E1729" s="321">
        <v>38</v>
      </c>
    </row>
    <row r="1730" spans="1:5">
      <c r="A1730" s="318">
        <v>42634</v>
      </c>
      <c r="B1730" s="319" t="str">
        <f t="shared" ref="B1730:B1793" si="27">VLOOKUP(WEEKDAY(A1730),$G$2:$H$9,2,0)</f>
        <v>QUA</v>
      </c>
      <c r="C1730" s="320">
        <v>42632</v>
      </c>
      <c r="D1730" s="319">
        <v>2016</v>
      </c>
      <c r="E1730" s="321">
        <v>38</v>
      </c>
    </row>
    <row r="1731" spans="1:5">
      <c r="A1731" s="318">
        <v>42635</v>
      </c>
      <c r="B1731" s="319" t="str">
        <f t="shared" si="27"/>
        <v>QUI</v>
      </c>
      <c r="C1731" s="320">
        <v>42632</v>
      </c>
      <c r="D1731" s="319">
        <v>2016</v>
      </c>
      <c r="E1731" s="321">
        <v>38</v>
      </c>
    </row>
    <row r="1732" spans="1:5">
      <c r="A1732" s="318">
        <v>42636</v>
      </c>
      <c r="B1732" s="319" t="str">
        <f t="shared" si="27"/>
        <v>SEX</v>
      </c>
      <c r="C1732" s="320">
        <v>42632</v>
      </c>
      <c r="D1732" s="319">
        <v>2016</v>
      </c>
      <c r="E1732" s="321">
        <v>39</v>
      </c>
    </row>
    <row r="1733" spans="1:5">
      <c r="A1733" s="318">
        <v>42637</v>
      </c>
      <c r="B1733" s="319" t="str">
        <f t="shared" si="27"/>
        <v>SAB</v>
      </c>
      <c r="C1733" s="320">
        <v>42632</v>
      </c>
      <c r="D1733" s="319">
        <v>2016</v>
      </c>
      <c r="E1733" s="321">
        <v>39</v>
      </c>
    </row>
    <row r="1734" spans="1:5">
      <c r="A1734" s="318">
        <v>42638</v>
      </c>
      <c r="B1734" s="319" t="str">
        <f t="shared" si="27"/>
        <v>DOM</v>
      </c>
      <c r="C1734" s="320">
        <v>42632</v>
      </c>
      <c r="D1734" s="319">
        <v>2016</v>
      </c>
      <c r="E1734" s="321">
        <v>39</v>
      </c>
    </row>
    <row r="1735" spans="1:5">
      <c r="A1735" s="318">
        <v>42639</v>
      </c>
      <c r="B1735" s="319" t="str">
        <f t="shared" si="27"/>
        <v>SEG</v>
      </c>
      <c r="C1735" s="320">
        <v>42639</v>
      </c>
      <c r="D1735" s="319">
        <v>2016</v>
      </c>
      <c r="E1735" s="321">
        <v>39</v>
      </c>
    </row>
    <row r="1736" spans="1:5">
      <c r="A1736" s="318">
        <v>42640</v>
      </c>
      <c r="B1736" s="319" t="str">
        <f t="shared" si="27"/>
        <v>TER</v>
      </c>
      <c r="C1736" s="320">
        <v>42639</v>
      </c>
      <c r="D1736" s="319">
        <v>2016</v>
      </c>
      <c r="E1736" s="321">
        <v>39</v>
      </c>
    </row>
    <row r="1737" spans="1:5">
      <c r="A1737" s="318">
        <v>42641</v>
      </c>
      <c r="B1737" s="319" t="str">
        <f t="shared" si="27"/>
        <v>QUA</v>
      </c>
      <c r="C1737" s="320">
        <v>42639</v>
      </c>
      <c r="D1737" s="319">
        <v>2016</v>
      </c>
      <c r="E1737" s="321">
        <v>39</v>
      </c>
    </row>
    <row r="1738" spans="1:5">
      <c r="A1738" s="318">
        <v>42642</v>
      </c>
      <c r="B1738" s="319" t="str">
        <f t="shared" si="27"/>
        <v>QUI</v>
      </c>
      <c r="C1738" s="320">
        <v>42639</v>
      </c>
      <c r="D1738" s="319">
        <v>2016</v>
      </c>
      <c r="E1738" s="321">
        <v>39</v>
      </c>
    </row>
    <row r="1739" spans="1:5">
      <c r="A1739" s="318">
        <v>42643</v>
      </c>
      <c r="B1739" s="319" t="str">
        <f t="shared" si="27"/>
        <v>SEX</v>
      </c>
      <c r="C1739" s="320">
        <v>42639</v>
      </c>
      <c r="D1739" s="319">
        <v>2016</v>
      </c>
      <c r="E1739" s="321">
        <v>40</v>
      </c>
    </row>
    <row r="1740" spans="1:5">
      <c r="A1740" s="318">
        <v>42644</v>
      </c>
      <c r="B1740" s="319" t="str">
        <f t="shared" si="27"/>
        <v>SAB</v>
      </c>
      <c r="C1740" s="320">
        <v>42639</v>
      </c>
      <c r="D1740" s="319">
        <v>2016</v>
      </c>
      <c r="E1740" s="321">
        <v>40</v>
      </c>
    </row>
    <row r="1741" spans="1:5">
      <c r="A1741" s="318">
        <v>42645</v>
      </c>
      <c r="B1741" s="319" t="str">
        <f t="shared" si="27"/>
        <v>DOM</v>
      </c>
      <c r="C1741" s="320">
        <v>42639</v>
      </c>
      <c r="D1741" s="319">
        <v>2016</v>
      </c>
      <c r="E1741" s="321">
        <v>40</v>
      </c>
    </row>
    <row r="1742" spans="1:5">
      <c r="A1742" s="318">
        <v>42646</v>
      </c>
      <c r="B1742" s="319" t="str">
        <f t="shared" si="27"/>
        <v>SEG</v>
      </c>
      <c r="C1742" s="320">
        <v>42646</v>
      </c>
      <c r="D1742" s="319">
        <v>2016</v>
      </c>
      <c r="E1742" s="321">
        <v>40</v>
      </c>
    </row>
    <row r="1743" spans="1:5">
      <c r="A1743" s="318">
        <v>42647</v>
      </c>
      <c r="B1743" s="319" t="str">
        <f t="shared" si="27"/>
        <v>TER</v>
      </c>
      <c r="C1743" s="320">
        <v>42646</v>
      </c>
      <c r="D1743" s="319">
        <v>2016</v>
      </c>
      <c r="E1743" s="321">
        <v>40</v>
      </c>
    </row>
    <row r="1744" spans="1:5">
      <c r="A1744" s="318">
        <v>42648</v>
      </c>
      <c r="B1744" s="319" t="str">
        <f t="shared" si="27"/>
        <v>QUA</v>
      </c>
      <c r="C1744" s="320">
        <v>42646</v>
      </c>
      <c r="D1744" s="319">
        <v>2016</v>
      </c>
      <c r="E1744" s="321">
        <v>40</v>
      </c>
    </row>
    <row r="1745" spans="1:5">
      <c r="A1745" s="318">
        <v>42649</v>
      </c>
      <c r="B1745" s="319" t="str">
        <f t="shared" si="27"/>
        <v>QUI</v>
      </c>
      <c r="C1745" s="320">
        <v>42646</v>
      </c>
      <c r="D1745" s="319">
        <v>2016</v>
      </c>
      <c r="E1745" s="321">
        <v>40</v>
      </c>
    </row>
    <row r="1746" spans="1:5">
      <c r="A1746" s="318">
        <v>42650</v>
      </c>
      <c r="B1746" s="319" t="str">
        <f t="shared" si="27"/>
        <v>SEX</v>
      </c>
      <c r="C1746" s="320">
        <v>42646</v>
      </c>
      <c r="D1746" s="319">
        <v>2016</v>
      </c>
      <c r="E1746" s="321">
        <v>41</v>
      </c>
    </row>
    <row r="1747" spans="1:5">
      <c r="A1747" s="318">
        <v>42651</v>
      </c>
      <c r="B1747" s="319" t="str">
        <f t="shared" si="27"/>
        <v>SAB</v>
      </c>
      <c r="C1747" s="320">
        <v>42646</v>
      </c>
      <c r="D1747" s="319">
        <v>2016</v>
      </c>
      <c r="E1747" s="321">
        <v>41</v>
      </c>
    </row>
    <row r="1748" spans="1:5">
      <c r="A1748" s="318">
        <v>42652</v>
      </c>
      <c r="B1748" s="319" t="str">
        <f t="shared" si="27"/>
        <v>DOM</v>
      </c>
      <c r="C1748" s="320">
        <v>42646</v>
      </c>
      <c r="D1748" s="319">
        <v>2016</v>
      </c>
      <c r="E1748" s="321">
        <v>41</v>
      </c>
    </row>
    <row r="1749" spans="1:5">
      <c r="A1749" s="318">
        <v>42653</v>
      </c>
      <c r="B1749" s="319" t="str">
        <f t="shared" si="27"/>
        <v>SEG</v>
      </c>
      <c r="C1749" s="320">
        <v>42653</v>
      </c>
      <c r="D1749" s="319">
        <v>2016</v>
      </c>
      <c r="E1749" s="321">
        <v>41</v>
      </c>
    </row>
    <row r="1750" spans="1:5">
      <c r="A1750" s="318">
        <v>42654</v>
      </c>
      <c r="B1750" s="319" t="str">
        <f t="shared" si="27"/>
        <v>TER</v>
      </c>
      <c r="C1750" s="320">
        <v>42653</v>
      </c>
      <c r="D1750" s="319">
        <v>2016</v>
      </c>
      <c r="E1750" s="321">
        <v>41</v>
      </c>
    </row>
    <row r="1751" spans="1:5">
      <c r="A1751" s="318">
        <v>42655</v>
      </c>
      <c r="B1751" s="319" t="str">
        <f t="shared" si="27"/>
        <v>QUA</v>
      </c>
      <c r="C1751" s="320">
        <v>42653</v>
      </c>
      <c r="D1751" s="319">
        <v>2016</v>
      </c>
      <c r="E1751" s="321">
        <v>41</v>
      </c>
    </row>
    <row r="1752" spans="1:5">
      <c r="A1752" s="318">
        <v>42656</v>
      </c>
      <c r="B1752" s="319" t="str">
        <f t="shared" si="27"/>
        <v>QUI</v>
      </c>
      <c r="C1752" s="320">
        <v>42653</v>
      </c>
      <c r="D1752" s="319">
        <v>2016</v>
      </c>
      <c r="E1752" s="321">
        <v>41</v>
      </c>
    </row>
    <row r="1753" spans="1:5">
      <c r="A1753" s="318">
        <v>42657</v>
      </c>
      <c r="B1753" s="319" t="str">
        <f t="shared" si="27"/>
        <v>SEX</v>
      </c>
      <c r="C1753" s="320">
        <v>42653</v>
      </c>
      <c r="D1753" s="319">
        <v>2016</v>
      </c>
      <c r="E1753" s="321">
        <v>42</v>
      </c>
    </row>
    <row r="1754" spans="1:5">
      <c r="A1754" s="318">
        <v>42658</v>
      </c>
      <c r="B1754" s="319" t="str">
        <f t="shared" si="27"/>
        <v>SAB</v>
      </c>
      <c r="C1754" s="320">
        <v>42653</v>
      </c>
      <c r="D1754" s="319">
        <v>2016</v>
      </c>
      <c r="E1754" s="321">
        <v>42</v>
      </c>
    </row>
    <row r="1755" spans="1:5">
      <c r="A1755" s="318">
        <v>42659</v>
      </c>
      <c r="B1755" s="319" t="str">
        <f t="shared" si="27"/>
        <v>DOM</v>
      </c>
      <c r="C1755" s="320">
        <v>42653</v>
      </c>
      <c r="D1755" s="319">
        <v>2016</v>
      </c>
      <c r="E1755" s="321">
        <v>42</v>
      </c>
    </row>
    <row r="1756" spans="1:5">
      <c r="A1756" s="318">
        <v>42660</v>
      </c>
      <c r="B1756" s="319" t="str">
        <f t="shared" si="27"/>
        <v>SEG</v>
      </c>
      <c r="C1756" s="320">
        <v>42660</v>
      </c>
      <c r="D1756" s="319">
        <v>2016</v>
      </c>
      <c r="E1756" s="321">
        <v>42</v>
      </c>
    </row>
    <row r="1757" spans="1:5">
      <c r="A1757" s="318">
        <v>42661</v>
      </c>
      <c r="B1757" s="319" t="str">
        <f t="shared" si="27"/>
        <v>TER</v>
      </c>
      <c r="C1757" s="320">
        <v>42660</v>
      </c>
      <c r="D1757" s="319">
        <v>2016</v>
      </c>
      <c r="E1757" s="321">
        <v>42</v>
      </c>
    </row>
    <row r="1758" spans="1:5">
      <c r="A1758" s="318">
        <v>42662</v>
      </c>
      <c r="B1758" s="319" t="str">
        <f t="shared" si="27"/>
        <v>QUA</v>
      </c>
      <c r="C1758" s="320">
        <v>42660</v>
      </c>
      <c r="D1758" s="319">
        <v>2016</v>
      </c>
      <c r="E1758" s="321">
        <v>42</v>
      </c>
    </row>
    <row r="1759" spans="1:5">
      <c r="A1759" s="318">
        <v>42663</v>
      </c>
      <c r="B1759" s="319" t="str">
        <f t="shared" si="27"/>
        <v>QUI</v>
      </c>
      <c r="C1759" s="320">
        <v>42660</v>
      </c>
      <c r="D1759" s="319">
        <v>2016</v>
      </c>
      <c r="E1759" s="321">
        <v>42</v>
      </c>
    </row>
    <row r="1760" spans="1:5">
      <c r="A1760" s="318">
        <v>42664</v>
      </c>
      <c r="B1760" s="319" t="str">
        <f t="shared" si="27"/>
        <v>SEX</v>
      </c>
      <c r="C1760" s="320">
        <v>42660</v>
      </c>
      <c r="D1760" s="319">
        <v>2016</v>
      </c>
      <c r="E1760" s="321">
        <v>43</v>
      </c>
    </row>
    <row r="1761" spans="1:5">
      <c r="A1761" s="318">
        <v>42665</v>
      </c>
      <c r="B1761" s="319" t="str">
        <f t="shared" si="27"/>
        <v>SAB</v>
      </c>
      <c r="C1761" s="320">
        <v>42660</v>
      </c>
      <c r="D1761" s="319">
        <v>2016</v>
      </c>
      <c r="E1761" s="321">
        <v>43</v>
      </c>
    </row>
    <row r="1762" spans="1:5">
      <c r="A1762" s="318">
        <v>42666</v>
      </c>
      <c r="B1762" s="319" t="str">
        <f t="shared" si="27"/>
        <v>DOM</v>
      </c>
      <c r="C1762" s="320">
        <v>42660</v>
      </c>
      <c r="D1762" s="319">
        <v>2016</v>
      </c>
      <c r="E1762" s="321">
        <v>43</v>
      </c>
    </row>
    <row r="1763" spans="1:5">
      <c r="A1763" s="318">
        <v>42667</v>
      </c>
      <c r="B1763" s="319" t="str">
        <f t="shared" si="27"/>
        <v>SEG</v>
      </c>
      <c r="C1763" s="320">
        <v>42667</v>
      </c>
      <c r="D1763" s="319">
        <v>2016</v>
      </c>
      <c r="E1763" s="321">
        <v>43</v>
      </c>
    </row>
    <row r="1764" spans="1:5">
      <c r="A1764" s="318">
        <v>42668</v>
      </c>
      <c r="B1764" s="319" t="str">
        <f t="shared" si="27"/>
        <v>TER</v>
      </c>
      <c r="C1764" s="320">
        <v>42667</v>
      </c>
      <c r="D1764" s="319">
        <v>2016</v>
      </c>
      <c r="E1764" s="321">
        <v>43</v>
      </c>
    </row>
    <row r="1765" spans="1:5">
      <c r="A1765" s="318">
        <v>42669</v>
      </c>
      <c r="B1765" s="319" t="str">
        <f t="shared" si="27"/>
        <v>QUA</v>
      </c>
      <c r="C1765" s="320">
        <v>42667</v>
      </c>
      <c r="D1765" s="319">
        <v>2016</v>
      </c>
      <c r="E1765" s="321">
        <v>43</v>
      </c>
    </row>
    <row r="1766" spans="1:5">
      <c r="A1766" s="318">
        <v>42670</v>
      </c>
      <c r="B1766" s="319" t="str">
        <f t="shared" si="27"/>
        <v>QUI</v>
      </c>
      <c r="C1766" s="320">
        <v>42667</v>
      </c>
      <c r="D1766" s="319">
        <v>2016</v>
      </c>
      <c r="E1766" s="321">
        <v>43</v>
      </c>
    </row>
    <row r="1767" spans="1:5">
      <c r="A1767" s="318">
        <v>42671</v>
      </c>
      <c r="B1767" s="319" t="str">
        <f t="shared" si="27"/>
        <v>SEX</v>
      </c>
      <c r="C1767" s="320">
        <v>42667</v>
      </c>
      <c r="D1767" s="319">
        <v>2016</v>
      </c>
      <c r="E1767" s="321">
        <v>44</v>
      </c>
    </row>
    <row r="1768" spans="1:5">
      <c r="A1768" s="318">
        <v>42672</v>
      </c>
      <c r="B1768" s="319" t="str">
        <f t="shared" si="27"/>
        <v>SAB</v>
      </c>
      <c r="C1768" s="320">
        <v>42667</v>
      </c>
      <c r="D1768" s="319">
        <v>2016</v>
      </c>
      <c r="E1768" s="321">
        <v>44</v>
      </c>
    </row>
    <row r="1769" spans="1:5">
      <c r="A1769" s="318">
        <v>42673</v>
      </c>
      <c r="B1769" s="319" t="str">
        <f t="shared" si="27"/>
        <v>DOM</v>
      </c>
      <c r="C1769" s="320">
        <v>42667</v>
      </c>
      <c r="D1769" s="319">
        <v>2016</v>
      </c>
      <c r="E1769" s="321">
        <v>44</v>
      </c>
    </row>
    <row r="1770" spans="1:5">
      <c r="A1770" s="318">
        <v>42674</v>
      </c>
      <c r="B1770" s="319" t="str">
        <f t="shared" si="27"/>
        <v>SEG</v>
      </c>
      <c r="C1770" s="320">
        <v>42674</v>
      </c>
      <c r="D1770" s="319">
        <v>2016</v>
      </c>
      <c r="E1770" s="321">
        <v>44</v>
      </c>
    </row>
    <row r="1771" spans="1:5">
      <c r="A1771" s="318">
        <v>42675</v>
      </c>
      <c r="B1771" s="319" t="str">
        <f t="shared" si="27"/>
        <v>TER</v>
      </c>
      <c r="C1771" s="320">
        <v>42674</v>
      </c>
      <c r="D1771" s="319">
        <v>2016</v>
      </c>
      <c r="E1771" s="321">
        <v>44</v>
      </c>
    </row>
    <row r="1772" spans="1:5">
      <c r="A1772" s="318">
        <v>42676</v>
      </c>
      <c r="B1772" s="319" t="str">
        <f t="shared" si="27"/>
        <v>QUA</v>
      </c>
      <c r="C1772" s="320">
        <v>42674</v>
      </c>
      <c r="D1772" s="319">
        <v>2016</v>
      </c>
      <c r="E1772" s="321">
        <v>44</v>
      </c>
    </row>
    <row r="1773" spans="1:5">
      <c r="A1773" s="318">
        <v>42677</v>
      </c>
      <c r="B1773" s="319" t="str">
        <f t="shared" si="27"/>
        <v>QUI</v>
      </c>
      <c r="C1773" s="320">
        <v>42674</v>
      </c>
      <c r="D1773" s="319">
        <v>2016</v>
      </c>
      <c r="E1773" s="321">
        <v>44</v>
      </c>
    </row>
    <row r="1774" spans="1:5">
      <c r="A1774" s="318">
        <v>42678</v>
      </c>
      <c r="B1774" s="319" t="str">
        <f t="shared" si="27"/>
        <v>SEX</v>
      </c>
      <c r="C1774" s="320">
        <v>42674</v>
      </c>
      <c r="D1774" s="319">
        <v>2016</v>
      </c>
      <c r="E1774" s="321">
        <v>45</v>
      </c>
    </row>
    <row r="1775" spans="1:5">
      <c r="A1775" s="318">
        <v>42679</v>
      </c>
      <c r="B1775" s="319" t="str">
        <f t="shared" si="27"/>
        <v>SAB</v>
      </c>
      <c r="C1775" s="320">
        <v>42674</v>
      </c>
      <c r="D1775" s="319">
        <v>2016</v>
      </c>
      <c r="E1775" s="321">
        <v>45</v>
      </c>
    </row>
    <row r="1776" spans="1:5">
      <c r="A1776" s="318">
        <v>42680</v>
      </c>
      <c r="B1776" s="319" t="str">
        <f t="shared" si="27"/>
        <v>DOM</v>
      </c>
      <c r="C1776" s="320">
        <v>42674</v>
      </c>
      <c r="D1776" s="319">
        <v>2016</v>
      </c>
      <c r="E1776" s="321">
        <v>45</v>
      </c>
    </row>
    <row r="1777" spans="1:5">
      <c r="A1777" s="318">
        <v>42681</v>
      </c>
      <c r="B1777" s="319" t="str">
        <f t="shared" si="27"/>
        <v>SEG</v>
      </c>
      <c r="C1777" s="320">
        <v>42681</v>
      </c>
      <c r="D1777" s="319">
        <v>2016</v>
      </c>
      <c r="E1777" s="321">
        <v>45</v>
      </c>
    </row>
    <row r="1778" spans="1:5">
      <c r="A1778" s="318">
        <v>42682</v>
      </c>
      <c r="B1778" s="319" t="str">
        <f t="shared" si="27"/>
        <v>TER</v>
      </c>
      <c r="C1778" s="320">
        <v>42681</v>
      </c>
      <c r="D1778" s="319">
        <v>2016</v>
      </c>
      <c r="E1778" s="321">
        <v>45</v>
      </c>
    </row>
    <row r="1779" spans="1:5">
      <c r="A1779" s="318">
        <v>42683</v>
      </c>
      <c r="B1779" s="319" t="str">
        <f t="shared" si="27"/>
        <v>QUA</v>
      </c>
      <c r="C1779" s="320">
        <v>42681</v>
      </c>
      <c r="D1779" s="319">
        <v>2016</v>
      </c>
      <c r="E1779" s="321">
        <v>45</v>
      </c>
    </row>
    <row r="1780" spans="1:5">
      <c r="A1780" s="318">
        <v>42684</v>
      </c>
      <c r="B1780" s="319" t="str">
        <f t="shared" si="27"/>
        <v>QUI</v>
      </c>
      <c r="C1780" s="320">
        <v>42681</v>
      </c>
      <c r="D1780" s="319">
        <v>2016</v>
      </c>
      <c r="E1780" s="321">
        <v>45</v>
      </c>
    </row>
    <row r="1781" spans="1:5">
      <c r="A1781" s="318">
        <v>42685</v>
      </c>
      <c r="B1781" s="319" t="str">
        <f t="shared" si="27"/>
        <v>SEX</v>
      </c>
      <c r="C1781" s="320">
        <v>42681</v>
      </c>
      <c r="D1781" s="319">
        <v>2016</v>
      </c>
      <c r="E1781" s="321">
        <v>46</v>
      </c>
    </row>
    <row r="1782" spans="1:5">
      <c r="A1782" s="318">
        <v>42686</v>
      </c>
      <c r="B1782" s="319" t="str">
        <f t="shared" si="27"/>
        <v>SAB</v>
      </c>
      <c r="C1782" s="320">
        <v>42681</v>
      </c>
      <c r="D1782" s="319">
        <v>2016</v>
      </c>
      <c r="E1782" s="321">
        <v>46</v>
      </c>
    </row>
    <row r="1783" spans="1:5">
      <c r="A1783" s="318">
        <v>42687</v>
      </c>
      <c r="B1783" s="319" t="str">
        <f t="shared" si="27"/>
        <v>DOM</v>
      </c>
      <c r="C1783" s="320">
        <v>42681</v>
      </c>
      <c r="D1783" s="319">
        <v>2016</v>
      </c>
      <c r="E1783" s="321">
        <v>46</v>
      </c>
    </row>
    <row r="1784" spans="1:5">
      <c r="A1784" s="318">
        <v>42688</v>
      </c>
      <c r="B1784" s="319" t="str">
        <f t="shared" si="27"/>
        <v>SEG</v>
      </c>
      <c r="C1784" s="320">
        <v>42688</v>
      </c>
      <c r="D1784" s="319">
        <v>2016</v>
      </c>
      <c r="E1784" s="321">
        <v>46</v>
      </c>
    </row>
    <row r="1785" spans="1:5">
      <c r="A1785" s="318">
        <v>42689</v>
      </c>
      <c r="B1785" s="319" t="str">
        <f t="shared" si="27"/>
        <v>TER</v>
      </c>
      <c r="C1785" s="320">
        <v>42688</v>
      </c>
      <c r="D1785" s="319">
        <v>2016</v>
      </c>
      <c r="E1785" s="321">
        <v>46</v>
      </c>
    </row>
    <row r="1786" spans="1:5">
      <c r="A1786" s="318">
        <v>42690</v>
      </c>
      <c r="B1786" s="319" t="str">
        <f t="shared" si="27"/>
        <v>QUA</v>
      </c>
      <c r="C1786" s="320">
        <v>42688</v>
      </c>
      <c r="D1786" s="319">
        <v>2016</v>
      </c>
      <c r="E1786" s="321">
        <v>46</v>
      </c>
    </row>
    <row r="1787" spans="1:5">
      <c r="A1787" s="318">
        <v>42691</v>
      </c>
      <c r="B1787" s="319" t="str">
        <f t="shared" si="27"/>
        <v>QUI</v>
      </c>
      <c r="C1787" s="320">
        <v>42688</v>
      </c>
      <c r="D1787" s="319">
        <v>2016</v>
      </c>
      <c r="E1787" s="321">
        <v>46</v>
      </c>
    </row>
    <row r="1788" spans="1:5">
      <c r="A1788" s="318">
        <v>42692</v>
      </c>
      <c r="B1788" s="319" t="str">
        <f t="shared" si="27"/>
        <v>SEX</v>
      </c>
      <c r="C1788" s="320">
        <v>42688</v>
      </c>
      <c r="D1788" s="319">
        <v>2016</v>
      </c>
      <c r="E1788" s="321">
        <v>47</v>
      </c>
    </row>
    <row r="1789" spans="1:5">
      <c r="A1789" s="318">
        <v>42693</v>
      </c>
      <c r="B1789" s="319" t="str">
        <f t="shared" si="27"/>
        <v>SAB</v>
      </c>
      <c r="C1789" s="320">
        <v>42688</v>
      </c>
      <c r="D1789" s="319">
        <v>2016</v>
      </c>
      <c r="E1789" s="321">
        <v>47</v>
      </c>
    </row>
    <row r="1790" spans="1:5">
      <c r="A1790" s="318">
        <v>42694</v>
      </c>
      <c r="B1790" s="319" t="str">
        <f t="shared" si="27"/>
        <v>DOM</v>
      </c>
      <c r="C1790" s="320">
        <v>42688</v>
      </c>
      <c r="D1790" s="319">
        <v>2016</v>
      </c>
      <c r="E1790" s="321">
        <v>47</v>
      </c>
    </row>
    <row r="1791" spans="1:5">
      <c r="A1791" s="318">
        <v>42695</v>
      </c>
      <c r="B1791" s="319" t="str">
        <f t="shared" si="27"/>
        <v>SEG</v>
      </c>
      <c r="C1791" s="320">
        <v>42695</v>
      </c>
      <c r="D1791" s="319">
        <v>2016</v>
      </c>
      <c r="E1791" s="321">
        <v>47</v>
      </c>
    </row>
    <row r="1792" spans="1:5">
      <c r="A1792" s="318">
        <v>42696</v>
      </c>
      <c r="B1792" s="319" t="str">
        <f t="shared" si="27"/>
        <v>TER</v>
      </c>
      <c r="C1792" s="320">
        <v>42695</v>
      </c>
      <c r="D1792" s="319">
        <v>2016</v>
      </c>
      <c r="E1792" s="321">
        <v>47</v>
      </c>
    </row>
    <row r="1793" spans="1:5">
      <c r="A1793" s="318">
        <v>42697</v>
      </c>
      <c r="B1793" s="319" t="str">
        <f t="shared" si="27"/>
        <v>QUA</v>
      </c>
      <c r="C1793" s="320">
        <v>42695</v>
      </c>
      <c r="D1793" s="319">
        <v>2016</v>
      </c>
      <c r="E1793" s="321">
        <v>47</v>
      </c>
    </row>
    <row r="1794" spans="1:5">
      <c r="A1794" s="318">
        <v>42698</v>
      </c>
      <c r="B1794" s="319" t="str">
        <f t="shared" ref="B1794:B1857" si="28">VLOOKUP(WEEKDAY(A1794),$G$2:$H$9,2,0)</f>
        <v>QUI</v>
      </c>
      <c r="C1794" s="320">
        <v>42695</v>
      </c>
      <c r="D1794" s="319">
        <v>2016</v>
      </c>
      <c r="E1794" s="321">
        <v>47</v>
      </c>
    </row>
    <row r="1795" spans="1:5">
      <c r="A1795" s="318">
        <v>42699</v>
      </c>
      <c r="B1795" s="319" t="str">
        <f t="shared" si="28"/>
        <v>SEX</v>
      </c>
      <c r="C1795" s="320">
        <v>42695</v>
      </c>
      <c r="D1795" s="319">
        <v>2016</v>
      </c>
      <c r="E1795" s="321">
        <v>48</v>
      </c>
    </row>
    <row r="1796" spans="1:5">
      <c r="A1796" s="318">
        <v>42700</v>
      </c>
      <c r="B1796" s="319" t="str">
        <f t="shared" si="28"/>
        <v>SAB</v>
      </c>
      <c r="C1796" s="320">
        <v>42695</v>
      </c>
      <c r="D1796" s="319">
        <v>2016</v>
      </c>
      <c r="E1796" s="321">
        <v>48</v>
      </c>
    </row>
    <row r="1797" spans="1:5">
      <c r="A1797" s="318">
        <v>42701</v>
      </c>
      <c r="B1797" s="319" t="str">
        <f t="shared" si="28"/>
        <v>DOM</v>
      </c>
      <c r="C1797" s="320">
        <v>42695</v>
      </c>
      <c r="D1797" s="319">
        <v>2016</v>
      </c>
      <c r="E1797" s="321">
        <v>48</v>
      </c>
    </row>
    <row r="1798" spans="1:5">
      <c r="A1798" s="318">
        <v>42702</v>
      </c>
      <c r="B1798" s="319" t="str">
        <f t="shared" si="28"/>
        <v>SEG</v>
      </c>
      <c r="C1798" s="320">
        <v>42702</v>
      </c>
      <c r="D1798" s="319">
        <v>2016</v>
      </c>
      <c r="E1798" s="321">
        <v>48</v>
      </c>
    </row>
    <row r="1799" spans="1:5">
      <c r="A1799" s="318">
        <v>42703</v>
      </c>
      <c r="B1799" s="319" t="str">
        <f t="shared" si="28"/>
        <v>TER</v>
      </c>
      <c r="C1799" s="320">
        <v>42702</v>
      </c>
      <c r="D1799" s="319">
        <v>2016</v>
      </c>
      <c r="E1799" s="321">
        <v>48</v>
      </c>
    </row>
    <row r="1800" spans="1:5">
      <c r="A1800" s="318">
        <v>42704</v>
      </c>
      <c r="B1800" s="319" t="str">
        <f t="shared" si="28"/>
        <v>QUA</v>
      </c>
      <c r="C1800" s="320">
        <v>42702</v>
      </c>
      <c r="D1800" s="319">
        <v>2016</v>
      </c>
      <c r="E1800" s="321">
        <v>48</v>
      </c>
    </row>
    <row r="1801" spans="1:5">
      <c r="A1801" s="318">
        <v>42705</v>
      </c>
      <c r="B1801" s="319" t="str">
        <f t="shared" si="28"/>
        <v>QUI</v>
      </c>
      <c r="C1801" s="320">
        <v>42702</v>
      </c>
      <c r="D1801" s="319">
        <v>2016</v>
      </c>
      <c r="E1801" s="321">
        <v>48</v>
      </c>
    </row>
    <row r="1802" spans="1:5">
      <c r="A1802" s="318">
        <v>42706</v>
      </c>
      <c r="B1802" s="319" t="str">
        <f t="shared" si="28"/>
        <v>SEX</v>
      </c>
      <c r="C1802" s="320">
        <v>42702</v>
      </c>
      <c r="D1802" s="319">
        <v>2016</v>
      </c>
      <c r="E1802" s="321">
        <v>49</v>
      </c>
    </row>
    <row r="1803" spans="1:5">
      <c r="A1803" s="318">
        <v>42707</v>
      </c>
      <c r="B1803" s="319" t="str">
        <f t="shared" si="28"/>
        <v>SAB</v>
      </c>
      <c r="C1803" s="320">
        <v>42702</v>
      </c>
      <c r="D1803" s="319">
        <v>2016</v>
      </c>
      <c r="E1803" s="321">
        <v>49</v>
      </c>
    </row>
    <row r="1804" spans="1:5">
      <c r="A1804" s="318">
        <v>42708</v>
      </c>
      <c r="B1804" s="319" t="str">
        <f t="shared" si="28"/>
        <v>DOM</v>
      </c>
      <c r="C1804" s="320">
        <v>42702</v>
      </c>
      <c r="D1804" s="319">
        <v>2016</v>
      </c>
      <c r="E1804" s="321">
        <v>49</v>
      </c>
    </row>
    <row r="1805" spans="1:5">
      <c r="A1805" s="318">
        <v>42709</v>
      </c>
      <c r="B1805" s="319" t="str">
        <f t="shared" si="28"/>
        <v>SEG</v>
      </c>
      <c r="C1805" s="320">
        <v>42709</v>
      </c>
      <c r="D1805" s="319">
        <v>2016</v>
      </c>
      <c r="E1805" s="321">
        <v>49</v>
      </c>
    </row>
    <row r="1806" spans="1:5">
      <c r="A1806" s="318">
        <v>42710</v>
      </c>
      <c r="B1806" s="319" t="str">
        <f t="shared" si="28"/>
        <v>TER</v>
      </c>
      <c r="C1806" s="320">
        <v>42709</v>
      </c>
      <c r="D1806" s="319">
        <v>2016</v>
      </c>
      <c r="E1806" s="321">
        <v>49</v>
      </c>
    </row>
    <row r="1807" spans="1:5">
      <c r="A1807" s="318">
        <v>42711</v>
      </c>
      <c r="B1807" s="319" t="str">
        <f t="shared" si="28"/>
        <v>QUA</v>
      </c>
      <c r="C1807" s="320">
        <v>42709</v>
      </c>
      <c r="D1807" s="319">
        <v>2016</v>
      </c>
      <c r="E1807" s="321">
        <v>49</v>
      </c>
    </row>
    <row r="1808" spans="1:5">
      <c r="A1808" s="318">
        <v>42712</v>
      </c>
      <c r="B1808" s="319" t="str">
        <f t="shared" si="28"/>
        <v>QUI</v>
      </c>
      <c r="C1808" s="320">
        <v>42709</v>
      </c>
      <c r="D1808" s="319">
        <v>2016</v>
      </c>
      <c r="E1808" s="321">
        <v>49</v>
      </c>
    </row>
    <row r="1809" spans="1:5">
      <c r="A1809" s="318">
        <v>42713</v>
      </c>
      <c r="B1809" s="319" t="str">
        <f t="shared" si="28"/>
        <v>SEX</v>
      </c>
      <c r="C1809" s="320">
        <v>42709</v>
      </c>
      <c r="D1809" s="319">
        <v>2016</v>
      </c>
      <c r="E1809" s="321">
        <v>50</v>
      </c>
    </row>
    <row r="1810" spans="1:5">
      <c r="A1810" s="318">
        <v>42714</v>
      </c>
      <c r="B1810" s="319" t="str">
        <f t="shared" si="28"/>
        <v>SAB</v>
      </c>
      <c r="C1810" s="320">
        <v>42709</v>
      </c>
      <c r="D1810" s="319">
        <v>2016</v>
      </c>
      <c r="E1810" s="321">
        <v>50</v>
      </c>
    </row>
    <row r="1811" spans="1:5">
      <c r="A1811" s="318">
        <v>42715</v>
      </c>
      <c r="B1811" s="319" t="str">
        <f t="shared" si="28"/>
        <v>DOM</v>
      </c>
      <c r="C1811" s="320">
        <v>42709</v>
      </c>
      <c r="D1811" s="319">
        <v>2016</v>
      </c>
      <c r="E1811" s="321">
        <v>50</v>
      </c>
    </row>
    <row r="1812" spans="1:5">
      <c r="A1812" s="318">
        <v>42716</v>
      </c>
      <c r="B1812" s="319" t="str">
        <f t="shared" si="28"/>
        <v>SEG</v>
      </c>
      <c r="C1812" s="320">
        <v>42716</v>
      </c>
      <c r="D1812" s="319">
        <v>2016</v>
      </c>
      <c r="E1812" s="321">
        <v>50</v>
      </c>
    </row>
    <row r="1813" spans="1:5">
      <c r="A1813" s="318">
        <v>42717</v>
      </c>
      <c r="B1813" s="319" t="str">
        <f t="shared" si="28"/>
        <v>TER</v>
      </c>
      <c r="C1813" s="320">
        <v>42716</v>
      </c>
      <c r="D1813" s="319">
        <v>2016</v>
      </c>
      <c r="E1813" s="321">
        <v>50</v>
      </c>
    </row>
    <row r="1814" spans="1:5">
      <c r="A1814" s="318">
        <v>42718</v>
      </c>
      <c r="B1814" s="319" t="str">
        <f t="shared" si="28"/>
        <v>QUA</v>
      </c>
      <c r="C1814" s="320">
        <v>42716</v>
      </c>
      <c r="D1814" s="319">
        <v>2016</v>
      </c>
      <c r="E1814" s="321">
        <v>50</v>
      </c>
    </row>
    <row r="1815" spans="1:5">
      <c r="A1815" s="318">
        <v>42719</v>
      </c>
      <c r="B1815" s="319" t="str">
        <f t="shared" si="28"/>
        <v>QUI</v>
      </c>
      <c r="C1815" s="320">
        <v>42716</v>
      </c>
      <c r="D1815" s="319">
        <v>2016</v>
      </c>
      <c r="E1815" s="321">
        <v>50</v>
      </c>
    </row>
    <row r="1816" spans="1:5">
      <c r="A1816" s="318">
        <v>42720</v>
      </c>
      <c r="B1816" s="319" t="str">
        <f t="shared" si="28"/>
        <v>SEX</v>
      </c>
      <c r="C1816" s="320">
        <v>42716</v>
      </c>
      <c r="D1816" s="319">
        <v>2016</v>
      </c>
      <c r="E1816" s="321">
        <v>51</v>
      </c>
    </row>
    <row r="1817" spans="1:5">
      <c r="A1817" s="318">
        <v>42721</v>
      </c>
      <c r="B1817" s="319" t="str">
        <f t="shared" si="28"/>
        <v>SAB</v>
      </c>
      <c r="C1817" s="320">
        <v>42716</v>
      </c>
      <c r="D1817" s="319">
        <v>2016</v>
      </c>
      <c r="E1817" s="321">
        <v>51</v>
      </c>
    </row>
    <row r="1818" spans="1:5">
      <c r="A1818" s="318">
        <v>42722</v>
      </c>
      <c r="B1818" s="319" t="str">
        <f t="shared" si="28"/>
        <v>DOM</v>
      </c>
      <c r="C1818" s="320">
        <v>42716</v>
      </c>
      <c r="D1818" s="319">
        <v>2016</v>
      </c>
      <c r="E1818" s="321">
        <v>51</v>
      </c>
    </row>
    <row r="1819" spans="1:5">
      <c r="A1819" s="318">
        <v>42723</v>
      </c>
      <c r="B1819" s="319" t="str">
        <f t="shared" si="28"/>
        <v>SEG</v>
      </c>
      <c r="C1819" s="320">
        <v>42723</v>
      </c>
      <c r="D1819" s="319">
        <v>2016</v>
      </c>
      <c r="E1819" s="321">
        <v>51</v>
      </c>
    </row>
    <row r="1820" spans="1:5">
      <c r="A1820" s="318">
        <v>42724</v>
      </c>
      <c r="B1820" s="319" t="str">
        <f t="shared" si="28"/>
        <v>TER</v>
      </c>
      <c r="C1820" s="320">
        <v>42723</v>
      </c>
      <c r="D1820" s="319">
        <v>2016</v>
      </c>
      <c r="E1820" s="321">
        <v>51</v>
      </c>
    </row>
    <row r="1821" spans="1:5">
      <c r="A1821" s="318">
        <v>42725</v>
      </c>
      <c r="B1821" s="319" t="str">
        <f t="shared" si="28"/>
        <v>QUA</v>
      </c>
      <c r="C1821" s="320">
        <v>42723</v>
      </c>
      <c r="D1821" s="319">
        <v>2016</v>
      </c>
      <c r="E1821" s="321">
        <v>51</v>
      </c>
    </row>
    <row r="1822" spans="1:5">
      <c r="A1822" s="318">
        <v>42726</v>
      </c>
      <c r="B1822" s="319" t="str">
        <f t="shared" si="28"/>
        <v>QUI</v>
      </c>
      <c r="C1822" s="320">
        <v>42723</v>
      </c>
      <c r="D1822" s="319">
        <v>2016</v>
      </c>
      <c r="E1822" s="321">
        <v>51</v>
      </c>
    </row>
    <row r="1823" spans="1:5">
      <c r="A1823" s="318">
        <v>42727</v>
      </c>
      <c r="B1823" s="319" t="str">
        <f t="shared" si="28"/>
        <v>SEX</v>
      </c>
      <c r="C1823" s="320">
        <v>42723</v>
      </c>
      <c r="D1823" s="319">
        <v>2016</v>
      </c>
      <c r="E1823" s="321">
        <v>52</v>
      </c>
    </row>
    <row r="1824" spans="1:5">
      <c r="A1824" s="318">
        <v>42728</v>
      </c>
      <c r="B1824" s="319" t="str">
        <f t="shared" si="28"/>
        <v>SAB</v>
      </c>
      <c r="C1824" s="320">
        <v>42723</v>
      </c>
      <c r="D1824" s="319">
        <v>2016</v>
      </c>
      <c r="E1824" s="321">
        <v>52</v>
      </c>
    </row>
    <row r="1825" spans="1:5">
      <c r="A1825" s="318">
        <v>42729</v>
      </c>
      <c r="B1825" s="319" t="str">
        <f t="shared" si="28"/>
        <v>DOM</v>
      </c>
      <c r="C1825" s="320">
        <v>42723</v>
      </c>
      <c r="D1825" s="319">
        <v>2016</v>
      </c>
      <c r="E1825" s="321">
        <v>52</v>
      </c>
    </row>
    <row r="1826" spans="1:5">
      <c r="A1826" s="318">
        <v>42730</v>
      </c>
      <c r="B1826" s="319" t="str">
        <f t="shared" si="28"/>
        <v>SEG</v>
      </c>
      <c r="C1826" s="320">
        <v>42730</v>
      </c>
      <c r="D1826" s="319">
        <v>2016</v>
      </c>
      <c r="E1826" s="321">
        <v>52</v>
      </c>
    </row>
    <row r="1827" spans="1:5">
      <c r="A1827" s="318">
        <v>42731</v>
      </c>
      <c r="B1827" s="319" t="str">
        <f t="shared" si="28"/>
        <v>TER</v>
      </c>
      <c r="C1827" s="320">
        <v>42730</v>
      </c>
      <c r="D1827" s="319">
        <v>2016</v>
      </c>
      <c r="E1827" s="321">
        <v>52</v>
      </c>
    </row>
    <row r="1828" spans="1:5">
      <c r="A1828" s="318">
        <v>42732</v>
      </c>
      <c r="B1828" s="319" t="str">
        <f t="shared" si="28"/>
        <v>QUA</v>
      </c>
      <c r="C1828" s="320">
        <v>42730</v>
      </c>
      <c r="D1828" s="319">
        <v>2016</v>
      </c>
      <c r="E1828" s="321">
        <v>52</v>
      </c>
    </row>
    <row r="1829" spans="1:5">
      <c r="A1829" s="318">
        <v>42733</v>
      </c>
      <c r="B1829" s="319" t="str">
        <f t="shared" si="28"/>
        <v>QUI</v>
      </c>
      <c r="C1829" s="320">
        <v>42730</v>
      </c>
      <c r="D1829" s="319">
        <v>2016</v>
      </c>
      <c r="E1829" s="321">
        <v>52</v>
      </c>
    </row>
    <row r="1830" spans="1:5">
      <c r="A1830" s="318">
        <v>42734</v>
      </c>
      <c r="B1830" s="319" t="str">
        <f t="shared" si="28"/>
        <v>SEX</v>
      </c>
      <c r="C1830" s="320">
        <v>42730</v>
      </c>
      <c r="D1830" s="319">
        <v>2016</v>
      </c>
      <c r="E1830" s="321">
        <v>53</v>
      </c>
    </row>
    <row r="1831" spans="1:5">
      <c r="A1831" s="318">
        <v>42735</v>
      </c>
      <c r="B1831" s="319" t="str">
        <f t="shared" si="28"/>
        <v>SAB</v>
      </c>
      <c r="C1831" s="320">
        <v>42730</v>
      </c>
      <c r="D1831" s="319">
        <v>2016</v>
      </c>
      <c r="E1831" s="321">
        <v>53</v>
      </c>
    </row>
    <row r="1832" spans="1:5">
      <c r="A1832" s="318">
        <v>42736</v>
      </c>
      <c r="B1832" s="319" t="str">
        <f t="shared" si="28"/>
        <v>DOM</v>
      </c>
      <c r="C1832" s="320">
        <f>A1826</f>
        <v>42730</v>
      </c>
      <c r="D1832" s="319">
        <f t="shared" ref="D1832:D1895" si="29">YEAR(A1832)</f>
        <v>2017</v>
      </c>
      <c r="E1832" s="321">
        <f>IF(B1832="seg",E1831+1,E1831)</f>
        <v>53</v>
      </c>
    </row>
    <row r="1833" spans="1:5">
      <c r="A1833" s="318">
        <v>42737</v>
      </c>
      <c r="B1833" s="319" t="str">
        <f t="shared" si="28"/>
        <v>SEG</v>
      </c>
      <c r="C1833" s="320">
        <f>A1833</f>
        <v>42737</v>
      </c>
      <c r="D1833" s="319">
        <f t="shared" si="29"/>
        <v>2017</v>
      </c>
      <c r="E1833" s="321">
        <f>IF(B1833="seg",E1832+1,E1832)</f>
        <v>54</v>
      </c>
    </row>
    <row r="1834" spans="1:5">
      <c r="A1834" s="318">
        <v>42738</v>
      </c>
      <c r="B1834" s="319" t="str">
        <f t="shared" si="28"/>
        <v>TER</v>
      </c>
      <c r="C1834" s="320">
        <f>A1833</f>
        <v>42737</v>
      </c>
      <c r="D1834" s="319">
        <f t="shared" si="29"/>
        <v>2017</v>
      </c>
      <c r="E1834" s="321">
        <f>IF(B1834="seg",E1833+1,E1833)</f>
        <v>54</v>
      </c>
    </row>
    <row r="1835" spans="1:5">
      <c r="A1835" s="318">
        <v>42739</v>
      </c>
      <c r="B1835" s="319" t="str">
        <f t="shared" si="28"/>
        <v>QUA</v>
      </c>
      <c r="C1835" s="320">
        <f>A1833</f>
        <v>42737</v>
      </c>
      <c r="D1835" s="319">
        <f t="shared" si="29"/>
        <v>2017</v>
      </c>
      <c r="E1835" s="321">
        <f>IF(B1835="seg",E1834+1,E1834)</f>
        <v>54</v>
      </c>
    </row>
    <row r="1836" spans="1:5">
      <c r="A1836" s="318">
        <v>42740</v>
      </c>
      <c r="B1836" s="319" t="str">
        <f t="shared" si="28"/>
        <v>QUI</v>
      </c>
      <c r="C1836" s="320">
        <f>A1833</f>
        <v>42737</v>
      </c>
      <c r="D1836" s="319">
        <f t="shared" si="29"/>
        <v>2017</v>
      </c>
      <c r="E1836" s="321">
        <f>IF(B1836="seg",E1835+1,E1835)</f>
        <v>54</v>
      </c>
    </row>
    <row r="1837" spans="1:5">
      <c r="A1837" s="318">
        <v>42741</v>
      </c>
      <c r="B1837" s="319" t="str">
        <f t="shared" si="28"/>
        <v>SEX</v>
      </c>
      <c r="C1837" s="320">
        <f>A1833</f>
        <v>42737</v>
      </c>
      <c r="D1837" s="319">
        <f t="shared" si="29"/>
        <v>2017</v>
      </c>
      <c r="E1837" s="321">
        <v>1</v>
      </c>
    </row>
    <row r="1838" spans="1:5">
      <c r="A1838" s="318">
        <v>42742</v>
      </c>
      <c r="B1838" s="319" t="str">
        <f t="shared" si="28"/>
        <v>SAB</v>
      </c>
      <c r="C1838" s="320">
        <f>A1833</f>
        <v>42737</v>
      </c>
      <c r="D1838" s="319">
        <f t="shared" si="29"/>
        <v>2017</v>
      </c>
      <c r="E1838" s="321">
        <f t="shared" ref="E1838:E1901" si="30">IF(B1838="seg",E1837+1,E1837)</f>
        <v>1</v>
      </c>
    </row>
    <row r="1839" spans="1:5">
      <c r="A1839" s="318">
        <v>42743</v>
      </c>
      <c r="B1839" s="319" t="str">
        <f t="shared" si="28"/>
        <v>DOM</v>
      </c>
      <c r="C1839" s="320">
        <f>A1833</f>
        <v>42737</v>
      </c>
      <c r="D1839" s="319">
        <f t="shared" si="29"/>
        <v>2017</v>
      </c>
      <c r="E1839" s="321">
        <f t="shared" si="30"/>
        <v>1</v>
      </c>
    </row>
    <row r="1840" spans="1:5">
      <c r="A1840" s="318">
        <v>42744</v>
      </c>
      <c r="B1840" s="319" t="str">
        <f t="shared" si="28"/>
        <v>SEG</v>
      </c>
      <c r="C1840" s="320">
        <f>A1840</f>
        <v>42744</v>
      </c>
      <c r="D1840" s="319">
        <f t="shared" si="29"/>
        <v>2017</v>
      </c>
      <c r="E1840" s="321">
        <f t="shared" si="30"/>
        <v>2</v>
      </c>
    </row>
    <row r="1841" spans="1:5">
      <c r="A1841" s="318">
        <v>42745</v>
      </c>
      <c r="B1841" s="319" t="str">
        <f t="shared" si="28"/>
        <v>TER</v>
      </c>
      <c r="C1841" s="320">
        <f>A1840</f>
        <v>42744</v>
      </c>
      <c r="D1841" s="319">
        <f t="shared" si="29"/>
        <v>2017</v>
      </c>
      <c r="E1841" s="321">
        <f t="shared" si="30"/>
        <v>2</v>
      </c>
    </row>
    <row r="1842" spans="1:5">
      <c r="A1842" s="318">
        <v>42746</v>
      </c>
      <c r="B1842" s="319" t="str">
        <f t="shared" si="28"/>
        <v>QUA</v>
      </c>
      <c r="C1842" s="320">
        <f>A1840</f>
        <v>42744</v>
      </c>
      <c r="D1842" s="319">
        <f t="shared" si="29"/>
        <v>2017</v>
      </c>
      <c r="E1842" s="321">
        <f t="shared" si="30"/>
        <v>2</v>
      </c>
    </row>
    <row r="1843" spans="1:5">
      <c r="A1843" s="318">
        <v>42747</v>
      </c>
      <c r="B1843" s="319" t="str">
        <f t="shared" si="28"/>
        <v>QUI</v>
      </c>
      <c r="C1843" s="320">
        <f>A1840</f>
        <v>42744</v>
      </c>
      <c r="D1843" s="319">
        <f t="shared" si="29"/>
        <v>2017</v>
      </c>
      <c r="E1843" s="321">
        <f t="shared" si="30"/>
        <v>2</v>
      </c>
    </row>
    <row r="1844" spans="1:5">
      <c r="A1844" s="318">
        <v>42748</v>
      </c>
      <c r="B1844" s="319" t="str">
        <f t="shared" si="28"/>
        <v>SEX</v>
      </c>
      <c r="C1844" s="320">
        <f>A1840</f>
        <v>42744</v>
      </c>
      <c r="D1844" s="319">
        <f t="shared" si="29"/>
        <v>2017</v>
      </c>
      <c r="E1844" s="321">
        <f t="shared" si="30"/>
        <v>2</v>
      </c>
    </row>
    <row r="1845" spans="1:5">
      <c r="A1845" s="318">
        <v>42749</v>
      </c>
      <c r="B1845" s="319" t="str">
        <f t="shared" si="28"/>
        <v>SAB</v>
      </c>
      <c r="C1845" s="320">
        <f>A1840</f>
        <v>42744</v>
      </c>
      <c r="D1845" s="319">
        <f t="shared" si="29"/>
        <v>2017</v>
      </c>
      <c r="E1845" s="321">
        <f t="shared" si="30"/>
        <v>2</v>
      </c>
    </row>
    <row r="1846" spans="1:5">
      <c r="A1846" s="318">
        <v>42750</v>
      </c>
      <c r="B1846" s="319" t="str">
        <f t="shared" si="28"/>
        <v>DOM</v>
      </c>
      <c r="C1846" s="320">
        <f>A1840</f>
        <v>42744</v>
      </c>
      <c r="D1846" s="319">
        <f t="shared" si="29"/>
        <v>2017</v>
      </c>
      <c r="E1846" s="321">
        <f t="shared" si="30"/>
        <v>2</v>
      </c>
    </row>
    <row r="1847" spans="1:5">
      <c r="A1847" s="318">
        <v>42751</v>
      </c>
      <c r="B1847" s="319" t="str">
        <f t="shared" si="28"/>
        <v>SEG</v>
      </c>
      <c r="C1847" s="320">
        <f>A1847</f>
        <v>42751</v>
      </c>
      <c r="D1847" s="319">
        <f t="shared" si="29"/>
        <v>2017</v>
      </c>
      <c r="E1847" s="321">
        <f t="shared" si="30"/>
        <v>3</v>
      </c>
    </row>
    <row r="1848" spans="1:5">
      <c r="A1848" s="318">
        <v>42752</v>
      </c>
      <c r="B1848" s="319" t="str">
        <f t="shared" si="28"/>
        <v>TER</v>
      </c>
      <c r="C1848" s="320">
        <f>A1847</f>
        <v>42751</v>
      </c>
      <c r="D1848" s="319">
        <f t="shared" si="29"/>
        <v>2017</v>
      </c>
      <c r="E1848" s="321">
        <f t="shared" si="30"/>
        <v>3</v>
      </c>
    </row>
    <row r="1849" spans="1:5">
      <c r="A1849" s="318">
        <v>42753</v>
      </c>
      <c r="B1849" s="319" t="str">
        <f t="shared" si="28"/>
        <v>QUA</v>
      </c>
      <c r="C1849" s="320">
        <f>A1847</f>
        <v>42751</v>
      </c>
      <c r="D1849" s="319">
        <f t="shared" si="29"/>
        <v>2017</v>
      </c>
      <c r="E1849" s="321">
        <f t="shared" si="30"/>
        <v>3</v>
      </c>
    </row>
    <row r="1850" spans="1:5">
      <c r="A1850" s="318">
        <v>42754</v>
      </c>
      <c r="B1850" s="319" t="str">
        <f t="shared" si="28"/>
        <v>QUI</v>
      </c>
      <c r="C1850" s="320">
        <f>A1847</f>
        <v>42751</v>
      </c>
      <c r="D1850" s="319">
        <f t="shared" si="29"/>
        <v>2017</v>
      </c>
      <c r="E1850" s="321">
        <f t="shared" si="30"/>
        <v>3</v>
      </c>
    </row>
    <row r="1851" spans="1:5">
      <c r="A1851" s="318">
        <v>42755</v>
      </c>
      <c r="B1851" s="319" t="str">
        <f t="shared" si="28"/>
        <v>SEX</v>
      </c>
      <c r="C1851" s="320">
        <f>A1847</f>
        <v>42751</v>
      </c>
      <c r="D1851" s="319">
        <f t="shared" si="29"/>
        <v>2017</v>
      </c>
      <c r="E1851" s="321">
        <f t="shared" si="30"/>
        <v>3</v>
      </c>
    </row>
    <row r="1852" spans="1:5">
      <c r="A1852" s="318">
        <v>42756</v>
      </c>
      <c r="B1852" s="319" t="str">
        <f t="shared" si="28"/>
        <v>SAB</v>
      </c>
      <c r="C1852" s="320">
        <f>A1847</f>
        <v>42751</v>
      </c>
      <c r="D1852" s="319">
        <f t="shared" si="29"/>
        <v>2017</v>
      </c>
      <c r="E1852" s="321">
        <f t="shared" si="30"/>
        <v>3</v>
      </c>
    </row>
    <row r="1853" spans="1:5">
      <c r="A1853" s="318">
        <v>42757</v>
      </c>
      <c r="B1853" s="319" t="str">
        <f t="shared" si="28"/>
        <v>DOM</v>
      </c>
      <c r="C1853" s="320">
        <f>A1847</f>
        <v>42751</v>
      </c>
      <c r="D1853" s="319">
        <f t="shared" si="29"/>
        <v>2017</v>
      </c>
      <c r="E1853" s="321">
        <f t="shared" si="30"/>
        <v>3</v>
      </c>
    </row>
    <row r="1854" spans="1:5">
      <c r="A1854" s="318">
        <v>42758</v>
      </c>
      <c r="B1854" s="319" t="str">
        <f t="shared" si="28"/>
        <v>SEG</v>
      </c>
      <c r="C1854" s="320">
        <f>A1854</f>
        <v>42758</v>
      </c>
      <c r="D1854" s="319">
        <f t="shared" si="29"/>
        <v>2017</v>
      </c>
      <c r="E1854" s="321">
        <f t="shared" si="30"/>
        <v>4</v>
      </c>
    </row>
    <row r="1855" spans="1:5">
      <c r="A1855" s="318">
        <v>42759</v>
      </c>
      <c r="B1855" s="319" t="str">
        <f t="shared" si="28"/>
        <v>TER</v>
      </c>
      <c r="C1855" s="320">
        <f>A1854</f>
        <v>42758</v>
      </c>
      <c r="D1855" s="319">
        <f t="shared" si="29"/>
        <v>2017</v>
      </c>
      <c r="E1855" s="321">
        <f t="shared" si="30"/>
        <v>4</v>
      </c>
    </row>
    <row r="1856" spans="1:5">
      <c r="A1856" s="318">
        <v>42760</v>
      </c>
      <c r="B1856" s="319" t="str">
        <f t="shared" si="28"/>
        <v>QUA</v>
      </c>
      <c r="C1856" s="320">
        <f>A1854</f>
        <v>42758</v>
      </c>
      <c r="D1856" s="319">
        <f t="shared" si="29"/>
        <v>2017</v>
      </c>
      <c r="E1856" s="321">
        <f t="shared" si="30"/>
        <v>4</v>
      </c>
    </row>
    <row r="1857" spans="1:5">
      <c r="A1857" s="318">
        <v>42761</v>
      </c>
      <c r="B1857" s="319" t="str">
        <f t="shared" si="28"/>
        <v>QUI</v>
      </c>
      <c r="C1857" s="320">
        <f>A1854</f>
        <v>42758</v>
      </c>
      <c r="D1857" s="319">
        <f t="shared" si="29"/>
        <v>2017</v>
      </c>
      <c r="E1857" s="321">
        <f t="shared" si="30"/>
        <v>4</v>
      </c>
    </row>
    <row r="1858" spans="1:5">
      <c r="A1858" s="318">
        <v>42762</v>
      </c>
      <c r="B1858" s="319" t="str">
        <f t="shared" ref="B1858:B1921" si="31">VLOOKUP(WEEKDAY(A1858),$G$2:$H$9,2,0)</f>
        <v>SEX</v>
      </c>
      <c r="C1858" s="320">
        <f>A1854</f>
        <v>42758</v>
      </c>
      <c r="D1858" s="319">
        <f t="shared" si="29"/>
        <v>2017</v>
      </c>
      <c r="E1858" s="321">
        <f t="shared" si="30"/>
        <v>4</v>
      </c>
    </row>
    <row r="1859" spans="1:5">
      <c r="A1859" s="318">
        <v>42763</v>
      </c>
      <c r="B1859" s="319" t="str">
        <f t="shared" si="31"/>
        <v>SAB</v>
      </c>
      <c r="C1859" s="320">
        <f>A1854</f>
        <v>42758</v>
      </c>
      <c r="D1859" s="319">
        <f t="shared" si="29"/>
        <v>2017</v>
      </c>
      <c r="E1859" s="321">
        <f t="shared" si="30"/>
        <v>4</v>
      </c>
    </row>
    <row r="1860" spans="1:5">
      <c r="A1860" s="318">
        <v>42764</v>
      </c>
      <c r="B1860" s="319" t="str">
        <f t="shared" si="31"/>
        <v>DOM</v>
      </c>
      <c r="C1860" s="320">
        <f>A1854</f>
        <v>42758</v>
      </c>
      <c r="D1860" s="319">
        <f t="shared" si="29"/>
        <v>2017</v>
      </c>
      <c r="E1860" s="321">
        <f t="shared" si="30"/>
        <v>4</v>
      </c>
    </row>
    <row r="1861" spans="1:5">
      <c r="A1861" s="318">
        <v>42765</v>
      </c>
      <c r="B1861" s="319" t="str">
        <f t="shared" si="31"/>
        <v>SEG</v>
      </c>
      <c r="C1861" s="320">
        <f>A1861</f>
        <v>42765</v>
      </c>
      <c r="D1861" s="319">
        <f t="shared" si="29"/>
        <v>2017</v>
      </c>
      <c r="E1861" s="321">
        <f t="shared" si="30"/>
        <v>5</v>
      </c>
    </row>
    <row r="1862" spans="1:5">
      <c r="A1862" s="318">
        <v>42766</v>
      </c>
      <c r="B1862" s="319" t="str">
        <f t="shared" si="31"/>
        <v>TER</v>
      </c>
      <c r="C1862" s="320">
        <f>A1861</f>
        <v>42765</v>
      </c>
      <c r="D1862" s="319">
        <f t="shared" si="29"/>
        <v>2017</v>
      </c>
      <c r="E1862" s="321">
        <f t="shared" si="30"/>
        <v>5</v>
      </c>
    </row>
    <row r="1863" spans="1:5">
      <c r="A1863" s="318">
        <v>42767</v>
      </c>
      <c r="B1863" s="319" t="str">
        <f t="shared" si="31"/>
        <v>QUA</v>
      </c>
      <c r="C1863" s="320">
        <f>A1861</f>
        <v>42765</v>
      </c>
      <c r="D1863" s="319">
        <f t="shared" si="29"/>
        <v>2017</v>
      </c>
      <c r="E1863" s="321">
        <f t="shared" si="30"/>
        <v>5</v>
      </c>
    </row>
    <row r="1864" spans="1:5">
      <c r="A1864" s="318">
        <v>42768</v>
      </c>
      <c r="B1864" s="319" t="str">
        <f t="shared" si="31"/>
        <v>QUI</v>
      </c>
      <c r="C1864" s="320">
        <f>A1861</f>
        <v>42765</v>
      </c>
      <c r="D1864" s="319">
        <f t="shared" si="29"/>
        <v>2017</v>
      </c>
      <c r="E1864" s="321">
        <f t="shared" si="30"/>
        <v>5</v>
      </c>
    </row>
    <row r="1865" spans="1:5">
      <c r="A1865" s="318">
        <v>42769</v>
      </c>
      <c r="B1865" s="319" t="str">
        <f t="shared" si="31"/>
        <v>SEX</v>
      </c>
      <c r="C1865" s="320">
        <f>A1861</f>
        <v>42765</v>
      </c>
      <c r="D1865" s="319">
        <f t="shared" si="29"/>
        <v>2017</v>
      </c>
      <c r="E1865" s="321">
        <f t="shared" si="30"/>
        <v>5</v>
      </c>
    </row>
    <row r="1866" spans="1:5">
      <c r="A1866" s="318">
        <v>42770</v>
      </c>
      <c r="B1866" s="319" t="str">
        <f t="shared" si="31"/>
        <v>SAB</v>
      </c>
      <c r="C1866" s="320">
        <f>A1861</f>
        <v>42765</v>
      </c>
      <c r="D1866" s="319">
        <f t="shared" si="29"/>
        <v>2017</v>
      </c>
      <c r="E1866" s="321">
        <f t="shared" si="30"/>
        <v>5</v>
      </c>
    </row>
    <row r="1867" spans="1:5">
      <c r="A1867" s="318">
        <v>42771</v>
      </c>
      <c r="B1867" s="319" t="str">
        <f t="shared" si="31"/>
        <v>DOM</v>
      </c>
      <c r="C1867" s="320">
        <f>A1861</f>
        <v>42765</v>
      </c>
      <c r="D1867" s="319">
        <f t="shared" si="29"/>
        <v>2017</v>
      </c>
      <c r="E1867" s="321">
        <f t="shared" si="30"/>
        <v>5</v>
      </c>
    </row>
    <row r="1868" spans="1:5">
      <c r="A1868" s="318">
        <v>42772</v>
      </c>
      <c r="B1868" s="319" t="str">
        <f t="shared" si="31"/>
        <v>SEG</v>
      </c>
      <c r="C1868" s="320">
        <f>A1868</f>
        <v>42772</v>
      </c>
      <c r="D1868" s="319">
        <f t="shared" si="29"/>
        <v>2017</v>
      </c>
      <c r="E1868" s="321">
        <f t="shared" si="30"/>
        <v>6</v>
      </c>
    </row>
    <row r="1869" spans="1:5">
      <c r="A1869" s="318">
        <v>42773</v>
      </c>
      <c r="B1869" s="319" t="str">
        <f t="shared" si="31"/>
        <v>TER</v>
      </c>
      <c r="C1869" s="320">
        <f>A1868</f>
        <v>42772</v>
      </c>
      <c r="D1869" s="319">
        <f t="shared" si="29"/>
        <v>2017</v>
      </c>
      <c r="E1869" s="321">
        <f t="shared" si="30"/>
        <v>6</v>
      </c>
    </row>
    <row r="1870" spans="1:5">
      <c r="A1870" s="318">
        <v>42774</v>
      </c>
      <c r="B1870" s="319" t="str">
        <f t="shared" si="31"/>
        <v>QUA</v>
      </c>
      <c r="C1870" s="320">
        <f>A1868</f>
        <v>42772</v>
      </c>
      <c r="D1870" s="319">
        <f t="shared" si="29"/>
        <v>2017</v>
      </c>
      <c r="E1870" s="321">
        <f t="shared" si="30"/>
        <v>6</v>
      </c>
    </row>
    <row r="1871" spans="1:5">
      <c r="A1871" s="318">
        <v>42775</v>
      </c>
      <c r="B1871" s="319" t="str">
        <f t="shared" si="31"/>
        <v>QUI</v>
      </c>
      <c r="C1871" s="320">
        <f>A1868</f>
        <v>42772</v>
      </c>
      <c r="D1871" s="319">
        <f t="shared" si="29"/>
        <v>2017</v>
      </c>
      <c r="E1871" s="321">
        <f t="shared" si="30"/>
        <v>6</v>
      </c>
    </row>
    <row r="1872" spans="1:5">
      <c r="A1872" s="318">
        <v>42776</v>
      </c>
      <c r="B1872" s="319" t="str">
        <f t="shared" si="31"/>
        <v>SEX</v>
      </c>
      <c r="C1872" s="320">
        <f>A1868</f>
        <v>42772</v>
      </c>
      <c r="D1872" s="319">
        <f t="shared" si="29"/>
        <v>2017</v>
      </c>
      <c r="E1872" s="321">
        <f t="shared" si="30"/>
        <v>6</v>
      </c>
    </row>
    <row r="1873" spans="1:5">
      <c r="A1873" s="318">
        <v>42777</v>
      </c>
      <c r="B1873" s="319" t="str">
        <f t="shared" si="31"/>
        <v>SAB</v>
      </c>
      <c r="C1873" s="320">
        <f>A1868</f>
        <v>42772</v>
      </c>
      <c r="D1873" s="319">
        <f t="shared" si="29"/>
        <v>2017</v>
      </c>
      <c r="E1873" s="321">
        <f t="shared" si="30"/>
        <v>6</v>
      </c>
    </row>
    <row r="1874" spans="1:5">
      <c r="A1874" s="318">
        <v>42778</v>
      </c>
      <c r="B1874" s="319" t="str">
        <f t="shared" si="31"/>
        <v>DOM</v>
      </c>
      <c r="C1874" s="320">
        <f>A1868</f>
        <v>42772</v>
      </c>
      <c r="D1874" s="319">
        <f t="shared" si="29"/>
        <v>2017</v>
      </c>
      <c r="E1874" s="321">
        <f t="shared" si="30"/>
        <v>6</v>
      </c>
    </row>
    <row r="1875" spans="1:5">
      <c r="A1875" s="318">
        <v>42779</v>
      </c>
      <c r="B1875" s="319" t="str">
        <f t="shared" si="31"/>
        <v>SEG</v>
      </c>
      <c r="C1875" s="320">
        <f>A1875</f>
        <v>42779</v>
      </c>
      <c r="D1875" s="319">
        <f t="shared" si="29"/>
        <v>2017</v>
      </c>
      <c r="E1875" s="321">
        <f t="shared" si="30"/>
        <v>7</v>
      </c>
    </row>
    <row r="1876" spans="1:5">
      <c r="A1876" s="318">
        <v>42780</v>
      </c>
      <c r="B1876" s="319" t="str">
        <f t="shared" si="31"/>
        <v>TER</v>
      </c>
      <c r="C1876" s="320">
        <f>A1875</f>
        <v>42779</v>
      </c>
      <c r="D1876" s="319">
        <f t="shared" si="29"/>
        <v>2017</v>
      </c>
      <c r="E1876" s="321">
        <f t="shared" si="30"/>
        <v>7</v>
      </c>
    </row>
    <row r="1877" spans="1:5">
      <c r="A1877" s="318">
        <v>42781</v>
      </c>
      <c r="B1877" s="319" t="str">
        <f t="shared" si="31"/>
        <v>QUA</v>
      </c>
      <c r="C1877" s="320">
        <f>A1875</f>
        <v>42779</v>
      </c>
      <c r="D1877" s="319">
        <f t="shared" si="29"/>
        <v>2017</v>
      </c>
      <c r="E1877" s="321">
        <f t="shared" si="30"/>
        <v>7</v>
      </c>
    </row>
    <row r="1878" spans="1:5">
      <c r="A1878" s="318">
        <v>42782</v>
      </c>
      <c r="B1878" s="319" t="str">
        <f t="shared" si="31"/>
        <v>QUI</v>
      </c>
      <c r="C1878" s="320">
        <f>A1875</f>
        <v>42779</v>
      </c>
      <c r="D1878" s="319">
        <f t="shared" si="29"/>
        <v>2017</v>
      </c>
      <c r="E1878" s="321">
        <f t="shared" si="30"/>
        <v>7</v>
      </c>
    </row>
    <row r="1879" spans="1:5">
      <c r="A1879" s="318">
        <v>42783</v>
      </c>
      <c r="B1879" s="319" t="str">
        <f t="shared" si="31"/>
        <v>SEX</v>
      </c>
      <c r="C1879" s="320">
        <f>A1875</f>
        <v>42779</v>
      </c>
      <c r="D1879" s="319">
        <f t="shared" si="29"/>
        <v>2017</v>
      </c>
      <c r="E1879" s="321">
        <f t="shared" si="30"/>
        <v>7</v>
      </c>
    </row>
    <row r="1880" spans="1:5">
      <c r="A1880" s="318">
        <v>42784</v>
      </c>
      <c r="B1880" s="319" t="str">
        <f t="shared" si="31"/>
        <v>SAB</v>
      </c>
      <c r="C1880" s="320">
        <f>A1875</f>
        <v>42779</v>
      </c>
      <c r="D1880" s="319">
        <f t="shared" si="29"/>
        <v>2017</v>
      </c>
      <c r="E1880" s="321">
        <f t="shared" si="30"/>
        <v>7</v>
      </c>
    </row>
    <row r="1881" spans="1:5">
      <c r="A1881" s="318">
        <v>42785</v>
      </c>
      <c r="B1881" s="319" t="str">
        <f t="shared" si="31"/>
        <v>DOM</v>
      </c>
      <c r="C1881" s="320">
        <f>A1875</f>
        <v>42779</v>
      </c>
      <c r="D1881" s="319">
        <f t="shared" si="29"/>
        <v>2017</v>
      </c>
      <c r="E1881" s="321">
        <f t="shared" si="30"/>
        <v>7</v>
      </c>
    </row>
    <row r="1882" spans="1:5">
      <c r="A1882" s="318">
        <v>42786</v>
      </c>
      <c r="B1882" s="319" t="str">
        <f t="shared" si="31"/>
        <v>SEG</v>
      </c>
      <c r="C1882" s="320">
        <f>A1882</f>
        <v>42786</v>
      </c>
      <c r="D1882" s="319">
        <f t="shared" si="29"/>
        <v>2017</v>
      </c>
      <c r="E1882" s="321">
        <f t="shared" si="30"/>
        <v>8</v>
      </c>
    </row>
    <row r="1883" spans="1:5">
      <c r="A1883" s="318">
        <v>42787</v>
      </c>
      <c r="B1883" s="319" t="str">
        <f t="shared" si="31"/>
        <v>TER</v>
      </c>
      <c r="C1883" s="320">
        <f>A1882</f>
        <v>42786</v>
      </c>
      <c r="D1883" s="319">
        <f t="shared" si="29"/>
        <v>2017</v>
      </c>
      <c r="E1883" s="321">
        <f t="shared" si="30"/>
        <v>8</v>
      </c>
    </row>
    <row r="1884" spans="1:5">
      <c r="A1884" s="318">
        <v>42788</v>
      </c>
      <c r="B1884" s="319" t="str">
        <f t="shared" si="31"/>
        <v>QUA</v>
      </c>
      <c r="C1884" s="320">
        <f>A1882</f>
        <v>42786</v>
      </c>
      <c r="D1884" s="319">
        <f t="shared" si="29"/>
        <v>2017</v>
      </c>
      <c r="E1884" s="321">
        <f t="shared" si="30"/>
        <v>8</v>
      </c>
    </row>
    <row r="1885" spans="1:5">
      <c r="A1885" s="318">
        <v>42789</v>
      </c>
      <c r="B1885" s="319" t="str">
        <f t="shared" si="31"/>
        <v>QUI</v>
      </c>
      <c r="C1885" s="320">
        <f>A1882</f>
        <v>42786</v>
      </c>
      <c r="D1885" s="319">
        <f t="shared" si="29"/>
        <v>2017</v>
      </c>
      <c r="E1885" s="321">
        <f t="shared" si="30"/>
        <v>8</v>
      </c>
    </row>
    <row r="1886" spans="1:5">
      <c r="A1886" s="318">
        <v>42790</v>
      </c>
      <c r="B1886" s="319" t="str">
        <f t="shared" si="31"/>
        <v>SEX</v>
      </c>
      <c r="C1886" s="320">
        <f>A1882</f>
        <v>42786</v>
      </c>
      <c r="D1886" s="319">
        <f t="shared" si="29"/>
        <v>2017</v>
      </c>
      <c r="E1886" s="321">
        <f t="shared" si="30"/>
        <v>8</v>
      </c>
    </row>
    <row r="1887" spans="1:5">
      <c r="A1887" s="318">
        <v>42791</v>
      </c>
      <c r="B1887" s="319" t="str">
        <f t="shared" si="31"/>
        <v>SAB</v>
      </c>
      <c r="C1887" s="320">
        <f>A1882</f>
        <v>42786</v>
      </c>
      <c r="D1887" s="319">
        <f t="shared" si="29"/>
        <v>2017</v>
      </c>
      <c r="E1887" s="321">
        <f t="shared" si="30"/>
        <v>8</v>
      </c>
    </row>
    <row r="1888" spans="1:5">
      <c r="A1888" s="318">
        <v>42792</v>
      </c>
      <c r="B1888" s="319" t="str">
        <f t="shared" si="31"/>
        <v>DOM</v>
      </c>
      <c r="C1888" s="320">
        <f>A1882</f>
        <v>42786</v>
      </c>
      <c r="D1888" s="319">
        <f t="shared" si="29"/>
        <v>2017</v>
      </c>
      <c r="E1888" s="321">
        <f t="shared" si="30"/>
        <v>8</v>
      </c>
    </row>
    <row r="1889" spans="1:5">
      <c r="A1889" s="318">
        <v>42793</v>
      </c>
      <c r="B1889" s="319" t="str">
        <f t="shared" si="31"/>
        <v>SEG</v>
      </c>
      <c r="C1889" s="320">
        <f>A1889</f>
        <v>42793</v>
      </c>
      <c r="D1889" s="319">
        <f t="shared" si="29"/>
        <v>2017</v>
      </c>
      <c r="E1889" s="321">
        <f t="shared" si="30"/>
        <v>9</v>
      </c>
    </row>
    <row r="1890" spans="1:5">
      <c r="A1890" s="318">
        <v>42794</v>
      </c>
      <c r="B1890" s="319" t="str">
        <f t="shared" si="31"/>
        <v>TER</v>
      </c>
      <c r="C1890" s="320">
        <f>A1889</f>
        <v>42793</v>
      </c>
      <c r="D1890" s="319">
        <f t="shared" si="29"/>
        <v>2017</v>
      </c>
      <c r="E1890" s="321">
        <f t="shared" si="30"/>
        <v>9</v>
      </c>
    </row>
    <row r="1891" spans="1:5">
      <c r="A1891" s="318">
        <v>42795</v>
      </c>
      <c r="B1891" s="319" t="str">
        <f t="shared" si="31"/>
        <v>QUA</v>
      </c>
      <c r="C1891" s="320">
        <f>A1889</f>
        <v>42793</v>
      </c>
      <c r="D1891" s="319">
        <f t="shared" si="29"/>
        <v>2017</v>
      </c>
      <c r="E1891" s="321">
        <f t="shared" si="30"/>
        <v>9</v>
      </c>
    </row>
    <row r="1892" spans="1:5">
      <c r="A1892" s="318">
        <v>42796</v>
      </c>
      <c r="B1892" s="319" t="str">
        <f t="shared" si="31"/>
        <v>QUI</v>
      </c>
      <c r="C1892" s="320">
        <f>A1889</f>
        <v>42793</v>
      </c>
      <c r="D1892" s="319">
        <f t="shared" si="29"/>
        <v>2017</v>
      </c>
      <c r="E1892" s="321">
        <f t="shared" si="30"/>
        <v>9</v>
      </c>
    </row>
    <row r="1893" spans="1:5">
      <c r="A1893" s="318">
        <v>42797</v>
      </c>
      <c r="B1893" s="319" t="str">
        <f t="shared" si="31"/>
        <v>SEX</v>
      </c>
      <c r="C1893" s="320">
        <f>A1889</f>
        <v>42793</v>
      </c>
      <c r="D1893" s="319">
        <f t="shared" si="29"/>
        <v>2017</v>
      </c>
      <c r="E1893" s="321">
        <f t="shared" si="30"/>
        <v>9</v>
      </c>
    </row>
    <row r="1894" spans="1:5">
      <c r="A1894" s="318">
        <v>42798</v>
      </c>
      <c r="B1894" s="319" t="str">
        <f t="shared" si="31"/>
        <v>SAB</v>
      </c>
      <c r="C1894" s="320">
        <f>A1889</f>
        <v>42793</v>
      </c>
      <c r="D1894" s="319">
        <f t="shared" si="29"/>
        <v>2017</v>
      </c>
      <c r="E1894" s="321">
        <f t="shared" si="30"/>
        <v>9</v>
      </c>
    </row>
    <row r="1895" spans="1:5">
      <c r="A1895" s="318">
        <v>42799</v>
      </c>
      <c r="B1895" s="319" t="str">
        <f t="shared" si="31"/>
        <v>DOM</v>
      </c>
      <c r="C1895" s="320">
        <f>A1889</f>
        <v>42793</v>
      </c>
      <c r="D1895" s="319">
        <f t="shared" si="29"/>
        <v>2017</v>
      </c>
      <c r="E1895" s="321">
        <f t="shared" si="30"/>
        <v>9</v>
      </c>
    </row>
    <row r="1896" spans="1:5">
      <c r="A1896" s="318">
        <v>42800</v>
      </c>
      <c r="B1896" s="319" t="str">
        <f t="shared" si="31"/>
        <v>SEG</v>
      </c>
      <c r="C1896" s="320">
        <f>A1896</f>
        <v>42800</v>
      </c>
      <c r="D1896" s="319">
        <f t="shared" ref="D1896:D1959" si="32">YEAR(A1896)</f>
        <v>2017</v>
      </c>
      <c r="E1896" s="321">
        <f t="shared" si="30"/>
        <v>10</v>
      </c>
    </row>
    <row r="1897" spans="1:5">
      <c r="A1897" s="318">
        <v>42801</v>
      </c>
      <c r="B1897" s="319" t="str">
        <f t="shared" si="31"/>
        <v>TER</v>
      </c>
      <c r="C1897" s="320">
        <f>A1896</f>
        <v>42800</v>
      </c>
      <c r="D1897" s="319">
        <f t="shared" si="32"/>
        <v>2017</v>
      </c>
      <c r="E1897" s="321">
        <f t="shared" si="30"/>
        <v>10</v>
      </c>
    </row>
    <row r="1898" spans="1:5">
      <c r="A1898" s="318">
        <v>42802</v>
      </c>
      <c r="B1898" s="319" t="str">
        <f t="shared" si="31"/>
        <v>QUA</v>
      </c>
      <c r="C1898" s="320">
        <f>A1896</f>
        <v>42800</v>
      </c>
      <c r="D1898" s="319">
        <f t="shared" si="32"/>
        <v>2017</v>
      </c>
      <c r="E1898" s="321">
        <f t="shared" si="30"/>
        <v>10</v>
      </c>
    </row>
    <row r="1899" spans="1:5">
      <c r="A1899" s="318">
        <v>42803</v>
      </c>
      <c r="B1899" s="319" t="str">
        <f t="shared" si="31"/>
        <v>QUI</v>
      </c>
      <c r="C1899" s="320">
        <f>A1896</f>
        <v>42800</v>
      </c>
      <c r="D1899" s="319">
        <f t="shared" si="32"/>
        <v>2017</v>
      </c>
      <c r="E1899" s="321">
        <f t="shared" si="30"/>
        <v>10</v>
      </c>
    </row>
    <row r="1900" spans="1:5">
      <c r="A1900" s="318">
        <v>42804</v>
      </c>
      <c r="B1900" s="319" t="str">
        <f t="shared" si="31"/>
        <v>SEX</v>
      </c>
      <c r="C1900" s="320">
        <f>A1896</f>
        <v>42800</v>
      </c>
      <c r="D1900" s="319">
        <f t="shared" si="32"/>
        <v>2017</v>
      </c>
      <c r="E1900" s="321">
        <f t="shared" si="30"/>
        <v>10</v>
      </c>
    </row>
    <row r="1901" spans="1:5">
      <c r="A1901" s="318">
        <v>42805</v>
      </c>
      <c r="B1901" s="319" t="str">
        <f t="shared" si="31"/>
        <v>SAB</v>
      </c>
      <c r="C1901" s="320">
        <f>A1896</f>
        <v>42800</v>
      </c>
      <c r="D1901" s="319">
        <f t="shared" si="32"/>
        <v>2017</v>
      </c>
      <c r="E1901" s="321">
        <f t="shared" si="30"/>
        <v>10</v>
      </c>
    </row>
    <row r="1902" spans="1:5">
      <c r="A1902" s="318">
        <v>42806</v>
      </c>
      <c r="B1902" s="319" t="str">
        <f t="shared" si="31"/>
        <v>DOM</v>
      </c>
      <c r="C1902" s="320">
        <f>A1896</f>
        <v>42800</v>
      </c>
      <c r="D1902" s="319">
        <f t="shared" si="32"/>
        <v>2017</v>
      </c>
      <c r="E1902" s="321">
        <f t="shared" ref="E1902:E1965" si="33">IF(B1902="seg",E1901+1,E1901)</f>
        <v>10</v>
      </c>
    </row>
    <row r="1903" spans="1:5">
      <c r="A1903" s="318">
        <v>42807</v>
      </c>
      <c r="B1903" s="319" t="str">
        <f t="shared" si="31"/>
        <v>SEG</v>
      </c>
      <c r="C1903" s="320">
        <f>A1903</f>
        <v>42807</v>
      </c>
      <c r="D1903" s="319">
        <f t="shared" si="32"/>
        <v>2017</v>
      </c>
      <c r="E1903" s="321">
        <f t="shared" si="33"/>
        <v>11</v>
      </c>
    </row>
    <row r="1904" spans="1:5">
      <c r="A1904" s="318">
        <v>42808</v>
      </c>
      <c r="B1904" s="319" t="str">
        <f t="shared" si="31"/>
        <v>TER</v>
      </c>
      <c r="C1904" s="320">
        <f>A1903</f>
        <v>42807</v>
      </c>
      <c r="D1904" s="319">
        <f t="shared" si="32"/>
        <v>2017</v>
      </c>
      <c r="E1904" s="321">
        <f t="shared" si="33"/>
        <v>11</v>
      </c>
    </row>
    <row r="1905" spans="1:5">
      <c r="A1905" s="318">
        <v>42809</v>
      </c>
      <c r="B1905" s="319" t="str">
        <f t="shared" si="31"/>
        <v>QUA</v>
      </c>
      <c r="C1905" s="320">
        <f>A1903</f>
        <v>42807</v>
      </c>
      <c r="D1905" s="319">
        <f t="shared" si="32"/>
        <v>2017</v>
      </c>
      <c r="E1905" s="321">
        <f t="shared" si="33"/>
        <v>11</v>
      </c>
    </row>
    <row r="1906" spans="1:5">
      <c r="A1906" s="318">
        <v>42810</v>
      </c>
      <c r="B1906" s="319" t="str">
        <f t="shared" si="31"/>
        <v>QUI</v>
      </c>
      <c r="C1906" s="320">
        <f>A1903</f>
        <v>42807</v>
      </c>
      <c r="D1906" s="319">
        <f t="shared" si="32"/>
        <v>2017</v>
      </c>
      <c r="E1906" s="321">
        <f t="shared" si="33"/>
        <v>11</v>
      </c>
    </row>
    <row r="1907" spans="1:5">
      <c r="A1907" s="318">
        <v>42811</v>
      </c>
      <c r="B1907" s="319" t="str">
        <f t="shared" si="31"/>
        <v>SEX</v>
      </c>
      <c r="C1907" s="320">
        <f>A1903</f>
        <v>42807</v>
      </c>
      <c r="D1907" s="319">
        <f t="shared" si="32"/>
        <v>2017</v>
      </c>
      <c r="E1907" s="321">
        <f t="shared" si="33"/>
        <v>11</v>
      </c>
    </row>
    <row r="1908" spans="1:5">
      <c r="A1908" s="318">
        <v>42812</v>
      </c>
      <c r="B1908" s="319" t="str">
        <f t="shared" si="31"/>
        <v>SAB</v>
      </c>
      <c r="C1908" s="320">
        <f>A1903</f>
        <v>42807</v>
      </c>
      <c r="D1908" s="319">
        <f t="shared" si="32"/>
        <v>2017</v>
      </c>
      <c r="E1908" s="321">
        <f t="shared" si="33"/>
        <v>11</v>
      </c>
    </row>
    <row r="1909" spans="1:5">
      <c r="A1909" s="318">
        <v>42813</v>
      </c>
      <c r="B1909" s="319" t="str">
        <f t="shared" si="31"/>
        <v>DOM</v>
      </c>
      <c r="C1909" s="320">
        <f>A1903</f>
        <v>42807</v>
      </c>
      <c r="D1909" s="319">
        <f t="shared" si="32"/>
        <v>2017</v>
      </c>
      <c r="E1909" s="321">
        <f t="shared" si="33"/>
        <v>11</v>
      </c>
    </row>
    <row r="1910" spans="1:5">
      <c r="A1910" s="318">
        <v>42814</v>
      </c>
      <c r="B1910" s="319" t="str">
        <f t="shared" si="31"/>
        <v>SEG</v>
      </c>
      <c r="C1910" s="320">
        <f>A1910</f>
        <v>42814</v>
      </c>
      <c r="D1910" s="319">
        <f t="shared" si="32"/>
        <v>2017</v>
      </c>
      <c r="E1910" s="321">
        <f t="shared" si="33"/>
        <v>12</v>
      </c>
    </row>
    <row r="1911" spans="1:5">
      <c r="A1911" s="318">
        <v>42815</v>
      </c>
      <c r="B1911" s="319" t="str">
        <f t="shared" si="31"/>
        <v>TER</v>
      </c>
      <c r="C1911" s="320">
        <f>A1910</f>
        <v>42814</v>
      </c>
      <c r="D1911" s="319">
        <f t="shared" si="32"/>
        <v>2017</v>
      </c>
      <c r="E1911" s="321">
        <f t="shared" si="33"/>
        <v>12</v>
      </c>
    </row>
    <row r="1912" spans="1:5">
      <c r="A1912" s="318">
        <v>42816</v>
      </c>
      <c r="B1912" s="319" t="str">
        <f t="shared" si="31"/>
        <v>QUA</v>
      </c>
      <c r="C1912" s="320">
        <f>A1910</f>
        <v>42814</v>
      </c>
      <c r="D1912" s="319">
        <f t="shared" si="32"/>
        <v>2017</v>
      </c>
      <c r="E1912" s="321">
        <f t="shared" si="33"/>
        <v>12</v>
      </c>
    </row>
    <row r="1913" spans="1:5">
      <c r="A1913" s="318">
        <v>42817</v>
      </c>
      <c r="B1913" s="319" t="str">
        <f t="shared" si="31"/>
        <v>QUI</v>
      </c>
      <c r="C1913" s="320">
        <f>A1910</f>
        <v>42814</v>
      </c>
      <c r="D1913" s="319">
        <f t="shared" si="32"/>
        <v>2017</v>
      </c>
      <c r="E1913" s="321">
        <f t="shared" si="33"/>
        <v>12</v>
      </c>
    </row>
    <row r="1914" spans="1:5">
      <c r="A1914" s="318">
        <v>42818</v>
      </c>
      <c r="B1914" s="319" t="str">
        <f t="shared" si="31"/>
        <v>SEX</v>
      </c>
      <c r="C1914" s="320">
        <f>A1910</f>
        <v>42814</v>
      </c>
      <c r="D1914" s="319">
        <f t="shared" si="32"/>
        <v>2017</v>
      </c>
      <c r="E1914" s="321">
        <f t="shared" si="33"/>
        <v>12</v>
      </c>
    </row>
    <row r="1915" spans="1:5">
      <c r="A1915" s="318">
        <v>42819</v>
      </c>
      <c r="B1915" s="319" t="str">
        <f t="shared" si="31"/>
        <v>SAB</v>
      </c>
      <c r="C1915" s="320">
        <f>A1910</f>
        <v>42814</v>
      </c>
      <c r="D1915" s="319">
        <f t="shared" si="32"/>
        <v>2017</v>
      </c>
      <c r="E1915" s="321">
        <f t="shared" si="33"/>
        <v>12</v>
      </c>
    </row>
    <row r="1916" spans="1:5">
      <c r="A1916" s="318">
        <v>42820</v>
      </c>
      <c r="B1916" s="319" t="str">
        <f t="shared" si="31"/>
        <v>DOM</v>
      </c>
      <c r="C1916" s="320">
        <f>A1910</f>
        <v>42814</v>
      </c>
      <c r="D1916" s="319">
        <f t="shared" si="32"/>
        <v>2017</v>
      </c>
      <c r="E1916" s="321">
        <f t="shared" si="33"/>
        <v>12</v>
      </c>
    </row>
    <row r="1917" spans="1:5">
      <c r="A1917" s="318">
        <v>42821</v>
      </c>
      <c r="B1917" s="319" t="str">
        <f t="shared" si="31"/>
        <v>SEG</v>
      </c>
      <c r="C1917" s="320">
        <f>A1917</f>
        <v>42821</v>
      </c>
      <c r="D1917" s="319">
        <f t="shared" si="32"/>
        <v>2017</v>
      </c>
      <c r="E1917" s="321">
        <f t="shared" si="33"/>
        <v>13</v>
      </c>
    </row>
    <row r="1918" spans="1:5">
      <c r="A1918" s="318">
        <v>42822</v>
      </c>
      <c r="B1918" s="319" t="str">
        <f t="shared" si="31"/>
        <v>TER</v>
      </c>
      <c r="C1918" s="320">
        <f>A1917</f>
        <v>42821</v>
      </c>
      <c r="D1918" s="319">
        <f t="shared" si="32"/>
        <v>2017</v>
      </c>
      <c r="E1918" s="321">
        <f t="shared" si="33"/>
        <v>13</v>
      </c>
    </row>
    <row r="1919" spans="1:5">
      <c r="A1919" s="318">
        <v>42823</v>
      </c>
      <c r="B1919" s="319" t="str">
        <f t="shared" si="31"/>
        <v>QUA</v>
      </c>
      <c r="C1919" s="320">
        <f>A1917</f>
        <v>42821</v>
      </c>
      <c r="D1919" s="319">
        <f t="shared" si="32"/>
        <v>2017</v>
      </c>
      <c r="E1919" s="321">
        <f t="shared" si="33"/>
        <v>13</v>
      </c>
    </row>
    <row r="1920" spans="1:5">
      <c r="A1920" s="318">
        <v>42824</v>
      </c>
      <c r="B1920" s="319" t="str">
        <f t="shared" si="31"/>
        <v>QUI</v>
      </c>
      <c r="C1920" s="320">
        <f>A1917</f>
        <v>42821</v>
      </c>
      <c r="D1920" s="319">
        <f t="shared" si="32"/>
        <v>2017</v>
      </c>
      <c r="E1920" s="321">
        <f t="shared" si="33"/>
        <v>13</v>
      </c>
    </row>
    <row r="1921" spans="1:5">
      <c r="A1921" s="318">
        <v>42825</v>
      </c>
      <c r="B1921" s="319" t="str">
        <f t="shared" si="31"/>
        <v>SEX</v>
      </c>
      <c r="C1921" s="320">
        <f>A1917</f>
        <v>42821</v>
      </c>
      <c r="D1921" s="319">
        <f t="shared" si="32"/>
        <v>2017</v>
      </c>
      <c r="E1921" s="321">
        <f t="shared" si="33"/>
        <v>13</v>
      </c>
    </row>
    <row r="1922" spans="1:5">
      <c r="A1922" s="318">
        <v>42826</v>
      </c>
      <c r="B1922" s="319" t="str">
        <f t="shared" ref="B1922:B1985" si="34">VLOOKUP(WEEKDAY(A1922),$G$2:$H$9,2,0)</f>
        <v>SAB</v>
      </c>
      <c r="C1922" s="320">
        <f>A1917</f>
        <v>42821</v>
      </c>
      <c r="D1922" s="319">
        <f t="shared" si="32"/>
        <v>2017</v>
      </c>
      <c r="E1922" s="321">
        <f t="shared" si="33"/>
        <v>13</v>
      </c>
    </row>
    <row r="1923" spans="1:5">
      <c r="A1923" s="318">
        <v>42827</v>
      </c>
      <c r="B1923" s="319" t="str">
        <f t="shared" si="34"/>
        <v>DOM</v>
      </c>
      <c r="C1923" s="320">
        <f>A1917</f>
        <v>42821</v>
      </c>
      <c r="D1923" s="319">
        <f t="shared" si="32"/>
        <v>2017</v>
      </c>
      <c r="E1923" s="321">
        <f t="shared" si="33"/>
        <v>13</v>
      </c>
    </row>
    <row r="1924" spans="1:5">
      <c r="A1924" s="318">
        <v>42828</v>
      </c>
      <c r="B1924" s="319" t="str">
        <f t="shared" si="34"/>
        <v>SEG</v>
      </c>
      <c r="C1924" s="320">
        <f>A1924</f>
        <v>42828</v>
      </c>
      <c r="D1924" s="319">
        <f t="shared" si="32"/>
        <v>2017</v>
      </c>
      <c r="E1924" s="321">
        <f t="shared" si="33"/>
        <v>14</v>
      </c>
    </row>
    <row r="1925" spans="1:5">
      <c r="A1925" s="318">
        <v>42829</v>
      </c>
      <c r="B1925" s="319" t="str">
        <f t="shared" si="34"/>
        <v>TER</v>
      </c>
      <c r="C1925" s="320">
        <f>A1924</f>
        <v>42828</v>
      </c>
      <c r="D1925" s="319">
        <f t="shared" si="32"/>
        <v>2017</v>
      </c>
      <c r="E1925" s="321">
        <f t="shared" si="33"/>
        <v>14</v>
      </c>
    </row>
    <row r="1926" spans="1:5">
      <c r="A1926" s="318">
        <v>42830</v>
      </c>
      <c r="B1926" s="319" t="str">
        <f t="shared" si="34"/>
        <v>QUA</v>
      </c>
      <c r="C1926" s="320">
        <f>A1924</f>
        <v>42828</v>
      </c>
      <c r="D1926" s="319">
        <f t="shared" si="32"/>
        <v>2017</v>
      </c>
      <c r="E1926" s="321">
        <f t="shared" si="33"/>
        <v>14</v>
      </c>
    </row>
    <row r="1927" spans="1:5">
      <c r="A1927" s="318">
        <v>42831</v>
      </c>
      <c r="B1927" s="319" t="str">
        <f t="shared" si="34"/>
        <v>QUI</v>
      </c>
      <c r="C1927" s="320">
        <f>A1924</f>
        <v>42828</v>
      </c>
      <c r="D1927" s="319">
        <f t="shared" si="32"/>
        <v>2017</v>
      </c>
      <c r="E1927" s="321">
        <f t="shared" si="33"/>
        <v>14</v>
      </c>
    </row>
    <row r="1928" spans="1:5">
      <c r="A1928" s="318">
        <v>42832</v>
      </c>
      <c r="B1928" s="319" t="str">
        <f t="shared" si="34"/>
        <v>SEX</v>
      </c>
      <c r="C1928" s="320">
        <f>A1924</f>
        <v>42828</v>
      </c>
      <c r="D1928" s="319">
        <f t="shared" si="32"/>
        <v>2017</v>
      </c>
      <c r="E1928" s="321">
        <f t="shared" si="33"/>
        <v>14</v>
      </c>
    </row>
    <row r="1929" spans="1:5">
      <c r="A1929" s="318">
        <v>42833</v>
      </c>
      <c r="B1929" s="319" t="str">
        <f t="shared" si="34"/>
        <v>SAB</v>
      </c>
      <c r="C1929" s="320">
        <f>A1924</f>
        <v>42828</v>
      </c>
      <c r="D1929" s="319">
        <f t="shared" si="32"/>
        <v>2017</v>
      </c>
      <c r="E1929" s="321">
        <f t="shared" si="33"/>
        <v>14</v>
      </c>
    </row>
    <row r="1930" spans="1:5">
      <c r="A1930" s="318">
        <v>42834</v>
      </c>
      <c r="B1930" s="319" t="str">
        <f t="shared" si="34"/>
        <v>DOM</v>
      </c>
      <c r="C1930" s="320">
        <f>A1924</f>
        <v>42828</v>
      </c>
      <c r="D1930" s="319">
        <f t="shared" si="32"/>
        <v>2017</v>
      </c>
      <c r="E1930" s="321">
        <f t="shared" si="33"/>
        <v>14</v>
      </c>
    </row>
    <row r="1931" spans="1:5">
      <c r="A1931" s="318">
        <v>42835</v>
      </c>
      <c r="B1931" s="319" t="str">
        <f t="shared" si="34"/>
        <v>SEG</v>
      </c>
      <c r="C1931" s="320">
        <f>A1931</f>
        <v>42835</v>
      </c>
      <c r="D1931" s="319">
        <f t="shared" si="32"/>
        <v>2017</v>
      </c>
      <c r="E1931" s="321">
        <f t="shared" si="33"/>
        <v>15</v>
      </c>
    </row>
    <row r="1932" spans="1:5">
      <c r="A1932" s="318">
        <v>42836</v>
      </c>
      <c r="B1932" s="319" t="str">
        <f t="shared" si="34"/>
        <v>TER</v>
      </c>
      <c r="C1932" s="320">
        <f>A1931</f>
        <v>42835</v>
      </c>
      <c r="D1932" s="319">
        <f t="shared" si="32"/>
        <v>2017</v>
      </c>
      <c r="E1932" s="321">
        <f t="shared" si="33"/>
        <v>15</v>
      </c>
    </row>
    <row r="1933" spans="1:5">
      <c r="A1933" s="318">
        <v>42837</v>
      </c>
      <c r="B1933" s="319" t="str">
        <f t="shared" si="34"/>
        <v>QUA</v>
      </c>
      <c r="C1933" s="320">
        <f>A1931</f>
        <v>42835</v>
      </c>
      <c r="D1933" s="319">
        <f t="shared" si="32"/>
        <v>2017</v>
      </c>
      <c r="E1933" s="321">
        <f t="shared" si="33"/>
        <v>15</v>
      </c>
    </row>
    <row r="1934" spans="1:5">
      <c r="A1934" s="318">
        <v>42838</v>
      </c>
      <c r="B1934" s="319" t="str">
        <f t="shared" si="34"/>
        <v>QUI</v>
      </c>
      <c r="C1934" s="320">
        <f>A1931</f>
        <v>42835</v>
      </c>
      <c r="D1934" s="319">
        <f t="shared" si="32"/>
        <v>2017</v>
      </c>
      <c r="E1934" s="321">
        <f t="shared" si="33"/>
        <v>15</v>
      </c>
    </row>
    <row r="1935" spans="1:5">
      <c r="A1935" s="318">
        <v>42839</v>
      </c>
      <c r="B1935" s="319" t="str">
        <f t="shared" si="34"/>
        <v>SEX</v>
      </c>
      <c r="C1935" s="320">
        <f>A1931</f>
        <v>42835</v>
      </c>
      <c r="D1935" s="319">
        <f t="shared" si="32"/>
        <v>2017</v>
      </c>
      <c r="E1935" s="321">
        <f t="shared" si="33"/>
        <v>15</v>
      </c>
    </row>
    <row r="1936" spans="1:5">
      <c r="A1936" s="318">
        <v>42840</v>
      </c>
      <c r="B1936" s="319" t="str">
        <f t="shared" si="34"/>
        <v>SAB</v>
      </c>
      <c r="C1936" s="320">
        <f>A1931</f>
        <v>42835</v>
      </c>
      <c r="D1936" s="319">
        <f t="shared" si="32"/>
        <v>2017</v>
      </c>
      <c r="E1936" s="321">
        <f t="shared" si="33"/>
        <v>15</v>
      </c>
    </row>
    <row r="1937" spans="1:5">
      <c r="A1937" s="318">
        <v>42841</v>
      </c>
      <c r="B1937" s="319" t="str">
        <f t="shared" si="34"/>
        <v>DOM</v>
      </c>
      <c r="C1937" s="320">
        <f>A1931</f>
        <v>42835</v>
      </c>
      <c r="D1937" s="319">
        <f t="shared" si="32"/>
        <v>2017</v>
      </c>
      <c r="E1937" s="321">
        <f t="shared" si="33"/>
        <v>15</v>
      </c>
    </row>
    <row r="1938" spans="1:5">
      <c r="A1938" s="318">
        <v>42842</v>
      </c>
      <c r="B1938" s="319" t="str">
        <f t="shared" si="34"/>
        <v>SEG</v>
      </c>
      <c r="C1938" s="320">
        <f>A1938</f>
        <v>42842</v>
      </c>
      <c r="D1938" s="319">
        <f t="shared" si="32"/>
        <v>2017</v>
      </c>
      <c r="E1938" s="321">
        <f t="shared" si="33"/>
        <v>16</v>
      </c>
    </row>
    <row r="1939" spans="1:5">
      <c r="A1939" s="318">
        <v>42843</v>
      </c>
      <c r="B1939" s="319" t="str">
        <f t="shared" si="34"/>
        <v>TER</v>
      </c>
      <c r="C1939" s="320">
        <f>A1938</f>
        <v>42842</v>
      </c>
      <c r="D1939" s="319">
        <f t="shared" si="32"/>
        <v>2017</v>
      </c>
      <c r="E1939" s="321">
        <f t="shared" si="33"/>
        <v>16</v>
      </c>
    </row>
    <row r="1940" spans="1:5">
      <c r="A1940" s="318">
        <v>42844</v>
      </c>
      <c r="B1940" s="319" t="str">
        <f t="shared" si="34"/>
        <v>QUA</v>
      </c>
      <c r="C1940" s="320">
        <f>A1938</f>
        <v>42842</v>
      </c>
      <c r="D1940" s="319">
        <f t="shared" si="32"/>
        <v>2017</v>
      </c>
      <c r="E1940" s="321">
        <f t="shared" si="33"/>
        <v>16</v>
      </c>
    </row>
    <row r="1941" spans="1:5">
      <c r="A1941" s="318">
        <v>42845</v>
      </c>
      <c r="B1941" s="319" t="str">
        <f t="shared" si="34"/>
        <v>QUI</v>
      </c>
      <c r="C1941" s="320">
        <f>A1938</f>
        <v>42842</v>
      </c>
      <c r="D1941" s="319">
        <f t="shared" si="32"/>
        <v>2017</v>
      </c>
      <c r="E1941" s="321">
        <f t="shared" si="33"/>
        <v>16</v>
      </c>
    </row>
    <row r="1942" spans="1:5">
      <c r="A1942" s="318">
        <v>42846</v>
      </c>
      <c r="B1942" s="319" t="str">
        <f t="shared" si="34"/>
        <v>SEX</v>
      </c>
      <c r="C1942" s="320">
        <f>A1938</f>
        <v>42842</v>
      </c>
      <c r="D1942" s="319">
        <f t="shared" si="32"/>
        <v>2017</v>
      </c>
      <c r="E1942" s="321">
        <f t="shared" si="33"/>
        <v>16</v>
      </c>
    </row>
    <row r="1943" spans="1:5">
      <c r="A1943" s="318">
        <v>42847</v>
      </c>
      <c r="B1943" s="319" t="str">
        <f t="shared" si="34"/>
        <v>SAB</v>
      </c>
      <c r="C1943" s="320">
        <f>A1938</f>
        <v>42842</v>
      </c>
      <c r="D1943" s="319">
        <f t="shared" si="32"/>
        <v>2017</v>
      </c>
      <c r="E1943" s="321">
        <f t="shared" si="33"/>
        <v>16</v>
      </c>
    </row>
    <row r="1944" spans="1:5">
      <c r="A1944" s="318">
        <v>42848</v>
      </c>
      <c r="B1944" s="319" t="str">
        <f t="shared" si="34"/>
        <v>DOM</v>
      </c>
      <c r="C1944" s="320">
        <f>A1938</f>
        <v>42842</v>
      </c>
      <c r="D1944" s="319">
        <f t="shared" si="32"/>
        <v>2017</v>
      </c>
      <c r="E1944" s="321">
        <f t="shared" si="33"/>
        <v>16</v>
      </c>
    </row>
    <row r="1945" spans="1:5">
      <c r="A1945" s="318">
        <v>42849</v>
      </c>
      <c r="B1945" s="319" t="str">
        <f t="shared" si="34"/>
        <v>SEG</v>
      </c>
      <c r="C1945" s="320">
        <f>A1945</f>
        <v>42849</v>
      </c>
      <c r="D1945" s="319">
        <f t="shared" si="32"/>
        <v>2017</v>
      </c>
      <c r="E1945" s="321">
        <f t="shared" si="33"/>
        <v>17</v>
      </c>
    </row>
    <row r="1946" spans="1:5">
      <c r="A1946" s="318">
        <v>42850</v>
      </c>
      <c r="B1946" s="319" t="str">
        <f t="shared" si="34"/>
        <v>TER</v>
      </c>
      <c r="C1946" s="320">
        <f>A1945</f>
        <v>42849</v>
      </c>
      <c r="D1946" s="319">
        <f t="shared" si="32"/>
        <v>2017</v>
      </c>
      <c r="E1946" s="321">
        <f t="shared" si="33"/>
        <v>17</v>
      </c>
    </row>
    <row r="1947" spans="1:5">
      <c r="A1947" s="318">
        <v>42851</v>
      </c>
      <c r="B1947" s="319" t="str">
        <f t="shared" si="34"/>
        <v>QUA</v>
      </c>
      <c r="C1947" s="320">
        <f>A1945</f>
        <v>42849</v>
      </c>
      <c r="D1947" s="319">
        <f t="shared" si="32"/>
        <v>2017</v>
      </c>
      <c r="E1947" s="321">
        <f t="shared" si="33"/>
        <v>17</v>
      </c>
    </row>
    <row r="1948" spans="1:5">
      <c r="A1948" s="318">
        <v>42852</v>
      </c>
      <c r="B1948" s="319" t="str">
        <f t="shared" si="34"/>
        <v>QUI</v>
      </c>
      <c r="C1948" s="320">
        <f>A1945</f>
        <v>42849</v>
      </c>
      <c r="D1948" s="319">
        <f t="shared" si="32"/>
        <v>2017</v>
      </c>
      <c r="E1948" s="321">
        <f t="shared" si="33"/>
        <v>17</v>
      </c>
    </row>
    <row r="1949" spans="1:5">
      <c r="A1949" s="318">
        <v>42853</v>
      </c>
      <c r="B1949" s="319" t="str">
        <f t="shared" si="34"/>
        <v>SEX</v>
      </c>
      <c r="C1949" s="320">
        <f>A1945</f>
        <v>42849</v>
      </c>
      <c r="D1949" s="319">
        <f t="shared" si="32"/>
        <v>2017</v>
      </c>
      <c r="E1949" s="321">
        <f t="shared" si="33"/>
        <v>17</v>
      </c>
    </row>
    <row r="1950" spans="1:5">
      <c r="A1950" s="318">
        <v>42854</v>
      </c>
      <c r="B1950" s="319" t="str">
        <f t="shared" si="34"/>
        <v>SAB</v>
      </c>
      <c r="C1950" s="320">
        <f>A1945</f>
        <v>42849</v>
      </c>
      <c r="D1950" s="319">
        <f t="shared" si="32"/>
        <v>2017</v>
      </c>
      <c r="E1950" s="321">
        <f t="shared" si="33"/>
        <v>17</v>
      </c>
    </row>
    <row r="1951" spans="1:5">
      <c r="A1951" s="318">
        <v>42855</v>
      </c>
      <c r="B1951" s="319" t="str">
        <f t="shared" si="34"/>
        <v>DOM</v>
      </c>
      <c r="C1951" s="320">
        <f>A1945</f>
        <v>42849</v>
      </c>
      <c r="D1951" s="319">
        <f t="shared" si="32"/>
        <v>2017</v>
      </c>
      <c r="E1951" s="321">
        <f t="shared" si="33"/>
        <v>17</v>
      </c>
    </row>
    <row r="1952" spans="1:5">
      <c r="A1952" s="318">
        <v>42856</v>
      </c>
      <c r="B1952" s="319" t="str">
        <f t="shared" si="34"/>
        <v>SEG</v>
      </c>
      <c r="C1952" s="320">
        <f>A1952</f>
        <v>42856</v>
      </c>
      <c r="D1952" s="319">
        <f t="shared" si="32"/>
        <v>2017</v>
      </c>
      <c r="E1952" s="321">
        <f t="shared" si="33"/>
        <v>18</v>
      </c>
    </row>
    <row r="1953" spans="1:5">
      <c r="A1953" s="318">
        <v>42857</v>
      </c>
      <c r="B1953" s="319" t="str">
        <f t="shared" si="34"/>
        <v>TER</v>
      </c>
      <c r="C1953" s="320">
        <f>A1952</f>
        <v>42856</v>
      </c>
      <c r="D1953" s="319">
        <f t="shared" si="32"/>
        <v>2017</v>
      </c>
      <c r="E1953" s="321">
        <f t="shared" si="33"/>
        <v>18</v>
      </c>
    </row>
    <row r="1954" spans="1:5">
      <c r="A1954" s="318">
        <v>42858</v>
      </c>
      <c r="B1954" s="319" t="str">
        <f t="shared" si="34"/>
        <v>QUA</v>
      </c>
      <c r="C1954" s="320">
        <f>A1952</f>
        <v>42856</v>
      </c>
      <c r="D1954" s="319">
        <f t="shared" si="32"/>
        <v>2017</v>
      </c>
      <c r="E1954" s="321">
        <f t="shared" si="33"/>
        <v>18</v>
      </c>
    </row>
    <row r="1955" spans="1:5">
      <c r="A1955" s="318">
        <v>42859</v>
      </c>
      <c r="B1955" s="319" t="str">
        <f t="shared" si="34"/>
        <v>QUI</v>
      </c>
      <c r="C1955" s="320">
        <f>A1952</f>
        <v>42856</v>
      </c>
      <c r="D1955" s="319">
        <f t="shared" si="32"/>
        <v>2017</v>
      </c>
      <c r="E1955" s="321">
        <f t="shared" si="33"/>
        <v>18</v>
      </c>
    </row>
    <row r="1956" spans="1:5">
      <c r="A1956" s="318">
        <v>42860</v>
      </c>
      <c r="B1956" s="319" t="str">
        <f t="shared" si="34"/>
        <v>SEX</v>
      </c>
      <c r="C1956" s="320">
        <f>A1952</f>
        <v>42856</v>
      </c>
      <c r="D1956" s="319">
        <f t="shared" si="32"/>
        <v>2017</v>
      </c>
      <c r="E1956" s="321">
        <f t="shared" si="33"/>
        <v>18</v>
      </c>
    </row>
    <row r="1957" spans="1:5">
      <c r="A1957" s="318">
        <v>42861</v>
      </c>
      <c r="B1957" s="319" t="str">
        <f t="shared" si="34"/>
        <v>SAB</v>
      </c>
      <c r="C1957" s="320">
        <f>A1952</f>
        <v>42856</v>
      </c>
      <c r="D1957" s="319">
        <f t="shared" si="32"/>
        <v>2017</v>
      </c>
      <c r="E1957" s="321">
        <f t="shared" si="33"/>
        <v>18</v>
      </c>
    </row>
    <row r="1958" spans="1:5">
      <c r="A1958" s="318">
        <v>42862</v>
      </c>
      <c r="B1958" s="319" t="str">
        <f t="shared" si="34"/>
        <v>DOM</v>
      </c>
      <c r="C1958" s="320">
        <f>A1952</f>
        <v>42856</v>
      </c>
      <c r="D1958" s="319">
        <f t="shared" si="32"/>
        <v>2017</v>
      </c>
      <c r="E1958" s="321">
        <f t="shared" si="33"/>
        <v>18</v>
      </c>
    </row>
    <row r="1959" spans="1:5">
      <c r="A1959" s="318">
        <v>42863</v>
      </c>
      <c r="B1959" s="319" t="str">
        <f t="shared" si="34"/>
        <v>SEG</v>
      </c>
      <c r="C1959" s="320">
        <f>A1959</f>
        <v>42863</v>
      </c>
      <c r="D1959" s="319">
        <f t="shared" si="32"/>
        <v>2017</v>
      </c>
      <c r="E1959" s="321">
        <f t="shared" si="33"/>
        <v>19</v>
      </c>
    </row>
    <row r="1960" spans="1:5">
      <c r="A1960" s="318">
        <v>42864</v>
      </c>
      <c r="B1960" s="319" t="str">
        <f t="shared" si="34"/>
        <v>TER</v>
      </c>
      <c r="C1960" s="320">
        <f>A1959</f>
        <v>42863</v>
      </c>
      <c r="D1960" s="319">
        <f t="shared" ref="D1960:D2023" si="35">YEAR(A1960)</f>
        <v>2017</v>
      </c>
      <c r="E1960" s="321">
        <f t="shared" si="33"/>
        <v>19</v>
      </c>
    </row>
    <row r="1961" spans="1:5">
      <c r="A1961" s="318">
        <v>42865</v>
      </c>
      <c r="B1961" s="319" t="str">
        <f t="shared" si="34"/>
        <v>QUA</v>
      </c>
      <c r="C1961" s="320">
        <f>A1959</f>
        <v>42863</v>
      </c>
      <c r="D1961" s="319">
        <f t="shared" si="35"/>
        <v>2017</v>
      </c>
      <c r="E1961" s="321">
        <f t="shared" si="33"/>
        <v>19</v>
      </c>
    </row>
    <row r="1962" spans="1:5">
      <c r="A1962" s="318">
        <v>42866</v>
      </c>
      <c r="B1962" s="319" t="str">
        <f t="shared" si="34"/>
        <v>QUI</v>
      </c>
      <c r="C1962" s="320">
        <f>A1959</f>
        <v>42863</v>
      </c>
      <c r="D1962" s="319">
        <f t="shared" si="35"/>
        <v>2017</v>
      </c>
      <c r="E1962" s="321">
        <f t="shared" si="33"/>
        <v>19</v>
      </c>
    </row>
    <row r="1963" spans="1:5">
      <c r="A1963" s="318">
        <v>42867</v>
      </c>
      <c r="B1963" s="319" t="str">
        <f t="shared" si="34"/>
        <v>SEX</v>
      </c>
      <c r="C1963" s="320">
        <f>A1959</f>
        <v>42863</v>
      </c>
      <c r="D1963" s="319">
        <f t="shared" si="35"/>
        <v>2017</v>
      </c>
      <c r="E1963" s="321">
        <f t="shared" si="33"/>
        <v>19</v>
      </c>
    </row>
    <row r="1964" spans="1:5">
      <c r="A1964" s="318">
        <v>42868</v>
      </c>
      <c r="B1964" s="319" t="str">
        <f t="shared" si="34"/>
        <v>SAB</v>
      </c>
      <c r="C1964" s="320">
        <f>A1959</f>
        <v>42863</v>
      </c>
      <c r="D1964" s="319">
        <f t="shared" si="35"/>
        <v>2017</v>
      </c>
      <c r="E1964" s="321">
        <f t="shared" si="33"/>
        <v>19</v>
      </c>
    </row>
    <row r="1965" spans="1:5">
      <c r="A1965" s="318">
        <v>42869</v>
      </c>
      <c r="B1965" s="319" t="str">
        <f t="shared" si="34"/>
        <v>DOM</v>
      </c>
      <c r="C1965" s="320">
        <f>A1959</f>
        <v>42863</v>
      </c>
      <c r="D1965" s="319">
        <f t="shared" si="35"/>
        <v>2017</v>
      </c>
      <c r="E1965" s="321">
        <f t="shared" si="33"/>
        <v>19</v>
      </c>
    </row>
    <row r="1966" spans="1:5">
      <c r="A1966" s="318">
        <v>42870</v>
      </c>
      <c r="B1966" s="319" t="str">
        <f t="shared" si="34"/>
        <v>SEG</v>
      </c>
      <c r="C1966" s="320">
        <f>A1966</f>
        <v>42870</v>
      </c>
      <c r="D1966" s="319">
        <f t="shared" si="35"/>
        <v>2017</v>
      </c>
      <c r="E1966" s="321">
        <f t="shared" ref="E1966:E2029" si="36">IF(B1966="seg",E1965+1,E1965)</f>
        <v>20</v>
      </c>
    </row>
    <row r="1967" spans="1:5">
      <c r="A1967" s="318">
        <v>42871</v>
      </c>
      <c r="B1967" s="319" t="str">
        <f t="shared" si="34"/>
        <v>TER</v>
      </c>
      <c r="C1967" s="320">
        <f>A1966</f>
        <v>42870</v>
      </c>
      <c r="D1967" s="319">
        <f t="shared" si="35"/>
        <v>2017</v>
      </c>
      <c r="E1967" s="321">
        <f t="shared" si="36"/>
        <v>20</v>
      </c>
    </row>
    <row r="1968" spans="1:5">
      <c r="A1968" s="318">
        <v>42872</v>
      </c>
      <c r="B1968" s="319" t="str">
        <f t="shared" si="34"/>
        <v>QUA</v>
      </c>
      <c r="C1968" s="320">
        <f>A1966</f>
        <v>42870</v>
      </c>
      <c r="D1968" s="319">
        <f t="shared" si="35"/>
        <v>2017</v>
      </c>
      <c r="E1968" s="321">
        <f t="shared" si="36"/>
        <v>20</v>
      </c>
    </row>
    <row r="1969" spans="1:5">
      <c r="A1969" s="318">
        <v>42873</v>
      </c>
      <c r="B1969" s="319" t="str">
        <f t="shared" si="34"/>
        <v>QUI</v>
      </c>
      <c r="C1969" s="320">
        <f>A1966</f>
        <v>42870</v>
      </c>
      <c r="D1969" s="319">
        <f t="shared" si="35"/>
        <v>2017</v>
      </c>
      <c r="E1969" s="321">
        <f t="shared" si="36"/>
        <v>20</v>
      </c>
    </row>
    <row r="1970" spans="1:5">
      <c r="A1970" s="318">
        <v>42874</v>
      </c>
      <c r="B1970" s="319" t="str">
        <f t="shared" si="34"/>
        <v>SEX</v>
      </c>
      <c r="C1970" s="320">
        <f>A1966</f>
        <v>42870</v>
      </c>
      <c r="D1970" s="319">
        <f t="shared" si="35"/>
        <v>2017</v>
      </c>
      <c r="E1970" s="321">
        <f t="shared" si="36"/>
        <v>20</v>
      </c>
    </row>
    <row r="1971" spans="1:5">
      <c r="A1971" s="318">
        <v>42875</v>
      </c>
      <c r="B1971" s="319" t="str">
        <f t="shared" si="34"/>
        <v>SAB</v>
      </c>
      <c r="C1971" s="320">
        <f>A1966</f>
        <v>42870</v>
      </c>
      <c r="D1971" s="319">
        <f t="shared" si="35"/>
        <v>2017</v>
      </c>
      <c r="E1971" s="321">
        <f t="shared" si="36"/>
        <v>20</v>
      </c>
    </row>
    <row r="1972" spans="1:5">
      <c r="A1972" s="318">
        <v>42876</v>
      </c>
      <c r="B1972" s="319" t="str">
        <f t="shared" si="34"/>
        <v>DOM</v>
      </c>
      <c r="C1972" s="320">
        <f>A1966</f>
        <v>42870</v>
      </c>
      <c r="D1972" s="319">
        <f t="shared" si="35"/>
        <v>2017</v>
      </c>
      <c r="E1972" s="321">
        <f t="shared" si="36"/>
        <v>20</v>
      </c>
    </row>
    <row r="1973" spans="1:5">
      <c r="A1973" s="318">
        <v>42877</v>
      </c>
      <c r="B1973" s="319" t="str">
        <f t="shared" si="34"/>
        <v>SEG</v>
      </c>
      <c r="C1973" s="320">
        <f>A1973</f>
        <v>42877</v>
      </c>
      <c r="D1973" s="319">
        <f t="shared" si="35"/>
        <v>2017</v>
      </c>
      <c r="E1973" s="321">
        <f t="shared" si="36"/>
        <v>21</v>
      </c>
    </row>
    <row r="1974" spans="1:5">
      <c r="A1974" s="318">
        <v>42878</v>
      </c>
      <c r="B1974" s="319" t="str">
        <f t="shared" si="34"/>
        <v>TER</v>
      </c>
      <c r="C1974" s="320">
        <f>A1973</f>
        <v>42877</v>
      </c>
      <c r="D1974" s="319">
        <f t="shared" si="35"/>
        <v>2017</v>
      </c>
      <c r="E1974" s="321">
        <f t="shared" si="36"/>
        <v>21</v>
      </c>
    </row>
    <row r="1975" spans="1:5">
      <c r="A1975" s="318">
        <v>42879</v>
      </c>
      <c r="B1975" s="319" t="str">
        <f t="shared" si="34"/>
        <v>QUA</v>
      </c>
      <c r="C1975" s="320">
        <f>A1973</f>
        <v>42877</v>
      </c>
      <c r="D1975" s="319">
        <f t="shared" si="35"/>
        <v>2017</v>
      </c>
      <c r="E1975" s="321">
        <f t="shared" si="36"/>
        <v>21</v>
      </c>
    </row>
    <row r="1976" spans="1:5">
      <c r="A1976" s="318">
        <v>42880</v>
      </c>
      <c r="B1976" s="319" t="str">
        <f t="shared" si="34"/>
        <v>QUI</v>
      </c>
      <c r="C1976" s="320">
        <f>A1973</f>
        <v>42877</v>
      </c>
      <c r="D1976" s="319">
        <f t="shared" si="35"/>
        <v>2017</v>
      </c>
      <c r="E1976" s="321">
        <f t="shared" si="36"/>
        <v>21</v>
      </c>
    </row>
    <row r="1977" spans="1:5">
      <c r="A1977" s="318">
        <v>42881</v>
      </c>
      <c r="B1977" s="319" t="str">
        <f t="shared" si="34"/>
        <v>SEX</v>
      </c>
      <c r="C1977" s="320">
        <f>A1973</f>
        <v>42877</v>
      </c>
      <c r="D1977" s="319">
        <f t="shared" si="35"/>
        <v>2017</v>
      </c>
      <c r="E1977" s="321">
        <f t="shared" si="36"/>
        <v>21</v>
      </c>
    </row>
    <row r="1978" spans="1:5">
      <c r="A1978" s="318">
        <v>42882</v>
      </c>
      <c r="B1978" s="319" t="str">
        <f t="shared" si="34"/>
        <v>SAB</v>
      </c>
      <c r="C1978" s="320">
        <f>A1973</f>
        <v>42877</v>
      </c>
      <c r="D1978" s="319">
        <f t="shared" si="35"/>
        <v>2017</v>
      </c>
      <c r="E1978" s="321">
        <f t="shared" si="36"/>
        <v>21</v>
      </c>
    </row>
    <row r="1979" spans="1:5">
      <c r="A1979" s="318">
        <v>42883</v>
      </c>
      <c r="B1979" s="319" t="str">
        <f t="shared" si="34"/>
        <v>DOM</v>
      </c>
      <c r="C1979" s="320">
        <f>A1973</f>
        <v>42877</v>
      </c>
      <c r="D1979" s="319">
        <f t="shared" si="35"/>
        <v>2017</v>
      </c>
      <c r="E1979" s="321">
        <f t="shared" si="36"/>
        <v>21</v>
      </c>
    </row>
    <row r="1980" spans="1:5">
      <c r="A1980" s="318">
        <v>42884</v>
      </c>
      <c r="B1980" s="319" t="str">
        <f t="shared" si="34"/>
        <v>SEG</v>
      </c>
      <c r="C1980" s="320">
        <f>A1980</f>
        <v>42884</v>
      </c>
      <c r="D1980" s="319">
        <f t="shared" si="35"/>
        <v>2017</v>
      </c>
      <c r="E1980" s="321">
        <f t="shared" si="36"/>
        <v>22</v>
      </c>
    </row>
    <row r="1981" spans="1:5">
      <c r="A1981" s="318">
        <v>42885</v>
      </c>
      <c r="B1981" s="319" t="str">
        <f t="shared" si="34"/>
        <v>TER</v>
      </c>
      <c r="C1981" s="320">
        <f>A1980</f>
        <v>42884</v>
      </c>
      <c r="D1981" s="319">
        <f t="shared" si="35"/>
        <v>2017</v>
      </c>
      <c r="E1981" s="321">
        <f t="shared" si="36"/>
        <v>22</v>
      </c>
    </row>
    <row r="1982" spans="1:5">
      <c r="A1982" s="318">
        <v>42886</v>
      </c>
      <c r="B1982" s="319" t="str">
        <f t="shared" si="34"/>
        <v>QUA</v>
      </c>
      <c r="C1982" s="320">
        <f>A1980</f>
        <v>42884</v>
      </c>
      <c r="D1982" s="319">
        <f t="shared" si="35"/>
        <v>2017</v>
      </c>
      <c r="E1982" s="321">
        <f t="shared" si="36"/>
        <v>22</v>
      </c>
    </row>
    <row r="1983" spans="1:5">
      <c r="A1983" s="318">
        <v>42887</v>
      </c>
      <c r="B1983" s="319" t="str">
        <f t="shared" si="34"/>
        <v>QUI</v>
      </c>
      <c r="C1983" s="320">
        <f>A1980</f>
        <v>42884</v>
      </c>
      <c r="D1983" s="319">
        <f t="shared" si="35"/>
        <v>2017</v>
      </c>
      <c r="E1983" s="321">
        <f t="shared" si="36"/>
        <v>22</v>
      </c>
    </row>
    <row r="1984" spans="1:5">
      <c r="A1984" s="318">
        <v>42888</v>
      </c>
      <c r="B1984" s="319" t="str">
        <f t="shared" si="34"/>
        <v>SEX</v>
      </c>
      <c r="C1984" s="320">
        <f>A1980</f>
        <v>42884</v>
      </c>
      <c r="D1984" s="319">
        <f t="shared" si="35"/>
        <v>2017</v>
      </c>
      <c r="E1984" s="321">
        <f t="shared" si="36"/>
        <v>22</v>
      </c>
    </row>
    <row r="1985" spans="1:5">
      <c r="A1985" s="318">
        <v>42889</v>
      </c>
      <c r="B1985" s="319" t="str">
        <f t="shared" si="34"/>
        <v>SAB</v>
      </c>
      <c r="C1985" s="320">
        <f>A1980</f>
        <v>42884</v>
      </c>
      <c r="D1985" s="319">
        <f t="shared" si="35"/>
        <v>2017</v>
      </c>
      <c r="E1985" s="321">
        <f t="shared" si="36"/>
        <v>22</v>
      </c>
    </row>
    <row r="1986" spans="1:5">
      <c r="A1986" s="318">
        <v>42890</v>
      </c>
      <c r="B1986" s="319" t="str">
        <f t="shared" ref="B1986:B2049" si="37">VLOOKUP(WEEKDAY(A1986),$G$2:$H$9,2,0)</f>
        <v>DOM</v>
      </c>
      <c r="C1986" s="320">
        <f>A1980</f>
        <v>42884</v>
      </c>
      <c r="D1986" s="319">
        <f t="shared" si="35"/>
        <v>2017</v>
      </c>
      <c r="E1986" s="321">
        <f t="shared" si="36"/>
        <v>22</v>
      </c>
    </row>
    <row r="1987" spans="1:5">
      <c r="A1987" s="318">
        <v>42891</v>
      </c>
      <c r="B1987" s="319" t="str">
        <f t="shared" si="37"/>
        <v>SEG</v>
      </c>
      <c r="C1987" s="320">
        <f>A1987</f>
        <v>42891</v>
      </c>
      <c r="D1987" s="319">
        <f t="shared" si="35"/>
        <v>2017</v>
      </c>
      <c r="E1987" s="321">
        <f t="shared" si="36"/>
        <v>23</v>
      </c>
    </row>
    <row r="1988" spans="1:5">
      <c r="A1988" s="318">
        <v>42892</v>
      </c>
      <c r="B1988" s="319" t="str">
        <f t="shared" si="37"/>
        <v>TER</v>
      </c>
      <c r="C1988" s="320">
        <f>A1987</f>
        <v>42891</v>
      </c>
      <c r="D1988" s="319">
        <f t="shared" si="35"/>
        <v>2017</v>
      </c>
      <c r="E1988" s="321">
        <f t="shared" si="36"/>
        <v>23</v>
      </c>
    </row>
    <row r="1989" spans="1:5">
      <c r="A1989" s="318">
        <v>42893</v>
      </c>
      <c r="B1989" s="319" t="str">
        <f t="shared" si="37"/>
        <v>QUA</v>
      </c>
      <c r="C1989" s="320">
        <f>A1987</f>
        <v>42891</v>
      </c>
      <c r="D1989" s="319">
        <f t="shared" si="35"/>
        <v>2017</v>
      </c>
      <c r="E1989" s="321">
        <f t="shared" si="36"/>
        <v>23</v>
      </c>
    </row>
    <row r="1990" spans="1:5">
      <c r="A1990" s="318">
        <v>42894</v>
      </c>
      <c r="B1990" s="319" t="str">
        <f t="shared" si="37"/>
        <v>QUI</v>
      </c>
      <c r="C1990" s="320">
        <f>A1987</f>
        <v>42891</v>
      </c>
      <c r="D1990" s="319">
        <f t="shared" si="35"/>
        <v>2017</v>
      </c>
      <c r="E1990" s="321">
        <f t="shared" si="36"/>
        <v>23</v>
      </c>
    </row>
    <row r="1991" spans="1:5">
      <c r="A1991" s="318">
        <v>42895</v>
      </c>
      <c r="B1991" s="319" t="str">
        <f t="shared" si="37"/>
        <v>SEX</v>
      </c>
      <c r="C1991" s="320">
        <f>A1987</f>
        <v>42891</v>
      </c>
      <c r="D1991" s="319">
        <f t="shared" si="35"/>
        <v>2017</v>
      </c>
      <c r="E1991" s="321">
        <f t="shared" si="36"/>
        <v>23</v>
      </c>
    </row>
    <row r="1992" spans="1:5">
      <c r="A1992" s="318">
        <v>42896</v>
      </c>
      <c r="B1992" s="319" t="str">
        <f t="shared" si="37"/>
        <v>SAB</v>
      </c>
      <c r="C1992" s="320">
        <f>A1987</f>
        <v>42891</v>
      </c>
      <c r="D1992" s="319">
        <f t="shared" si="35"/>
        <v>2017</v>
      </c>
      <c r="E1992" s="321">
        <f t="shared" si="36"/>
        <v>23</v>
      </c>
    </row>
    <row r="1993" spans="1:5">
      <c r="A1993" s="318">
        <v>42897</v>
      </c>
      <c r="B1993" s="319" t="str">
        <f t="shared" si="37"/>
        <v>DOM</v>
      </c>
      <c r="C1993" s="320">
        <f>A1987</f>
        <v>42891</v>
      </c>
      <c r="D1993" s="319">
        <f t="shared" si="35"/>
        <v>2017</v>
      </c>
      <c r="E1993" s="321">
        <f t="shared" si="36"/>
        <v>23</v>
      </c>
    </row>
    <row r="1994" spans="1:5">
      <c r="A1994" s="318">
        <v>42898</v>
      </c>
      <c r="B1994" s="319" t="str">
        <f t="shared" si="37"/>
        <v>SEG</v>
      </c>
      <c r="C1994" s="320">
        <f>A1994</f>
        <v>42898</v>
      </c>
      <c r="D1994" s="319">
        <f t="shared" si="35"/>
        <v>2017</v>
      </c>
      <c r="E1994" s="321">
        <f t="shared" si="36"/>
        <v>24</v>
      </c>
    </row>
    <row r="1995" spans="1:5">
      <c r="A1995" s="318">
        <v>42899</v>
      </c>
      <c r="B1995" s="319" t="str">
        <f t="shared" si="37"/>
        <v>TER</v>
      </c>
      <c r="C1995" s="320">
        <f>A1994</f>
        <v>42898</v>
      </c>
      <c r="D1995" s="319">
        <f t="shared" si="35"/>
        <v>2017</v>
      </c>
      <c r="E1995" s="321">
        <f t="shared" si="36"/>
        <v>24</v>
      </c>
    </row>
    <row r="1996" spans="1:5">
      <c r="A1996" s="318">
        <v>42900</v>
      </c>
      <c r="B1996" s="319" t="str">
        <f t="shared" si="37"/>
        <v>QUA</v>
      </c>
      <c r="C1996" s="320">
        <f>A1994</f>
        <v>42898</v>
      </c>
      <c r="D1996" s="319">
        <f t="shared" si="35"/>
        <v>2017</v>
      </c>
      <c r="E1996" s="321">
        <f t="shared" si="36"/>
        <v>24</v>
      </c>
    </row>
    <row r="1997" spans="1:5">
      <c r="A1997" s="318">
        <v>42901</v>
      </c>
      <c r="B1997" s="319" t="str">
        <f t="shared" si="37"/>
        <v>QUI</v>
      </c>
      <c r="C1997" s="320">
        <f>A1994</f>
        <v>42898</v>
      </c>
      <c r="D1997" s="319">
        <f t="shared" si="35"/>
        <v>2017</v>
      </c>
      <c r="E1997" s="321">
        <f t="shared" si="36"/>
        <v>24</v>
      </c>
    </row>
    <row r="1998" spans="1:5">
      <c r="A1998" s="318">
        <v>42902</v>
      </c>
      <c r="B1998" s="319" t="str">
        <f t="shared" si="37"/>
        <v>SEX</v>
      </c>
      <c r="C1998" s="320">
        <f>A1994</f>
        <v>42898</v>
      </c>
      <c r="D1998" s="319">
        <f t="shared" si="35"/>
        <v>2017</v>
      </c>
      <c r="E1998" s="321">
        <f t="shared" si="36"/>
        <v>24</v>
      </c>
    </row>
    <row r="1999" spans="1:5">
      <c r="A1999" s="318">
        <v>42903</v>
      </c>
      <c r="B1999" s="319" t="str">
        <f t="shared" si="37"/>
        <v>SAB</v>
      </c>
      <c r="C1999" s="320">
        <f>A1994</f>
        <v>42898</v>
      </c>
      <c r="D1999" s="319">
        <f t="shared" si="35"/>
        <v>2017</v>
      </c>
      <c r="E1999" s="321">
        <f t="shared" si="36"/>
        <v>24</v>
      </c>
    </row>
    <row r="2000" spans="1:5">
      <c r="A2000" s="318">
        <v>42904</v>
      </c>
      <c r="B2000" s="319" t="str">
        <f t="shared" si="37"/>
        <v>DOM</v>
      </c>
      <c r="C2000" s="320">
        <f>A1994</f>
        <v>42898</v>
      </c>
      <c r="D2000" s="319">
        <f t="shared" si="35"/>
        <v>2017</v>
      </c>
      <c r="E2000" s="321">
        <f t="shared" si="36"/>
        <v>24</v>
      </c>
    </row>
    <row r="2001" spans="1:5">
      <c r="A2001" s="318">
        <v>42905</v>
      </c>
      <c r="B2001" s="319" t="str">
        <f t="shared" si="37"/>
        <v>SEG</v>
      </c>
      <c r="C2001" s="320">
        <f>A2001</f>
        <v>42905</v>
      </c>
      <c r="D2001" s="319">
        <f t="shared" si="35"/>
        <v>2017</v>
      </c>
      <c r="E2001" s="321">
        <f t="shared" si="36"/>
        <v>25</v>
      </c>
    </row>
    <row r="2002" spans="1:5">
      <c r="A2002" s="318">
        <v>42906</v>
      </c>
      <c r="B2002" s="319" t="str">
        <f t="shared" si="37"/>
        <v>TER</v>
      </c>
      <c r="C2002" s="320">
        <f>A2001</f>
        <v>42905</v>
      </c>
      <c r="D2002" s="319">
        <f t="shared" si="35"/>
        <v>2017</v>
      </c>
      <c r="E2002" s="321">
        <f t="shared" si="36"/>
        <v>25</v>
      </c>
    </row>
    <row r="2003" spans="1:5">
      <c r="A2003" s="318">
        <v>42907</v>
      </c>
      <c r="B2003" s="319" t="str">
        <f t="shared" si="37"/>
        <v>QUA</v>
      </c>
      <c r="C2003" s="320">
        <f>A2001</f>
        <v>42905</v>
      </c>
      <c r="D2003" s="319">
        <f t="shared" si="35"/>
        <v>2017</v>
      </c>
      <c r="E2003" s="321">
        <f t="shared" si="36"/>
        <v>25</v>
      </c>
    </row>
    <row r="2004" spans="1:5">
      <c r="A2004" s="318">
        <v>42908</v>
      </c>
      <c r="B2004" s="319" t="str">
        <f t="shared" si="37"/>
        <v>QUI</v>
      </c>
      <c r="C2004" s="320">
        <f>A2001</f>
        <v>42905</v>
      </c>
      <c r="D2004" s="319">
        <f t="shared" si="35"/>
        <v>2017</v>
      </c>
      <c r="E2004" s="321">
        <f t="shared" si="36"/>
        <v>25</v>
      </c>
    </row>
    <row r="2005" spans="1:5">
      <c r="A2005" s="318">
        <v>42909</v>
      </c>
      <c r="B2005" s="319" t="str">
        <f t="shared" si="37"/>
        <v>SEX</v>
      </c>
      <c r="C2005" s="320">
        <f>A2001</f>
        <v>42905</v>
      </c>
      <c r="D2005" s="319">
        <f t="shared" si="35"/>
        <v>2017</v>
      </c>
      <c r="E2005" s="321">
        <f t="shared" si="36"/>
        <v>25</v>
      </c>
    </row>
    <row r="2006" spans="1:5">
      <c r="A2006" s="318">
        <v>42910</v>
      </c>
      <c r="B2006" s="319" t="str">
        <f t="shared" si="37"/>
        <v>SAB</v>
      </c>
      <c r="C2006" s="320">
        <f>A2001</f>
        <v>42905</v>
      </c>
      <c r="D2006" s="319">
        <f t="shared" si="35"/>
        <v>2017</v>
      </c>
      <c r="E2006" s="321">
        <f t="shared" si="36"/>
        <v>25</v>
      </c>
    </row>
    <row r="2007" spans="1:5">
      <c r="A2007" s="318">
        <v>42911</v>
      </c>
      <c r="B2007" s="319" t="str">
        <f t="shared" si="37"/>
        <v>DOM</v>
      </c>
      <c r="C2007" s="320">
        <f>A2001</f>
        <v>42905</v>
      </c>
      <c r="D2007" s="319">
        <f t="shared" si="35"/>
        <v>2017</v>
      </c>
      <c r="E2007" s="321">
        <f t="shared" si="36"/>
        <v>25</v>
      </c>
    </row>
    <row r="2008" spans="1:5">
      <c r="A2008" s="318">
        <v>42912</v>
      </c>
      <c r="B2008" s="319" t="str">
        <f t="shared" si="37"/>
        <v>SEG</v>
      </c>
      <c r="C2008" s="320">
        <f>A2008</f>
        <v>42912</v>
      </c>
      <c r="D2008" s="319">
        <f t="shared" si="35"/>
        <v>2017</v>
      </c>
      <c r="E2008" s="321">
        <f t="shared" si="36"/>
        <v>26</v>
      </c>
    </row>
    <row r="2009" spans="1:5">
      <c r="A2009" s="318">
        <v>42913</v>
      </c>
      <c r="B2009" s="319" t="str">
        <f t="shared" si="37"/>
        <v>TER</v>
      </c>
      <c r="C2009" s="320">
        <f>A2008</f>
        <v>42912</v>
      </c>
      <c r="D2009" s="319">
        <f t="shared" si="35"/>
        <v>2017</v>
      </c>
      <c r="E2009" s="321">
        <f t="shared" si="36"/>
        <v>26</v>
      </c>
    </row>
    <row r="2010" spans="1:5">
      <c r="A2010" s="318">
        <v>42914</v>
      </c>
      <c r="B2010" s="319" t="str">
        <f t="shared" si="37"/>
        <v>QUA</v>
      </c>
      <c r="C2010" s="320">
        <f>A2008</f>
        <v>42912</v>
      </c>
      <c r="D2010" s="319">
        <f t="shared" si="35"/>
        <v>2017</v>
      </c>
      <c r="E2010" s="321">
        <f t="shared" si="36"/>
        <v>26</v>
      </c>
    </row>
    <row r="2011" spans="1:5">
      <c r="A2011" s="318">
        <v>42915</v>
      </c>
      <c r="B2011" s="319" t="str">
        <f t="shared" si="37"/>
        <v>QUI</v>
      </c>
      <c r="C2011" s="320">
        <f>A2008</f>
        <v>42912</v>
      </c>
      <c r="D2011" s="319">
        <f t="shared" si="35"/>
        <v>2017</v>
      </c>
      <c r="E2011" s="321">
        <f t="shared" si="36"/>
        <v>26</v>
      </c>
    </row>
    <row r="2012" spans="1:5">
      <c r="A2012" s="318">
        <v>42916</v>
      </c>
      <c r="B2012" s="319" t="str">
        <f t="shared" si="37"/>
        <v>SEX</v>
      </c>
      <c r="C2012" s="320">
        <f>A2008</f>
        <v>42912</v>
      </c>
      <c r="D2012" s="319">
        <f t="shared" si="35"/>
        <v>2017</v>
      </c>
      <c r="E2012" s="321">
        <f t="shared" si="36"/>
        <v>26</v>
      </c>
    </row>
    <row r="2013" spans="1:5">
      <c r="A2013" s="318">
        <v>42917</v>
      </c>
      <c r="B2013" s="319" t="str">
        <f t="shared" si="37"/>
        <v>SAB</v>
      </c>
      <c r="C2013" s="320">
        <f>A2008</f>
        <v>42912</v>
      </c>
      <c r="D2013" s="319">
        <f t="shared" si="35"/>
        <v>2017</v>
      </c>
      <c r="E2013" s="321">
        <f t="shared" si="36"/>
        <v>26</v>
      </c>
    </row>
    <row r="2014" spans="1:5">
      <c r="A2014" s="318">
        <v>42918</v>
      </c>
      <c r="B2014" s="319" t="str">
        <f t="shared" si="37"/>
        <v>DOM</v>
      </c>
      <c r="C2014" s="320">
        <f>A2008</f>
        <v>42912</v>
      </c>
      <c r="D2014" s="319">
        <f t="shared" si="35"/>
        <v>2017</v>
      </c>
      <c r="E2014" s="321">
        <f t="shared" si="36"/>
        <v>26</v>
      </c>
    </row>
    <row r="2015" spans="1:5">
      <c r="A2015" s="318">
        <v>42919</v>
      </c>
      <c r="B2015" s="319" t="str">
        <f t="shared" si="37"/>
        <v>SEG</v>
      </c>
      <c r="C2015" s="320">
        <f>A2015</f>
        <v>42919</v>
      </c>
      <c r="D2015" s="319">
        <f t="shared" si="35"/>
        <v>2017</v>
      </c>
      <c r="E2015" s="321">
        <f t="shared" si="36"/>
        <v>27</v>
      </c>
    </row>
    <row r="2016" spans="1:5">
      <c r="A2016" s="318">
        <v>42920</v>
      </c>
      <c r="B2016" s="319" t="str">
        <f t="shared" si="37"/>
        <v>TER</v>
      </c>
      <c r="C2016" s="320">
        <f>A2015</f>
        <v>42919</v>
      </c>
      <c r="D2016" s="319">
        <f t="shared" si="35"/>
        <v>2017</v>
      </c>
      <c r="E2016" s="321">
        <f t="shared" si="36"/>
        <v>27</v>
      </c>
    </row>
    <row r="2017" spans="1:5">
      <c r="A2017" s="318">
        <v>42921</v>
      </c>
      <c r="B2017" s="319" t="str">
        <f t="shared" si="37"/>
        <v>QUA</v>
      </c>
      <c r="C2017" s="320">
        <f>A2015</f>
        <v>42919</v>
      </c>
      <c r="D2017" s="319">
        <f t="shared" si="35"/>
        <v>2017</v>
      </c>
      <c r="E2017" s="321">
        <f t="shared" si="36"/>
        <v>27</v>
      </c>
    </row>
    <row r="2018" spans="1:5">
      <c r="A2018" s="318">
        <v>42922</v>
      </c>
      <c r="B2018" s="319" t="str">
        <f t="shared" si="37"/>
        <v>QUI</v>
      </c>
      <c r="C2018" s="320">
        <f>A2015</f>
        <v>42919</v>
      </c>
      <c r="D2018" s="319">
        <f t="shared" si="35"/>
        <v>2017</v>
      </c>
      <c r="E2018" s="321">
        <f t="shared" si="36"/>
        <v>27</v>
      </c>
    </row>
    <row r="2019" spans="1:5">
      <c r="A2019" s="318">
        <v>42923</v>
      </c>
      <c r="B2019" s="319" t="str">
        <f t="shared" si="37"/>
        <v>SEX</v>
      </c>
      <c r="C2019" s="320">
        <f>A2015</f>
        <v>42919</v>
      </c>
      <c r="D2019" s="319">
        <f t="shared" si="35"/>
        <v>2017</v>
      </c>
      <c r="E2019" s="321">
        <f t="shared" si="36"/>
        <v>27</v>
      </c>
    </row>
    <row r="2020" spans="1:5">
      <c r="A2020" s="318">
        <v>42924</v>
      </c>
      <c r="B2020" s="319" t="str">
        <f t="shared" si="37"/>
        <v>SAB</v>
      </c>
      <c r="C2020" s="320">
        <f>A2015</f>
        <v>42919</v>
      </c>
      <c r="D2020" s="319">
        <f t="shared" si="35"/>
        <v>2017</v>
      </c>
      <c r="E2020" s="321">
        <f t="shared" si="36"/>
        <v>27</v>
      </c>
    </row>
    <row r="2021" spans="1:5">
      <c r="A2021" s="318">
        <v>42925</v>
      </c>
      <c r="B2021" s="319" t="str">
        <f t="shared" si="37"/>
        <v>DOM</v>
      </c>
      <c r="C2021" s="320">
        <f>A2015</f>
        <v>42919</v>
      </c>
      <c r="D2021" s="319">
        <f t="shared" si="35"/>
        <v>2017</v>
      </c>
      <c r="E2021" s="321">
        <f t="shared" si="36"/>
        <v>27</v>
      </c>
    </row>
    <row r="2022" spans="1:5">
      <c r="A2022" s="318">
        <v>42926</v>
      </c>
      <c r="B2022" s="319" t="str">
        <f t="shared" si="37"/>
        <v>SEG</v>
      </c>
      <c r="C2022" s="320">
        <f>A2022</f>
        <v>42926</v>
      </c>
      <c r="D2022" s="319">
        <f t="shared" si="35"/>
        <v>2017</v>
      </c>
      <c r="E2022" s="321">
        <f t="shared" si="36"/>
        <v>28</v>
      </c>
    </row>
    <row r="2023" spans="1:5">
      <c r="A2023" s="318">
        <v>42927</v>
      </c>
      <c r="B2023" s="319" t="str">
        <f t="shared" si="37"/>
        <v>TER</v>
      </c>
      <c r="C2023" s="320">
        <f>A2022</f>
        <v>42926</v>
      </c>
      <c r="D2023" s="319">
        <f t="shared" si="35"/>
        <v>2017</v>
      </c>
      <c r="E2023" s="321">
        <f t="shared" si="36"/>
        <v>28</v>
      </c>
    </row>
    <row r="2024" spans="1:5">
      <c r="A2024" s="318">
        <v>42928</v>
      </c>
      <c r="B2024" s="319" t="str">
        <f t="shared" si="37"/>
        <v>QUA</v>
      </c>
      <c r="C2024" s="320">
        <f>A2022</f>
        <v>42926</v>
      </c>
      <c r="D2024" s="319">
        <f t="shared" ref="D2024:D2087" si="38">YEAR(A2024)</f>
        <v>2017</v>
      </c>
      <c r="E2024" s="321">
        <f t="shared" si="36"/>
        <v>28</v>
      </c>
    </row>
    <row r="2025" spans="1:5">
      <c r="A2025" s="318">
        <v>42929</v>
      </c>
      <c r="B2025" s="319" t="str">
        <f t="shared" si="37"/>
        <v>QUI</v>
      </c>
      <c r="C2025" s="320">
        <f>A2022</f>
        <v>42926</v>
      </c>
      <c r="D2025" s="319">
        <f t="shared" si="38"/>
        <v>2017</v>
      </c>
      <c r="E2025" s="321">
        <f t="shared" si="36"/>
        <v>28</v>
      </c>
    </row>
    <row r="2026" spans="1:5">
      <c r="A2026" s="318">
        <v>42930</v>
      </c>
      <c r="B2026" s="319" t="str">
        <f t="shared" si="37"/>
        <v>SEX</v>
      </c>
      <c r="C2026" s="320">
        <f>A2022</f>
        <v>42926</v>
      </c>
      <c r="D2026" s="319">
        <f t="shared" si="38"/>
        <v>2017</v>
      </c>
      <c r="E2026" s="321">
        <f t="shared" si="36"/>
        <v>28</v>
      </c>
    </row>
    <row r="2027" spans="1:5">
      <c r="A2027" s="318">
        <v>42931</v>
      </c>
      <c r="B2027" s="319" t="str">
        <f t="shared" si="37"/>
        <v>SAB</v>
      </c>
      <c r="C2027" s="320">
        <f>A2022</f>
        <v>42926</v>
      </c>
      <c r="D2027" s="319">
        <f t="shared" si="38"/>
        <v>2017</v>
      </c>
      <c r="E2027" s="321">
        <f t="shared" si="36"/>
        <v>28</v>
      </c>
    </row>
    <row r="2028" spans="1:5">
      <c r="A2028" s="318">
        <v>42932</v>
      </c>
      <c r="B2028" s="319" t="str">
        <f t="shared" si="37"/>
        <v>DOM</v>
      </c>
      <c r="C2028" s="320">
        <f>A2022</f>
        <v>42926</v>
      </c>
      <c r="D2028" s="319">
        <f t="shared" si="38"/>
        <v>2017</v>
      </c>
      <c r="E2028" s="321">
        <f t="shared" si="36"/>
        <v>28</v>
      </c>
    </row>
    <row r="2029" spans="1:5">
      <c r="A2029" s="318">
        <v>42933</v>
      </c>
      <c r="B2029" s="319" t="str">
        <f t="shared" si="37"/>
        <v>SEG</v>
      </c>
      <c r="C2029" s="320">
        <f>A2029</f>
        <v>42933</v>
      </c>
      <c r="D2029" s="319">
        <f t="shared" si="38"/>
        <v>2017</v>
      </c>
      <c r="E2029" s="321">
        <f t="shared" si="36"/>
        <v>29</v>
      </c>
    </row>
    <row r="2030" spans="1:5">
      <c r="A2030" s="318">
        <v>42934</v>
      </c>
      <c r="B2030" s="319" t="str">
        <f t="shared" si="37"/>
        <v>TER</v>
      </c>
      <c r="C2030" s="320">
        <f>A2029</f>
        <v>42933</v>
      </c>
      <c r="D2030" s="319">
        <f t="shared" si="38"/>
        <v>2017</v>
      </c>
      <c r="E2030" s="321">
        <f t="shared" ref="E2030:E2093" si="39">IF(B2030="seg",E2029+1,E2029)</f>
        <v>29</v>
      </c>
    </row>
    <row r="2031" spans="1:5">
      <c r="A2031" s="318">
        <v>42935</v>
      </c>
      <c r="B2031" s="319" t="str">
        <f t="shared" si="37"/>
        <v>QUA</v>
      </c>
      <c r="C2031" s="320">
        <f>A2029</f>
        <v>42933</v>
      </c>
      <c r="D2031" s="319">
        <f t="shared" si="38"/>
        <v>2017</v>
      </c>
      <c r="E2031" s="321">
        <f t="shared" si="39"/>
        <v>29</v>
      </c>
    </row>
    <row r="2032" spans="1:5">
      <c r="A2032" s="318">
        <v>42936</v>
      </c>
      <c r="B2032" s="319" t="str">
        <f t="shared" si="37"/>
        <v>QUI</v>
      </c>
      <c r="C2032" s="320">
        <f>A2029</f>
        <v>42933</v>
      </c>
      <c r="D2032" s="319">
        <f t="shared" si="38"/>
        <v>2017</v>
      </c>
      <c r="E2032" s="321">
        <f t="shared" si="39"/>
        <v>29</v>
      </c>
    </row>
    <row r="2033" spans="1:5">
      <c r="A2033" s="318">
        <v>42937</v>
      </c>
      <c r="B2033" s="319" t="str">
        <f t="shared" si="37"/>
        <v>SEX</v>
      </c>
      <c r="C2033" s="320">
        <f>A2029</f>
        <v>42933</v>
      </c>
      <c r="D2033" s="319">
        <f t="shared" si="38"/>
        <v>2017</v>
      </c>
      <c r="E2033" s="321">
        <f t="shared" si="39"/>
        <v>29</v>
      </c>
    </row>
    <row r="2034" spans="1:5">
      <c r="A2034" s="318">
        <v>42938</v>
      </c>
      <c r="B2034" s="319" t="str">
        <f t="shared" si="37"/>
        <v>SAB</v>
      </c>
      <c r="C2034" s="320">
        <f>A2029</f>
        <v>42933</v>
      </c>
      <c r="D2034" s="319">
        <f t="shared" si="38"/>
        <v>2017</v>
      </c>
      <c r="E2034" s="321">
        <f t="shared" si="39"/>
        <v>29</v>
      </c>
    </row>
    <row r="2035" spans="1:5">
      <c r="A2035" s="318">
        <v>42939</v>
      </c>
      <c r="B2035" s="319" t="str">
        <f t="shared" si="37"/>
        <v>DOM</v>
      </c>
      <c r="C2035" s="320">
        <f>A2029</f>
        <v>42933</v>
      </c>
      <c r="D2035" s="319">
        <f t="shared" si="38"/>
        <v>2017</v>
      </c>
      <c r="E2035" s="321">
        <f t="shared" si="39"/>
        <v>29</v>
      </c>
    </row>
    <row r="2036" spans="1:5">
      <c r="A2036" s="318">
        <v>42940</v>
      </c>
      <c r="B2036" s="319" t="str">
        <f t="shared" si="37"/>
        <v>SEG</v>
      </c>
      <c r="C2036" s="320">
        <f>A2036</f>
        <v>42940</v>
      </c>
      <c r="D2036" s="319">
        <f t="shared" si="38"/>
        <v>2017</v>
      </c>
      <c r="E2036" s="321">
        <f t="shared" si="39"/>
        <v>30</v>
      </c>
    </row>
    <row r="2037" spans="1:5">
      <c r="A2037" s="318">
        <v>42941</v>
      </c>
      <c r="B2037" s="319" t="str">
        <f t="shared" si="37"/>
        <v>TER</v>
      </c>
      <c r="C2037" s="320">
        <f>A2036</f>
        <v>42940</v>
      </c>
      <c r="D2037" s="319">
        <f t="shared" si="38"/>
        <v>2017</v>
      </c>
      <c r="E2037" s="321">
        <f t="shared" si="39"/>
        <v>30</v>
      </c>
    </row>
    <row r="2038" spans="1:5">
      <c r="A2038" s="318">
        <v>42942</v>
      </c>
      <c r="B2038" s="319" t="str">
        <f t="shared" si="37"/>
        <v>QUA</v>
      </c>
      <c r="C2038" s="320">
        <f>A2036</f>
        <v>42940</v>
      </c>
      <c r="D2038" s="319">
        <f t="shared" si="38"/>
        <v>2017</v>
      </c>
      <c r="E2038" s="321">
        <f t="shared" si="39"/>
        <v>30</v>
      </c>
    </row>
    <row r="2039" spans="1:5">
      <c r="A2039" s="318">
        <v>42943</v>
      </c>
      <c r="B2039" s="319" t="str">
        <f t="shared" si="37"/>
        <v>QUI</v>
      </c>
      <c r="C2039" s="320">
        <f>A2036</f>
        <v>42940</v>
      </c>
      <c r="D2039" s="319">
        <f t="shared" si="38"/>
        <v>2017</v>
      </c>
      <c r="E2039" s="321">
        <f t="shared" si="39"/>
        <v>30</v>
      </c>
    </row>
    <row r="2040" spans="1:5">
      <c r="A2040" s="318">
        <v>42944</v>
      </c>
      <c r="B2040" s="319" t="str">
        <f t="shared" si="37"/>
        <v>SEX</v>
      </c>
      <c r="C2040" s="320">
        <f>A2036</f>
        <v>42940</v>
      </c>
      <c r="D2040" s="319">
        <f t="shared" si="38"/>
        <v>2017</v>
      </c>
      <c r="E2040" s="321">
        <f t="shared" si="39"/>
        <v>30</v>
      </c>
    </row>
    <row r="2041" spans="1:5">
      <c r="A2041" s="318">
        <v>42945</v>
      </c>
      <c r="B2041" s="319" t="str">
        <f t="shared" si="37"/>
        <v>SAB</v>
      </c>
      <c r="C2041" s="320">
        <f>A2036</f>
        <v>42940</v>
      </c>
      <c r="D2041" s="319">
        <f t="shared" si="38"/>
        <v>2017</v>
      </c>
      <c r="E2041" s="321">
        <f t="shared" si="39"/>
        <v>30</v>
      </c>
    </row>
    <row r="2042" spans="1:5">
      <c r="A2042" s="318">
        <v>42946</v>
      </c>
      <c r="B2042" s="319" t="str">
        <f t="shared" si="37"/>
        <v>DOM</v>
      </c>
      <c r="C2042" s="320">
        <f>A2036</f>
        <v>42940</v>
      </c>
      <c r="D2042" s="319">
        <f t="shared" si="38"/>
        <v>2017</v>
      </c>
      <c r="E2042" s="321">
        <f t="shared" si="39"/>
        <v>30</v>
      </c>
    </row>
    <row r="2043" spans="1:5">
      <c r="A2043" s="318">
        <v>42947</v>
      </c>
      <c r="B2043" s="319" t="str">
        <f t="shared" si="37"/>
        <v>SEG</v>
      </c>
      <c r="C2043" s="320">
        <f>A2043</f>
        <v>42947</v>
      </c>
      <c r="D2043" s="319">
        <f t="shared" si="38"/>
        <v>2017</v>
      </c>
      <c r="E2043" s="321">
        <f t="shared" si="39"/>
        <v>31</v>
      </c>
    </row>
    <row r="2044" spans="1:5">
      <c r="A2044" s="318">
        <v>42948</v>
      </c>
      <c r="B2044" s="319" t="str">
        <f t="shared" si="37"/>
        <v>TER</v>
      </c>
      <c r="C2044" s="320">
        <f>A2043</f>
        <v>42947</v>
      </c>
      <c r="D2044" s="319">
        <f t="shared" si="38"/>
        <v>2017</v>
      </c>
      <c r="E2044" s="321">
        <f t="shared" si="39"/>
        <v>31</v>
      </c>
    </row>
    <row r="2045" spans="1:5">
      <c r="A2045" s="318">
        <v>42949</v>
      </c>
      <c r="B2045" s="319" t="str">
        <f t="shared" si="37"/>
        <v>QUA</v>
      </c>
      <c r="C2045" s="320">
        <f>A2043</f>
        <v>42947</v>
      </c>
      <c r="D2045" s="319">
        <f t="shared" si="38"/>
        <v>2017</v>
      </c>
      <c r="E2045" s="321">
        <f t="shared" si="39"/>
        <v>31</v>
      </c>
    </row>
    <row r="2046" spans="1:5">
      <c r="A2046" s="318">
        <v>42950</v>
      </c>
      <c r="B2046" s="319" t="str">
        <f t="shared" si="37"/>
        <v>QUI</v>
      </c>
      <c r="C2046" s="320">
        <f>A2043</f>
        <v>42947</v>
      </c>
      <c r="D2046" s="319">
        <f t="shared" si="38"/>
        <v>2017</v>
      </c>
      <c r="E2046" s="321">
        <f t="shared" si="39"/>
        <v>31</v>
      </c>
    </row>
    <row r="2047" spans="1:5">
      <c r="A2047" s="318">
        <v>42951</v>
      </c>
      <c r="B2047" s="319" t="str">
        <f t="shared" si="37"/>
        <v>SEX</v>
      </c>
      <c r="C2047" s="320">
        <f>A2043</f>
        <v>42947</v>
      </c>
      <c r="D2047" s="319">
        <f t="shared" si="38"/>
        <v>2017</v>
      </c>
      <c r="E2047" s="321">
        <f t="shared" si="39"/>
        <v>31</v>
      </c>
    </row>
    <row r="2048" spans="1:5">
      <c r="A2048" s="318">
        <v>42952</v>
      </c>
      <c r="B2048" s="319" t="str">
        <f t="shared" si="37"/>
        <v>SAB</v>
      </c>
      <c r="C2048" s="320">
        <f>A2043</f>
        <v>42947</v>
      </c>
      <c r="D2048" s="319">
        <f t="shared" si="38"/>
        <v>2017</v>
      </c>
      <c r="E2048" s="321">
        <f t="shared" si="39"/>
        <v>31</v>
      </c>
    </row>
    <row r="2049" spans="1:5">
      <c r="A2049" s="318">
        <v>42953</v>
      </c>
      <c r="B2049" s="319" t="str">
        <f t="shared" si="37"/>
        <v>DOM</v>
      </c>
      <c r="C2049" s="320">
        <f>A2043</f>
        <v>42947</v>
      </c>
      <c r="D2049" s="319">
        <f t="shared" si="38"/>
        <v>2017</v>
      </c>
      <c r="E2049" s="321">
        <f t="shared" si="39"/>
        <v>31</v>
      </c>
    </row>
    <row r="2050" spans="1:5">
      <c r="A2050" s="318">
        <v>42954</v>
      </c>
      <c r="B2050" s="319" t="str">
        <f t="shared" ref="B2050:B2113" si="40">VLOOKUP(WEEKDAY(A2050),$G$2:$H$9,2,0)</f>
        <v>SEG</v>
      </c>
      <c r="C2050" s="320">
        <f>A2050</f>
        <v>42954</v>
      </c>
      <c r="D2050" s="319">
        <f t="shared" si="38"/>
        <v>2017</v>
      </c>
      <c r="E2050" s="321">
        <f t="shared" si="39"/>
        <v>32</v>
      </c>
    </row>
    <row r="2051" spans="1:5">
      <c r="A2051" s="318">
        <v>42955</v>
      </c>
      <c r="B2051" s="319" t="str">
        <f t="shared" si="40"/>
        <v>TER</v>
      </c>
      <c r="C2051" s="320">
        <f>A2050</f>
        <v>42954</v>
      </c>
      <c r="D2051" s="319">
        <f t="shared" si="38"/>
        <v>2017</v>
      </c>
      <c r="E2051" s="321">
        <f t="shared" si="39"/>
        <v>32</v>
      </c>
    </row>
    <row r="2052" spans="1:5">
      <c r="A2052" s="318">
        <v>42956</v>
      </c>
      <c r="B2052" s="319" t="str">
        <f t="shared" si="40"/>
        <v>QUA</v>
      </c>
      <c r="C2052" s="320">
        <f>A2050</f>
        <v>42954</v>
      </c>
      <c r="D2052" s="319">
        <f t="shared" si="38"/>
        <v>2017</v>
      </c>
      <c r="E2052" s="321">
        <f t="shared" si="39"/>
        <v>32</v>
      </c>
    </row>
    <row r="2053" spans="1:5">
      <c r="A2053" s="318">
        <v>42957</v>
      </c>
      <c r="B2053" s="319" t="str">
        <f t="shared" si="40"/>
        <v>QUI</v>
      </c>
      <c r="C2053" s="320">
        <f>A2050</f>
        <v>42954</v>
      </c>
      <c r="D2053" s="319">
        <f t="shared" si="38"/>
        <v>2017</v>
      </c>
      <c r="E2053" s="321">
        <f t="shared" si="39"/>
        <v>32</v>
      </c>
    </row>
    <row r="2054" spans="1:5">
      <c r="A2054" s="318">
        <v>42958</v>
      </c>
      <c r="B2054" s="319" t="str">
        <f t="shared" si="40"/>
        <v>SEX</v>
      </c>
      <c r="C2054" s="320">
        <f>A2050</f>
        <v>42954</v>
      </c>
      <c r="D2054" s="319">
        <f t="shared" si="38"/>
        <v>2017</v>
      </c>
      <c r="E2054" s="321">
        <f t="shared" si="39"/>
        <v>32</v>
      </c>
    </row>
    <row r="2055" spans="1:5">
      <c r="A2055" s="318">
        <v>42959</v>
      </c>
      <c r="B2055" s="319" t="str">
        <f t="shared" si="40"/>
        <v>SAB</v>
      </c>
      <c r="C2055" s="320">
        <f>A2050</f>
        <v>42954</v>
      </c>
      <c r="D2055" s="319">
        <f t="shared" si="38"/>
        <v>2017</v>
      </c>
      <c r="E2055" s="321">
        <f t="shared" si="39"/>
        <v>32</v>
      </c>
    </row>
    <row r="2056" spans="1:5">
      <c r="A2056" s="318">
        <v>42960</v>
      </c>
      <c r="B2056" s="319" t="str">
        <f t="shared" si="40"/>
        <v>DOM</v>
      </c>
      <c r="C2056" s="320">
        <f>A2050</f>
        <v>42954</v>
      </c>
      <c r="D2056" s="319">
        <f t="shared" si="38"/>
        <v>2017</v>
      </c>
      <c r="E2056" s="321">
        <f t="shared" si="39"/>
        <v>32</v>
      </c>
    </row>
    <row r="2057" spans="1:5">
      <c r="A2057" s="318">
        <v>42961</v>
      </c>
      <c r="B2057" s="319" t="str">
        <f t="shared" si="40"/>
        <v>SEG</v>
      </c>
      <c r="C2057" s="320">
        <f>A2057</f>
        <v>42961</v>
      </c>
      <c r="D2057" s="319">
        <f t="shared" si="38"/>
        <v>2017</v>
      </c>
      <c r="E2057" s="321">
        <f t="shared" si="39"/>
        <v>33</v>
      </c>
    </row>
    <row r="2058" spans="1:5">
      <c r="A2058" s="318">
        <v>42962</v>
      </c>
      <c r="B2058" s="319" t="str">
        <f t="shared" si="40"/>
        <v>TER</v>
      </c>
      <c r="C2058" s="320">
        <f>A2057</f>
        <v>42961</v>
      </c>
      <c r="D2058" s="319">
        <f t="shared" si="38"/>
        <v>2017</v>
      </c>
      <c r="E2058" s="321">
        <f t="shared" si="39"/>
        <v>33</v>
      </c>
    </row>
    <row r="2059" spans="1:5">
      <c r="A2059" s="318">
        <v>42963</v>
      </c>
      <c r="B2059" s="319" t="str">
        <f t="shared" si="40"/>
        <v>QUA</v>
      </c>
      <c r="C2059" s="320">
        <f>A2057</f>
        <v>42961</v>
      </c>
      <c r="D2059" s="319">
        <f t="shared" si="38"/>
        <v>2017</v>
      </c>
      <c r="E2059" s="321">
        <f t="shared" si="39"/>
        <v>33</v>
      </c>
    </row>
    <row r="2060" spans="1:5">
      <c r="A2060" s="318">
        <v>42964</v>
      </c>
      <c r="B2060" s="319" t="str">
        <f t="shared" si="40"/>
        <v>QUI</v>
      </c>
      <c r="C2060" s="320">
        <f>A2057</f>
        <v>42961</v>
      </c>
      <c r="D2060" s="319">
        <f t="shared" si="38"/>
        <v>2017</v>
      </c>
      <c r="E2060" s="321">
        <f t="shared" si="39"/>
        <v>33</v>
      </c>
    </row>
    <row r="2061" spans="1:5">
      <c r="A2061" s="318">
        <v>42965</v>
      </c>
      <c r="B2061" s="319" t="str">
        <f t="shared" si="40"/>
        <v>SEX</v>
      </c>
      <c r="C2061" s="320">
        <f>A2057</f>
        <v>42961</v>
      </c>
      <c r="D2061" s="319">
        <f t="shared" si="38"/>
        <v>2017</v>
      </c>
      <c r="E2061" s="321">
        <f t="shared" si="39"/>
        <v>33</v>
      </c>
    </row>
    <row r="2062" spans="1:5">
      <c r="A2062" s="318">
        <v>42966</v>
      </c>
      <c r="B2062" s="319" t="str">
        <f t="shared" si="40"/>
        <v>SAB</v>
      </c>
      <c r="C2062" s="320">
        <f>A2057</f>
        <v>42961</v>
      </c>
      <c r="D2062" s="319">
        <f t="shared" si="38"/>
        <v>2017</v>
      </c>
      <c r="E2062" s="321">
        <f t="shared" si="39"/>
        <v>33</v>
      </c>
    </row>
    <row r="2063" spans="1:5">
      <c r="A2063" s="318">
        <v>42967</v>
      </c>
      <c r="B2063" s="319" t="str">
        <f t="shared" si="40"/>
        <v>DOM</v>
      </c>
      <c r="C2063" s="320">
        <f>A2057</f>
        <v>42961</v>
      </c>
      <c r="D2063" s="319">
        <f t="shared" si="38"/>
        <v>2017</v>
      </c>
      <c r="E2063" s="321">
        <f t="shared" si="39"/>
        <v>33</v>
      </c>
    </row>
    <row r="2064" spans="1:5">
      <c r="A2064" s="318">
        <v>42968</v>
      </c>
      <c r="B2064" s="319" t="str">
        <f t="shared" si="40"/>
        <v>SEG</v>
      </c>
      <c r="C2064" s="320">
        <f>A2064</f>
        <v>42968</v>
      </c>
      <c r="D2064" s="319">
        <f t="shared" si="38"/>
        <v>2017</v>
      </c>
      <c r="E2064" s="321">
        <f t="shared" si="39"/>
        <v>34</v>
      </c>
    </row>
    <row r="2065" spans="1:5">
      <c r="A2065" s="318">
        <v>42969</v>
      </c>
      <c r="B2065" s="319" t="str">
        <f t="shared" si="40"/>
        <v>TER</v>
      </c>
      <c r="C2065" s="320">
        <f>A2064</f>
        <v>42968</v>
      </c>
      <c r="D2065" s="319">
        <f t="shared" si="38"/>
        <v>2017</v>
      </c>
      <c r="E2065" s="321">
        <f t="shared" si="39"/>
        <v>34</v>
      </c>
    </row>
    <row r="2066" spans="1:5">
      <c r="A2066" s="318">
        <v>42970</v>
      </c>
      <c r="B2066" s="319" t="str">
        <f t="shared" si="40"/>
        <v>QUA</v>
      </c>
      <c r="C2066" s="320">
        <f>A2064</f>
        <v>42968</v>
      </c>
      <c r="D2066" s="319">
        <f t="shared" si="38"/>
        <v>2017</v>
      </c>
      <c r="E2066" s="321">
        <f t="shared" si="39"/>
        <v>34</v>
      </c>
    </row>
    <row r="2067" spans="1:5">
      <c r="A2067" s="318">
        <v>42971</v>
      </c>
      <c r="B2067" s="319" t="str">
        <f t="shared" si="40"/>
        <v>QUI</v>
      </c>
      <c r="C2067" s="320">
        <f>A2064</f>
        <v>42968</v>
      </c>
      <c r="D2067" s="319">
        <f t="shared" si="38"/>
        <v>2017</v>
      </c>
      <c r="E2067" s="321">
        <f t="shared" si="39"/>
        <v>34</v>
      </c>
    </row>
    <row r="2068" spans="1:5">
      <c r="A2068" s="318">
        <v>42972</v>
      </c>
      <c r="B2068" s="319" t="str">
        <f t="shared" si="40"/>
        <v>SEX</v>
      </c>
      <c r="C2068" s="320">
        <f>A2064</f>
        <v>42968</v>
      </c>
      <c r="D2068" s="319">
        <f t="shared" si="38"/>
        <v>2017</v>
      </c>
      <c r="E2068" s="321">
        <f t="shared" si="39"/>
        <v>34</v>
      </c>
    </row>
    <row r="2069" spans="1:5">
      <c r="A2069" s="318">
        <v>42973</v>
      </c>
      <c r="B2069" s="319" t="str">
        <f t="shared" si="40"/>
        <v>SAB</v>
      </c>
      <c r="C2069" s="320">
        <f>A2064</f>
        <v>42968</v>
      </c>
      <c r="D2069" s="319">
        <f t="shared" si="38"/>
        <v>2017</v>
      </c>
      <c r="E2069" s="321">
        <f t="shared" si="39"/>
        <v>34</v>
      </c>
    </row>
    <row r="2070" spans="1:5">
      <c r="A2070" s="318">
        <v>42974</v>
      </c>
      <c r="B2070" s="319" t="str">
        <f t="shared" si="40"/>
        <v>DOM</v>
      </c>
      <c r="C2070" s="320">
        <f>A2064</f>
        <v>42968</v>
      </c>
      <c r="D2070" s="319">
        <f t="shared" si="38"/>
        <v>2017</v>
      </c>
      <c r="E2070" s="321">
        <f t="shared" si="39"/>
        <v>34</v>
      </c>
    </row>
    <row r="2071" spans="1:5">
      <c r="A2071" s="318">
        <v>42975</v>
      </c>
      <c r="B2071" s="319" t="str">
        <f t="shared" si="40"/>
        <v>SEG</v>
      </c>
      <c r="C2071" s="320">
        <f>A2071</f>
        <v>42975</v>
      </c>
      <c r="D2071" s="319">
        <f t="shared" si="38"/>
        <v>2017</v>
      </c>
      <c r="E2071" s="321">
        <f t="shared" si="39"/>
        <v>35</v>
      </c>
    </row>
    <row r="2072" spans="1:5">
      <c r="A2072" s="318">
        <v>42976</v>
      </c>
      <c r="B2072" s="319" t="str">
        <f t="shared" si="40"/>
        <v>TER</v>
      </c>
      <c r="C2072" s="320">
        <f>A2071</f>
        <v>42975</v>
      </c>
      <c r="D2072" s="319">
        <f t="shared" si="38"/>
        <v>2017</v>
      </c>
      <c r="E2072" s="321">
        <f t="shared" si="39"/>
        <v>35</v>
      </c>
    </row>
    <row r="2073" spans="1:5">
      <c r="A2073" s="318">
        <v>42977</v>
      </c>
      <c r="B2073" s="319" t="str">
        <f t="shared" si="40"/>
        <v>QUA</v>
      </c>
      <c r="C2073" s="320">
        <f>A2071</f>
        <v>42975</v>
      </c>
      <c r="D2073" s="319">
        <f t="shared" si="38"/>
        <v>2017</v>
      </c>
      <c r="E2073" s="321">
        <f t="shared" si="39"/>
        <v>35</v>
      </c>
    </row>
    <row r="2074" spans="1:5">
      <c r="A2074" s="318">
        <v>42978</v>
      </c>
      <c r="B2074" s="319" t="str">
        <f t="shared" si="40"/>
        <v>QUI</v>
      </c>
      <c r="C2074" s="320">
        <f>A2071</f>
        <v>42975</v>
      </c>
      <c r="D2074" s="319">
        <f t="shared" si="38"/>
        <v>2017</v>
      </c>
      <c r="E2074" s="321">
        <f t="shared" si="39"/>
        <v>35</v>
      </c>
    </row>
    <row r="2075" spans="1:5">
      <c r="A2075" s="318">
        <v>42979</v>
      </c>
      <c r="B2075" s="319" t="str">
        <f t="shared" si="40"/>
        <v>SEX</v>
      </c>
      <c r="C2075" s="320">
        <f>A2071</f>
        <v>42975</v>
      </c>
      <c r="D2075" s="319">
        <f t="shared" si="38"/>
        <v>2017</v>
      </c>
      <c r="E2075" s="321">
        <f t="shared" si="39"/>
        <v>35</v>
      </c>
    </row>
    <row r="2076" spans="1:5">
      <c r="A2076" s="318">
        <v>42980</v>
      </c>
      <c r="B2076" s="319" t="str">
        <f t="shared" si="40"/>
        <v>SAB</v>
      </c>
      <c r="C2076" s="320">
        <f>A2071</f>
        <v>42975</v>
      </c>
      <c r="D2076" s="319">
        <f t="shared" si="38"/>
        <v>2017</v>
      </c>
      <c r="E2076" s="321">
        <f t="shared" si="39"/>
        <v>35</v>
      </c>
    </row>
    <row r="2077" spans="1:5">
      <c r="A2077" s="318">
        <v>42981</v>
      </c>
      <c r="B2077" s="319" t="str">
        <f t="shared" si="40"/>
        <v>DOM</v>
      </c>
      <c r="C2077" s="320">
        <f>A2071</f>
        <v>42975</v>
      </c>
      <c r="D2077" s="319">
        <f t="shared" si="38"/>
        <v>2017</v>
      </c>
      <c r="E2077" s="321">
        <f t="shared" si="39"/>
        <v>35</v>
      </c>
    </row>
    <row r="2078" spans="1:5">
      <c r="A2078" s="318">
        <v>42982</v>
      </c>
      <c r="B2078" s="319" t="str">
        <f t="shared" si="40"/>
        <v>SEG</v>
      </c>
      <c r="C2078" s="320">
        <f>A2078</f>
        <v>42982</v>
      </c>
      <c r="D2078" s="319">
        <f t="shared" si="38"/>
        <v>2017</v>
      </c>
      <c r="E2078" s="321">
        <f t="shared" si="39"/>
        <v>36</v>
      </c>
    </row>
    <row r="2079" spans="1:5">
      <c r="A2079" s="318">
        <v>42983</v>
      </c>
      <c r="B2079" s="319" t="str">
        <f t="shared" si="40"/>
        <v>TER</v>
      </c>
      <c r="C2079" s="320">
        <f>A2078</f>
        <v>42982</v>
      </c>
      <c r="D2079" s="319">
        <f t="shared" si="38"/>
        <v>2017</v>
      </c>
      <c r="E2079" s="321">
        <f t="shared" si="39"/>
        <v>36</v>
      </c>
    </row>
    <row r="2080" spans="1:5">
      <c r="A2080" s="318">
        <v>42984</v>
      </c>
      <c r="B2080" s="319" t="str">
        <f t="shared" si="40"/>
        <v>QUA</v>
      </c>
      <c r="C2080" s="320">
        <f>A2078</f>
        <v>42982</v>
      </c>
      <c r="D2080" s="319">
        <f t="shared" si="38"/>
        <v>2017</v>
      </c>
      <c r="E2080" s="321">
        <f t="shared" si="39"/>
        <v>36</v>
      </c>
    </row>
    <row r="2081" spans="1:5">
      <c r="A2081" s="318">
        <v>42985</v>
      </c>
      <c r="B2081" s="319" t="str">
        <f t="shared" si="40"/>
        <v>QUI</v>
      </c>
      <c r="C2081" s="320">
        <f>A2078</f>
        <v>42982</v>
      </c>
      <c r="D2081" s="319">
        <f t="shared" si="38"/>
        <v>2017</v>
      </c>
      <c r="E2081" s="321">
        <f t="shared" si="39"/>
        <v>36</v>
      </c>
    </row>
    <row r="2082" spans="1:5">
      <c r="A2082" s="318">
        <v>42986</v>
      </c>
      <c r="B2082" s="319" t="str">
        <f t="shared" si="40"/>
        <v>SEX</v>
      </c>
      <c r="C2082" s="320">
        <f>A2078</f>
        <v>42982</v>
      </c>
      <c r="D2082" s="319">
        <f t="shared" si="38"/>
        <v>2017</v>
      </c>
      <c r="E2082" s="321">
        <f t="shared" si="39"/>
        <v>36</v>
      </c>
    </row>
    <row r="2083" spans="1:5">
      <c r="A2083" s="318">
        <v>42987</v>
      </c>
      <c r="B2083" s="319" t="str">
        <f t="shared" si="40"/>
        <v>SAB</v>
      </c>
      <c r="C2083" s="320">
        <f>A2078</f>
        <v>42982</v>
      </c>
      <c r="D2083" s="319">
        <f t="shared" si="38"/>
        <v>2017</v>
      </c>
      <c r="E2083" s="321">
        <f t="shared" si="39"/>
        <v>36</v>
      </c>
    </row>
    <row r="2084" spans="1:5">
      <c r="A2084" s="318">
        <v>42988</v>
      </c>
      <c r="B2084" s="319" t="str">
        <f t="shared" si="40"/>
        <v>DOM</v>
      </c>
      <c r="C2084" s="320">
        <f>A2078</f>
        <v>42982</v>
      </c>
      <c r="D2084" s="319">
        <f t="shared" si="38"/>
        <v>2017</v>
      </c>
      <c r="E2084" s="321">
        <f t="shared" si="39"/>
        <v>36</v>
      </c>
    </row>
    <row r="2085" spans="1:5">
      <c r="A2085" s="318">
        <v>42989</v>
      </c>
      <c r="B2085" s="319" t="str">
        <f t="shared" si="40"/>
        <v>SEG</v>
      </c>
      <c r="C2085" s="320">
        <f>A2085</f>
        <v>42989</v>
      </c>
      <c r="D2085" s="319">
        <f t="shared" si="38"/>
        <v>2017</v>
      </c>
      <c r="E2085" s="321">
        <f t="shared" si="39"/>
        <v>37</v>
      </c>
    </row>
    <row r="2086" spans="1:5">
      <c r="A2086" s="318">
        <v>42990</v>
      </c>
      <c r="B2086" s="319" t="str">
        <f t="shared" si="40"/>
        <v>TER</v>
      </c>
      <c r="C2086" s="320">
        <f>A2085</f>
        <v>42989</v>
      </c>
      <c r="D2086" s="319">
        <f t="shared" si="38"/>
        <v>2017</v>
      </c>
      <c r="E2086" s="321">
        <f t="shared" si="39"/>
        <v>37</v>
      </c>
    </row>
    <row r="2087" spans="1:5">
      <c r="A2087" s="318">
        <v>42991</v>
      </c>
      <c r="B2087" s="319" t="str">
        <f t="shared" si="40"/>
        <v>QUA</v>
      </c>
      <c r="C2087" s="320">
        <f>A2085</f>
        <v>42989</v>
      </c>
      <c r="D2087" s="319">
        <f t="shared" si="38"/>
        <v>2017</v>
      </c>
      <c r="E2087" s="321">
        <f t="shared" si="39"/>
        <v>37</v>
      </c>
    </row>
    <row r="2088" spans="1:5">
      <c r="A2088" s="318">
        <v>42992</v>
      </c>
      <c r="B2088" s="319" t="str">
        <f t="shared" si="40"/>
        <v>QUI</v>
      </c>
      <c r="C2088" s="320">
        <f>A2085</f>
        <v>42989</v>
      </c>
      <c r="D2088" s="319">
        <f t="shared" ref="D2088:D2151" si="41">YEAR(A2088)</f>
        <v>2017</v>
      </c>
      <c r="E2088" s="321">
        <f t="shared" si="39"/>
        <v>37</v>
      </c>
    </row>
    <row r="2089" spans="1:5">
      <c r="A2089" s="318">
        <v>42993</v>
      </c>
      <c r="B2089" s="319" t="str">
        <f t="shared" si="40"/>
        <v>SEX</v>
      </c>
      <c r="C2089" s="320">
        <f>A2085</f>
        <v>42989</v>
      </c>
      <c r="D2089" s="319">
        <f t="shared" si="41"/>
        <v>2017</v>
      </c>
      <c r="E2089" s="321">
        <f t="shared" si="39"/>
        <v>37</v>
      </c>
    </row>
    <row r="2090" spans="1:5">
      <c r="A2090" s="318">
        <v>42994</v>
      </c>
      <c r="B2090" s="319" t="str">
        <f t="shared" si="40"/>
        <v>SAB</v>
      </c>
      <c r="C2090" s="320">
        <f>A2085</f>
        <v>42989</v>
      </c>
      <c r="D2090" s="319">
        <f t="shared" si="41"/>
        <v>2017</v>
      </c>
      <c r="E2090" s="321">
        <f t="shared" si="39"/>
        <v>37</v>
      </c>
    </row>
    <row r="2091" spans="1:5">
      <c r="A2091" s="318">
        <v>42995</v>
      </c>
      <c r="B2091" s="319" t="str">
        <f t="shared" si="40"/>
        <v>DOM</v>
      </c>
      <c r="C2091" s="320">
        <f>A2085</f>
        <v>42989</v>
      </c>
      <c r="D2091" s="319">
        <f t="shared" si="41"/>
        <v>2017</v>
      </c>
      <c r="E2091" s="321">
        <f t="shared" si="39"/>
        <v>37</v>
      </c>
    </row>
    <row r="2092" spans="1:5">
      <c r="A2092" s="318">
        <v>42996</v>
      </c>
      <c r="B2092" s="319" t="str">
        <f t="shared" si="40"/>
        <v>SEG</v>
      </c>
      <c r="C2092" s="320">
        <f>A2092</f>
        <v>42996</v>
      </c>
      <c r="D2092" s="319">
        <f t="shared" si="41"/>
        <v>2017</v>
      </c>
      <c r="E2092" s="321">
        <f t="shared" si="39"/>
        <v>38</v>
      </c>
    </row>
    <row r="2093" spans="1:5">
      <c r="A2093" s="318">
        <v>42997</v>
      </c>
      <c r="B2093" s="319" t="str">
        <f t="shared" si="40"/>
        <v>TER</v>
      </c>
      <c r="C2093" s="320">
        <f>A2092</f>
        <v>42996</v>
      </c>
      <c r="D2093" s="319">
        <f t="shared" si="41"/>
        <v>2017</v>
      </c>
      <c r="E2093" s="321">
        <f t="shared" si="39"/>
        <v>38</v>
      </c>
    </row>
    <row r="2094" spans="1:5">
      <c r="A2094" s="318">
        <v>42998</v>
      </c>
      <c r="B2094" s="319" t="str">
        <f t="shared" si="40"/>
        <v>QUA</v>
      </c>
      <c r="C2094" s="320">
        <f>A2092</f>
        <v>42996</v>
      </c>
      <c r="D2094" s="319">
        <f t="shared" si="41"/>
        <v>2017</v>
      </c>
      <c r="E2094" s="321">
        <f t="shared" ref="E2094:E2157" si="42">IF(B2094="seg",E2093+1,E2093)</f>
        <v>38</v>
      </c>
    </row>
    <row r="2095" spans="1:5">
      <c r="A2095" s="318">
        <v>42999</v>
      </c>
      <c r="B2095" s="319" t="str">
        <f t="shared" si="40"/>
        <v>QUI</v>
      </c>
      <c r="C2095" s="320">
        <f>A2092</f>
        <v>42996</v>
      </c>
      <c r="D2095" s="319">
        <f t="shared" si="41"/>
        <v>2017</v>
      </c>
      <c r="E2095" s="321">
        <f t="shared" si="42"/>
        <v>38</v>
      </c>
    </row>
    <row r="2096" spans="1:5">
      <c r="A2096" s="318">
        <v>43000</v>
      </c>
      <c r="B2096" s="319" t="str">
        <f t="shared" si="40"/>
        <v>SEX</v>
      </c>
      <c r="C2096" s="320">
        <f>A2092</f>
        <v>42996</v>
      </c>
      <c r="D2096" s="319">
        <f t="shared" si="41"/>
        <v>2017</v>
      </c>
      <c r="E2096" s="321">
        <f t="shared" si="42"/>
        <v>38</v>
      </c>
    </row>
    <row r="2097" spans="1:5">
      <c r="A2097" s="318">
        <v>43001</v>
      </c>
      <c r="B2097" s="319" t="str">
        <f t="shared" si="40"/>
        <v>SAB</v>
      </c>
      <c r="C2097" s="320">
        <f>A2092</f>
        <v>42996</v>
      </c>
      <c r="D2097" s="319">
        <f t="shared" si="41"/>
        <v>2017</v>
      </c>
      <c r="E2097" s="321">
        <f t="shared" si="42"/>
        <v>38</v>
      </c>
    </row>
    <row r="2098" spans="1:5">
      <c r="A2098" s="318">
        <v>43002</v>
      </c>
      <c r="B2098" s="319" t="str">
        <f t="shared" si="40"/>
        <v>DOM</v>
      </c>
      <c r="C2098" s="320">
        <f>A2092</f>
        <v>42996</v>
      </c>
      <c r="D2098" s="319">
        <f t="shared" si="41"/>
        <v>2017</v>
      </c>
      <c r="E2098" s="321">
        <f t="shared" si="42"/>
        <v>38</v>
      </c>
    </row>
    <row r="2099" spans="1:5">
      <c r="A2099" s="318">
        <v>43003</v>
      </c>
      <c r="B2099" s="319" t="str">
        <f t="shared" si="40"/>
        <v>SEG</v>
      </c>
      <c r="C2099" s="320">
        <f>A2099</f>
        <v>43003</v>
      </c>
      <c r="D2099" s="319">
        <f t="shared" si="41"/>
        <v>2017</v>
      </c>
      <c r="E2099" s="321">
        <f t="shared" si="42"/>
        <v>39</v>
      </c>
    </row>
    <row r="2100" spans="1:5">
      <c r="A2100" s="318">
        <v>43004</v>
      </c>
      <c r="B2100" s="319" t="str">
        <f t="shared" si="40"/>
        <v>TER</v>
      </c>
      <c r="C2100" s="320">
        <f>A2099</f>
        <v>43003</v>
      </c>
      <c r="D2100" s="319">
        <f t="shared" si="41"/>
        <v>2017</v>
      </c>
      <c r="E2100" s="321">
        <f t="shared" si="42"/>
        <v>39</v>
      </c>
    </row>
    <row r="2101" spans="1:5">
      <c r="A2101" s="318">
        <v>43005</v>
      </c>
      <c r="B2101" s="319" t="str">
        <f t="shared" si="40"/>
        <v>QUA</v>
      </c>
      <c r="C2101" s="320">
        <f>A2099</f>
        <v>43003</v>
      </c>
      <c r="D2101" s="319">
        <f t="shared" si="41"/>
        <v>2017</v>
      </c>
      <c r="E2101" s="321">
        <f t="shared" si="42"/>
        <v>39</v>
      </c>
    </row>
    <row r="2102" spans="1:5">
      <c r="A2102" s="318">
        <v>43006</v>
      </c>
      <c r="B2102" s="319" t="str">
        <f t="shared" si="40"/>
        <v>QUI</v>
      </c>
      <c r="C2102" s="320">
        <f>A2099</f>
        <v>43003</v>
      </c>
      <c r="D2102" s="319">
        <f t="shared" si="41"/>
        <v>2017</v>
      </c>
      <c r="E2102" s="321">
        <f t="shared" si="42"/>
        <v>39</v>
      </c>
    </row>
    <row r="2103" spans="1:5">
      <c r="A2103" s="318">
        <v>43007</v>
      </c>
      <c r="B2103" s="319" t="str">
        <f t="shared" si="40"/>
        <v>SEX</v>
      </c>
      <c r="C2103" s="320">
        <f>A2099</f>
        <v>43003</v>
      </c>
      <c r="D2103" s="319">
        <f t="shared" si="41"/>
        <v>2017</v>
      </c>
      <c r="E2103" s="321">
        <f t="shared" si="42"/>
        <v>39</v>
      </c>
    </row>
    <row r="2104" spans="1:5">
      <c r="A2104" s="318">
        <v>43008</v>
      </c>
      <c r="B2104" s="319" t="str">
        <f t="shared" si="40"/>
        <v>SAB</v>
      </c>
      <c r="C2104" s="320">
        <f>A2099</f>
        <v>43003</v>
      </c>
      <c r="D2104" s="319">
        <f t="shared" si="41"/>
        <v>2017</v>
      </c>
      <c r="E2104" s="321">
        <f t="shared" si="42"/>
        <v>39</v>
      </c>
    </row>
    <row r="2105" spans="1:5">
      <c r="A2105" s="318">
        <v>43009</v>
      </c>
      <c r="B2105" s="319" t="str">
        <f t="shared" si="40"/>
        <v>DOM</v>
      </c>
      <c r="C2105" s="320">
        <f>A2099</f>
        <v>43003</v>
      </c>
      <c r="D2105" s="319">
        <f t="shared" si="41"/>
        <v>2017</v>
      </c>
      <c r="E2105" s="321">
        <f t="shared" si="42"/>
        <v>39</v>
      </c>
    </row>
    <row r="2106" spans="1:5">
      <c r="A2106" s="318">
        <v>43010</v>
      </c>
      <c r="B2106" s="319" t="str">
        <f t="shared" si="40"/>
        <v>SEG</v>
      </c>
      <c r="C2106" s="320">
        <f>A2106</f>
        <v>43010</v>
      </c>
      <c r="D2106" s="319">
        <f t="shared" si="41"/>
        <v>2017</v>
      </c>
      <c r="E2106" s="321">
        <f t="shared" si="42"/>
        <v>40</v>
      </c>
    </row>
    <row r="2107" spans="1:5">
      <c r="A2107" s="318">
        <v>43011</v>
      </c>
      <c r="B2107" s="319" t="str">
        <f t="shared" si="40"/>
        <v>TER</v>
      </c>
      <c r="C2107" s="320">
        <f>A2106</f>
        <v>43010</v>
      </c>
      <c r="D2107" s="319">
        <f t="shared" si="41"/>
        <v>2017</v>
      </c>
      <c r="E2107" s="321">
        <f t="shared" si="42"/>
        <v>40</v>
      </c>
    </row>
    <row r="2108" spans="1:5">
      <c r="A2108" s="318">
        <v>43012</v>
      </c>
      <c r="B2108" s="319" t="str">
        <f t="shared" si="40"/>
        <v>QUA</v>
      </c>
      <c r="C2108" s="320">
        <f>A2106</f>
        <v>43010</v>
      </c>
      <c r="D2108" s="319">
        <f t="shared" si="41"/>
        <v>2017</v>
      </c>
      <c r="E2108" s="321">
        <f t="shared" si="42"/>
        <v>40</v>
      </c>
    </row>
    <row r="2109" spans="1:5">
      <c r="A2109" s="318">
        <v>43013</v>
      </c>
      <c r="B2109" s="319" t="str">
        <f t="shared" si="40"/>
        <v>QUI</v>
      </c>
      <c r="C2109" s="320">
        <f>A2106</f>
        <v>43010</v>
      </c>
      <c r="D2109" s="319">
        <f t="shared" si="41"/>
        <v>2017</v>
      </c>
      <c r="E2109" s="321">
        <f t="shared" si="42"/>
        <v>40</v>
      </c>
    </row>
    <row r="2110" spans="1:5">
      <c r="A2110" s="318">
        <v>43014</v>
      </c>
      <c r="B2110" s="319" t="str">
        <f t="shared" si="40"/>
        <v>SEX</v>
      </c>
      <c r="C2110" s="320">
        <f>A2106</f>
        <v>43010</v>
      </c>
      <c r="D2110" s="319">
        <f t="shared" si="41"/>
        <v>2017</v>
      </c>
      <c r="E2110" s="321">
        <f t="shared" si="42"/>
        <v>40</v>
      </c>
    </row>
    <row r="2111" spans="1:5">
      <c r="A2111" s="318">
        <v>43015</v>
      </c>
      <c r="B2111" s="319" t="str">
        <f t="shared" si="40"/>
        <v>SAB</v>
      </c>
      <c r="C2111" s="320">
        <f>A2106</f>
        <v>43010</v>
      </c>
      <c r="D2111" s="319">
        <f t="shared" si="41"/>
        <v>2017</v>
      </c>
      <c r="E2111" s="321">
        <f t="shared" si="42"/>
        <v>40</v>
      </c>
    </row>
    <row r="2112" spans="1:5">
      <c r="A2112" s="318">
        <v>43016</v>
      </c>
      <c r="B2112" s="319" t="str">
        <f t="shared" si="40"/>
        <v>DOM</v>
      </c>
      <c r="C2112" s="320">
        <f>A2106</f>
        <v>43010</v>
      </c>
      <c r="D2112" s="319">
        <f t="shared" si="41"/>
        <v>2017</v>
      </c>
      <c r="E2112" s="321">
        <f t="shared" si="42"/>
        <v>40</v>
      </c>
    </row>
    <row r="2113" spans="1:5">
      <c r="A2113" s="318">
        <v>43017</v>
      </c>
      <c r="B2113" s="319" t="str">
        <f t="shared" si="40"/>
        <v>SEG</v>
      </c>
      <c r="C2113" s="320">
        <f>A2113</f>
        <v>43017</v>
      </c>
      <c r="D2113" s="319">
        <f t="shared" si="41"/>
        <v>2017</v>
      </c>
      <c r="E2113" s="321">
        <f t="shared" si="42"/>
        <v>41</v>
      </c>
    </row>
    <row r="2114" spans="1:5">
      <c r="A2114" s="318">
        <v>43018</v>
      </c>
      <c r="B2114" s="319" t="str">
        <f t="shared" ref="B2114:B2177" si="43">VLOOKUP(WEEKDAY(A2114),$G$2:$H$9,2,0)</f>
        <v>TER</v>
      </c>
      <c r="C2114" s="320">
        <f>A2113</f>
        <v>43017</v>
      </c>
      <c r="D2114" s="319">
        <f t="shared" si="41"/>
        <v>2017</v>
      </c>
      <c r="E2114" s="321">
        <f t="shared" si="42"/>
        <v>41</v>
      </c>
    </row>
    <row r="2115" spans="1:5">
      <c r="A2115" s="318">
        <v>43019</v>
      </c>
      <c r="B2115" s="319" t="str">
        <f t="shared" si="43"/>
        <v>QUA</v>
      </c>
      <c r="C2115" s="320">
        <f>A2113</f>
        <v>43017</v>
      </c>
      <c r="D2115" s="319">
        <f t="shared" si="41"/>
        <v>2017</v>
      </c>
      <c r="E2115" s="321">
        <f t="shared" si="42"/>
        <v>41</v>
      </c>
    </row>
    <row r="2116" spans="1:5">
      <c r="A2116" s="318">
        <v>43020</v>
      </c>
      <c r="B2116" s="319" t="str">
        <f t="shared" si="43"/>
        <v>QUI</v>
      </c>
      <c r="C2116" s="320">
        <f>A2113</f>
        <v>43017</v>
      </c>
      <c r="D2116" s="319">
        <f t="shared" si="41"/>
        <v>2017</v>
      </c>
      <c r="E2116" s="321">
        <f t="shared" si="42"/>
        <v>41</v>
      </c>
    </row>
    <row r="2117" spans="1:5">
      <c r="A2117" s="318">
        <v>43021</v>
      </c>
      <c r="B2117" s="319" t="str">
        <f t="shared" si="43"/>
        <v>SEX</v>
      </c>
      <c r="C2117" s="320">
        <f>A2113</f>
        <v>43017</v>
      </c>
      <c r="D2117" s="319">
        <f t="shared" si="41"/>
        <v>2017</v>
      </c>
      <c r="E2117" s="321">
        <f t="shared" si="42"/>
        <v>41</v>
      </c>
    </row>
    <row r="2118" spans="1:5">
      <c r="A2118" s="318">
        <v>43022</v>
      </c>
      <c r="B2118" s="319" t="str">
        <f t="shared" si="43"/>
        <v>SAB</v>
      </c>
      <c r="C2118" s="320">
        <f>A2113</f>
        <v>43017</v>
      </c>
      <c r="D2118" s="319">
        <f t="shared" si="41"/>
        <v>2017</v>
      </c>
      <c r="E2118" s="321">
        <f t="shared" si="42"/>
        <v>41</v>
      </c>
    </row>
    <row r="2119" spans="1:5">
      <c r="A2119" s="318">
        <v>43023</v>
      </c>
      <c r="B2119" s="319" t="str">
        <f t="shared" si="43"/>
        <v>DOM</v>
      </c>
      <c r="C2119" s="320">
        <f>A2113</f>
        <v>43017</v>
      </c>
      <c r="D2119" s="319">
        <f t="shared" si="41"/>
        <v>2017</v>
      </c>
      <c r="E2119" s="321">
        <f t="shared" si="42"/>
        <v>41</v>
      </c>
    </row>
    <row r="2120" spans="1:5">
      <c r="A2120" s="318">
        <v>43024</v>
      </c>
      <c r="B2120" s="319" t="str">
        <f t="shared" si="43"/>
        <v>SEG</v>
      </c>
      <c r="C2120" s="320">
        <f>A2120</f>
        <v>43024</v>
      </c>
      <c r="D2120" s="319">
        <f t="shared" si="41"/>
        <v>2017</v>
      </c>
      <c r="E2120" s="321">
        <f t="shared" si="42"/>
        <v>42</v>
      </c>
    </row>
    <row r="2121" spans="1:5">
      <c r="A2121" s="318">
        <v>43025</v>
      </c>
      <c r="B2121" s="319" t="str">
        <f t="shared" si="43"/>
        <v>TER</v>
      </c>
      <c r="C2121" s="320">
        <f>A2120</f>
        <v>43024</v>
      </c>
      <c r="D2121" s="319">
        <f t="shared" si="41"/>
        <v>2017</v>
      </c>
      <c r="E2121" s="321">
        <f t="shared" si="42"/>
        <v>42</v>
      </c>
    </row>
    <row r="2122" spans="1:5">
      <c r="A2122" s="318">
        <v>43026</v>
      </c>
      <c r="B2122" s="319" t="str">
        <f t="shared" si="43"/>
        <v>QUA</v>
      </c>
      <c r="C2122" s="320">
        <f>A2120</f>
        <v>43024</v>
      </c>
      <c r="D2122" s="319">
        <f t="shared" si="41"/>
        <v>2017</v>
      </c>
      <c r="E2122" s="321">
        <f t="shared" si="42"/>
        <v>42</v>
      </c>
    </row>
    <row r="2123" spans="1:5">
      <c r="A2123" s="318">
        <v>43027</v>
      </c>
      <c r="B2123" s="319" t="str">
        <f t="shared" si="43"/>
        <v>QUI</v>
      </c>
      <c r="C2123" s="320">
        <f>A2120</f>
        <v>43024</v>
      </c>
      <c r="D2123" s="319">
        <f t="shared" si="41"/>
        <v>2017</v>
      </c>
      <c r="E2123" s="321">
        <f t="shared" si="42"/>
        <v>42</v>
      </c>
    </row>
    <row r="2124" spans="1:5">
      <c r="A2124" s="318">
        <v>43028</v>
      </c>
      <c r="B2124" s="319" t="str">
        <f t="shared" si="43"/>
        <v>SEX</v>
      </c>
      <c r="C2124" s="320">
        <f>A2120</f>
        <v>43024</v>
      </c>
      <c r="D2124" s="319">
        <f t="shared" si="41"/>
        <v>2017</v>
      </c>
      <c r="E2124" s="321">
        <f t="shared" si="42"/>
        <v>42</v>
      </c>
    </row>
    <row r="2125" spans="1:5">
      <c r="A2125" s="318">
        <v>43029</v>
      </c>
      <c r="B2125" s="319" t="str">
        <f t="shared" si="43"/>
        <v>SAB</v>
      </c>
      <c r="C2125" s="320">
        <f>A2120</f>
        <v>43024</v>
      </c>
      <c r="D2125" s="319">
        <f t="shared" si="41"/>
        <v>2017</v>
      </c>
      <c r="E2125" s="321">
        <f t="shared" si="42"/>
        <v>42</v>
      </c>
    </row>
    <row r="2126" spans="1:5">
      <c r="A2126" s="318">
        <v>43030</v>
      </c>
      <c r="B2126" s="319" t="str">
        <f t="shared" si="43"/>
        <v>DOM</v>
      </c>
      <c r="C2126" s="320">
        <f>A2120</f>
        <v>43024</v>
      </c>
      <c r="D2126" s="319">
        <f t="shared" si="41"/>
        <v>2017</v>
      </c>
      <c r="E2126" s="321">
        <f t="shared" si="42"/>
        <v>42</v>
      </c>
    </row>
    <row r="2127" spans="1:5">
      <c r="A2127" s="318">
        <v>43031</v>
      </c>
      <c r="B2127" s="319" t="str">
        <f t="shared" si="43"/>
        <v>SEG</v>
      </c>
      <c r="C2127" s="320">
        <f>A2127</f>
        <v>43031</v>
      </c>
      <c r="D2127" s="319">
        <f t="shared" si="41"/>
        <v>2017</v>
      </c>
      <c r="E2127" s="321">
        <f t="shared" si="42"/>
        <v>43</v>
      </c>
    </row>
    <row r="2128" spans="1:5">
      <c r="A2128" s="318">
        <v>43032</v>
      </c>
      <c r="B2128" s="319" t="str">
        <f t="shared" si="43"/>
        <v>TER</v>
      </c>
      <c r="C2128" s="320">
        <f>A2127</f>
        <v>43031</v>
      </c>
      <c r="D2128" s="319">
        <f t="shared" si="41"/>
        <v>2017</v>
      </c>
      <c r="E2128" s="321">
        <f t="shared" si="42"/>
        <v>43</v>
      </c>
    </row>
    <row r="2129" spans="1:5">
      <c r="A2129" s="318">
        <v>43033</v>
      </c>
      <c r="B2129" s="319" t="str">
        <f t="shared" si="43"/>
        <v>QUA</v>
      </c>
      <c r="C2129" s="320">
        <f>A2127</f>
        <v>43031</v>
      </c>
      <c r="D2129" s="319">
        <f t="shared" si="41"/>
        <v>2017</v>
      </c>
      <c r="E2129" s="321">
        <f t="shared" si="42"/>
        <v>43</v>
      </c>
    </row>
    <row r="2130" spans="1:5">
      <c r="A2130" s="318">
        <v>43034</v>
      </c>
      <c r="B2130" s="319" t="str">
        <f t="shared" si="43"/>
        <v>QUI</v>
      </c>
      <c r="C2130" s="320">
        <f>A2127</f>
        <v>43031</v>
      </c>
      <c r="D2130" s="319">
        <f t="shared" si="41"/>
        <v>2017</v>
      </c>
      <c r="E2130" s="321">
        <f t="shared" si="42"/>
        <v>43</v>
      </c>
    </row>
    <row r="2131" spans="1:5">
      <c r="A2131" s="318">
        <v>43035</v>
      </c>
      <c r="B2131" s="319" t="str">
        <f t="shared" si="43"/>
        <v>SEX</v>
      </c>
      <c r="C2131" s="320">
        <f>A2127</f>
        <v>43031</v>
      </c>
      <c r="D2131" s="319">
        <f t="shared" si="41"/>
        <v>2017</v>
      </c>
      <c r="E2131" s="321">
        <f t="shared" si="42"/>
        <v>43</v>
      </c>
    </row>
    <row r="2132" spans="1:5">
      <c r="A2132" s="318">
        <v>43036</v>
      </c>
      <c r="B2132" s="319" t="str">
        <f t="shared" si="43"/>
        <v>SAB</v>
      </c>
      <c r="C2132" s="320">
        <f>A2127</f>
        <v>43031</v>
      </c>
      <c r="D2132" s="319">
        <f t="shared" si="41"/>
        <v>2017</v>
      </c>
      <c r="E2132" s="321">
        <f t="shared" si="42"/>
        <v>43</v>
      </c>
    </row>
    <row r="2133" spans="1:5">
      <c r="A2133" s="318">
        <v>43037</v>
      </c>
      <c r="B2133" s="319" t="str">
        <f t="shared" si="43"/>
        <v>DOM</v>
      </c>
      <c r="C2133" s="320">
        <f>A2127</f>
        <v>43031</v>
      </c>
      <c r="D2133" s="319">
        <f t="shared" si="41"/>
        <v>2017</v>
      </c>
      <c r="E2133" s="321">
        <f t="shared" si="42"/>
        <v>43</v>
      </c>
    </row>
    <row r="2134" spans="1:5">
      <c r="A2134" s="318">
        <v>43038</v>
      </c>
      <c r="B2134" s="319" t="str">
        <f t="shared" si="43"/>
        <v>SEG</v>
      </c>
      <c r="C2134" s="320">
        <f>A2134</f>
        <v>43038</v>
      </c>
      <c r="D2134" s="319">
        <f t="shared" si="41"/>
        <v>2017</v>
      </c>
      <c r="E2134" s="321">
        <f t="shared" si="42"/>
        <v>44</v>
      </c>
    </row>
    <row r="2135" spans="1:5">
      <c r="A2135" s="318">
        <v>43039</v>
      </c>
      <c r="B2135" s="319" t="str">
        <f t="shared" si="43"/>
        <v>TER</v>
      </c>
      <c r="C2135" s="320">
        <f>A2134</f>
        <v>43038</v>
      </c>
      <c r="D2135" s="319">
        <f t="shared" si="41"/>
        <v>2017</v>
      </c>
      <c r="E2135" s="321">
        <f t="shared" si="42"/>
        <v>44</v>
      </c>
    </row>
    <row r="2136" spans="1:5">
      <c r="A2136" s="318">
        <v>43040</v>
      </c>
      <c r="B2136" s="319" t="str">
        <f t="shared" si="43"/>
        <v>QUA</v>
      </c>
      <c r="C2136" s="320">
        <f>A2134</f>
        <v>43038</v>
      </c>
      <c r="D2136" s="319">
        <f t="shared" si="41"/>
        <v>2017</v>
      </c>
      <c r="E2136" s="321">
        <f t="shared" si="42"/>
        <v>44</v>
      </c>
    </row>
    <row r="2137" spans="1:5">
      <c r="A2137" s="318">
        <v>43041</v>
      </c>
      <c r="B2137" s="319" t="str">
        <f t="shared" si="43"/>
        <v>QUI</v>
      </c>
      <c r="C2137" s="320">
        <f>A2134</f>
        <v>43038</v>
      </c>
      <c r="D2137" s="319">
        <f t="shared" si="41"/>
        <v>2017</v>
      </c>
      <c r="E2137" s="321">
        <f t="shared" si="42"/>
        <v>44</v>
      </c>
    </row>
    <row r="2138" spans="1:5">
      <c r="A2138" s="318">
        <v>43042</v>
      </c>
      <c r="B2138" s="319" t="str">
        <f t="shared" si="43"/>
        <v>SEX</v>
      </c>
      <c r="C2138" s="320">
        <f>A2134</f>
        <v>43038</v>
      </c>
      <c r="D2138" s="319">
        <f t="shared" si="41"/>
        <v>2017</v>
      </c>
      <c r="E2138" s="321">
        <f t="shared" si="42"/>
        <v>44</v>
      </c>
    </row>
    <row r="2139" spans="1:5">
      <c r="A2139" s="318">
        <v>43043</v>
      </c>
      <c r="B2139" s="319" t="str">
        <f t="shared" si="43"/>
        <v>SAB</v>
      </c>
      <c r="C2139" s="320">
        <f>A2134</f>
        <v>43038</v>
      </c>
      <c r="D2139" s="319">
        <f t="shared" si="41"/>
        <v>2017</v>
      </c>
      <c r="E2139" s="321">
        <f t="shared" si="42"/>
        <v>44</v>
      </c>
    </row>
    <row r="2140" spans="1:5">
      <c r="A2140" s="318">
        <v>43044</v>
      </c>
      <c r="B2140" s="319" t="str">
        <f t="shared" si="43"/>
        <v>DOM</v>
      </c>
      <c r="C2140" s="320">
        <f>A2134</f>
        <v>43038</v>
      </c>
      <c r="D2140" s="319">
        <f t="shared" si="41"/>
        <v>2017</v>
      </c>
      <c r="E2140" s="321">
        <f t="shared" si="42"/>
        <v>44</v>
      </c>
    </row>
    <row r="2141" spans="1:5">
      <c r="A2141" s="318">
        <v>43045</v>
      </c>
      <c r="B2141" s="319" t="str">
        <f t="shared" si="43"/>
        <v>SEG</v>
      </c>
      <c r="C2141" s="320">
        <f>A2141</f>
        <v>43045</v>
      </c>
      <c r="D2141" s="319">
        <f t="shared" si="41"/>
        <v>2017</v>
      </c>
      <c r="E2141" s="321">
        <f t="shared" si="42"/>
        <v>45</v>
      </c>
    </row>
    <row r="2142" spans="1:5">
      <c r="A2142" s="318">
        <v>43046</v>
      </c>
      <c r="B2142" s="319" t="str">
        <f t="shared" si="43"/>
        <v>TER</v>
      </c>
      <c r="C2142" s="320">
        <f>A2141</f>
        <v>43045</v>
      </c>
      <c r="D2142" s="319">
        <f t="shared" si="41"/>
        <v>2017</v>
      </c>
      <c r="E2142" s="321">
        <f t="shared" si="42"/>
        <v>45</v>
      </c>
    </row>
    <row r="2143" spans="1:5">
      <c r="A2143" s="318">
        <v>43047</v>
      </c>
      <c r="B2143" s="319" t="str">
        <f t="shared" si="43"/>
        <v>QUA</v>
      </c>
      <c r="C2143" s="320">
        <f>A2141</f>
        <v>43045</v>
      </c>
      <c r="D2143" s="319">
        <f t="shared" si="41"/>
        <v>2017</v>
      </c>
      <c r="E2143" s="321">
        <f t="shared" si="42"/>
        <v>45</v>
      </c>
    </row>
    <row r="2144" spans="1:5">
      <c r="A2144" s="318">
        <v>43048</v>
      </c>
      <c r="B2144" s="319" t="str">
        <f t="shared" si="43"/>
        <v>QUI</v>
      </c>
      <c r="C2144" s="320">
        <f>A2141</f>
        <v>43045</v>
      </c>
      <c r="D2144" s="319">
        <f t="shared" si="41"/>
        <v>2017</v>
      </c>
      <c r="E2144" s="321">
        <f t="shared" si="42"/>
        <v>45</v>
      </c>
    </row>
    <row r="2145" spans="1:5">
      <c r="A2145" s="318">
        <v>43049</v>
      </c>
      <c r="B2145" s="319" t="str">
        <f t="shared" si="43"/>
        <v>SEX</v>
      </c>
      <c r="C2145" s="320">
        <f>A2141</f>
        <v>43045</v>
      </c>
      <c r="D2145" s="319">
        <f t="shared" si="41"/>
        <v>2017</v>
      </c>
      <c r="E2145" s="321">
        <f t="shared" si="42"/>
        <v>45</v>
      </c>
    </row>
    <row r="2146" spans="1:5">
      <c r="A2146" s="318">
        <v>43050</v>
      </c>
      <c r="B2146" s="319" t="str">
        <f t="shared" si="43"/>
        <v>SAB</v>
      </c>
      <c r="C2146" s="320">
        <f>A2141</f>
        <v>43045</v>
      </c>
      <c r="D2146" s="319">
        <f t="shared" si="41"/>
        <v>2017</v>
      </c>
      <c r="E2146" s="321">
        <f t="shared" si="42"/>
        <v>45</v>
      </c>
    </row>
    <row r="2147" spans="1:5">
      <c r="A2147" s="318">
        <v>43051</v>
      </c>
      <c r="B2147" s="319" t="str">
        <f t="shared" si="43"/>
        <v>DOM</v>
      </c>
      <c r="C2147" s="320">
        <f>A2141</f>
        <v>43045</v>
      </c>
      <c r="D2147" s="319">
        <f t="shared" si="41"/>
        <v>2017</v>
      </c>
      <c r="E2147" s="321">
        <f t="shared" si="42"/>
        <v>45</v>
      </c>
    </row>
    <row r="2148" spans="1:5">
      <c r="A2148" s="318">
        <v>43052</v>
      </c>
      <c r="B2148" s="319" t="str">
        <f t="shared" si="43"/>
        <v>SEG</v>
      </c>
      <c r="C2148" s="320">
        <f>A2148</f>
        <v>43052</v>
      </c>
      <c r="D2148" s="319">
        <f t="shared" si="41"/>
        <v>2017</v>
      </c>
      <c r="E2148" s="321">
        <f t="shared" si="42"/>
        <v>46</v>
      </c>
    </row>
    <row r="2149" spans="1:5">
      <c r="A2149" s="318">
        <v>43053</v>
      </c>
      <c r="B2149" s="319" t="str">
        <f t="shared" si="43"/>
        <v>TER</v>
      </c>
      <c r="C2149" s="320">
        <f>A2148</f>
        <v>43052</v>
      </c>
      <c r="D2149" s="319">
        <f t="shared" si="41"/>
        <v>2017</v>
      </c>
      <c r="E2149" s="321">
        <f t="shared" si="42"/>
        <v>46</v>
      </c>
    </row>
    <row r="2150" spans="1:5">
      <c r="A2150" s="318">
        <v>43054</v>
      </c>
      <c r="B2150" s="319" t="str">
        <f t="shared" si="43"/>
        <v>QUA</v>
      </c>
      <c r="C2150" s="320">
        <f>A2148</f>
        <v>43052</v>
      </c>
      <c r="D2150" s="319">
        <f t="shared" si="41"/>
        <v>2017</v>
      </c>
      <c r="E2150" s="321">
        <f t="shared" si="42"/>
        <v>46</v>
      </c>
    </row>
    <row r="2151" spans="1:5">
      <c r="A2151" s="318">
        <v>43055</v>
      </c>
      <c r="B2151" s="319" t="str">
        <f t="shared" si="43"/>
        <v>QUI</v>
      </c>
      <c r="C2151" s="320">
        <f>A2148</f>
        <v>43052</v>
      </c>
      <c r="D2151" s="319">
        <f t="shared" si="41"/>
        <v>2017</v>
      </c>
      <c r="E2151" s="321">
        <f t="shared" si="42"/>
        <v>46</v>
      </c>
    </row>
    <row r="2152" spans="1:5">
      <c r="A2152" s="318">
        <v>43056</v>
      </c>
      <c r="B2152" s="319" t="str">
        <f t="shared" si="43"/>
        <v>SEX</v>
      </c>
      <c r="C2152" s="320">
        <f>A2148</f>
        <v>43052</v>
      </c>
      <c r="D2152" s="319">
        <f t="shared" ref="D2152:D2215" si="44">YEAR(A2152)</f>
        <v>2017</v>
      </c>
      <c r="E2152" s="321">
        <f t="shared" si="42"/>
        <v>46</v>
      </c>
    </row>
    <row r="2153" spans="1:5">
      <c r="A2153" s="318">
        <v>43057</v>
      </c>
      <c r="B2153" s="319" t="str">
        <f t="shared" si="43"/>
        <v>SAB</v>
      </c>
      <c r="C2153" s="320">
        <f>A2148</f>
        <v>43052</v>
      </c>
      <c r="D2153" s="319">
        <f t="shared" si="44"/>
        <v>2017</v>
      </c>
      <c r="E2153" s="321">
        <f t="shared" si="42"/>
        <v>46</v>
      </c>
    </row>
    <row r="2154" spans="1:5">
      <c r="A2154" s="318">
        <v>43058</v>
      </c>
      <c r="B2154" s="319" t="str">
        <f t="shared" si="43"/>
        <v>DOM</v>
      </c>
      <c r="C2154" s="320">
        <f>A2148</f>
        <v>43052</v>
      </c>
      <c r="D2154" s="319">
        <f t="shared" si="44"/>
        <v>2017</v>
      </c>
      <c r="E2154" s="321">
        <f t="shared" si="42"/>
        <v>46</v>
      </c>
    </row>
    <row r="2155" spans="1:5">
      <c r="A2155" s="318">
        <v>43059</v>
      </c>
      <c r="B2155" s="319" t="str">
        <f t="shared" si="43"/>
        <v>SEG</v>
      </c>
      <c r="C2155" s="320">
        <f>A2155</f>
        <v>43059</v>
      </c>
      <c r="D2155" s="319">
        <f t="shared" si="44"/>
        <v>2017</v>
      </c>
      <c r="E2155" s="321">
        <f t="shared" si="42"/>
        <v>47</v>
      </c>
    </row>
    <row r="2156" spans="1:5">
      <c r="A2156" s="318">
        <v>43060</v>
      </c>
      <c r="B2156" s="319" t="str">
        <f t="shared" si="43"/>
        <v>TER</v>
      </c>
      <c r="C2156" s="320">
        <f>A2155</f>
        <v>43059</v>
      </c>
      <c r="D2156" s="319">
        <f t="shared" si="44"/>
        <v>2017</v>
      </c>
      <c r="E2156" s="321">
        <f t="shared" si="42"/>
        <v>47</v>
      </c>
    </row>
    <row r="2157" spans="1:5">
      <c r="A2157" s="318">
        <v>43061</v>
      </c>
      <c r="B2157" s="319" t="str">
        <f t="shared" si="43"/>
        <v>QUA</v>
      </c>
      <c r="C2157" s="320">
        <f>A2155</f>
        <v>43059</v>
      </c>
      <c r="D2157" s="319">
        <f t="shared" si="44"/>
        <v>2017</v>
      </c>
      <c r="E2157" s="321">
        <f t="shared" si="42"/>
        <v>47</v>
      </c>
    </row>
    <row r="2158" spans="1:5">
      <c r="A2158" s="318">
        <v>43062</v>
      </c>
      <c r="B2158" s="319" t="str">
        <f t="shared" si="43"/>
        <v>QUI</v>
      </c>
      <c r="C2158" s="320">
        <f>A2155</f>
        <v>43059</v>
      </c>
      <c r="D2158" s="319">
        <f t="shared" si="44"/>
        <v>2017</v>
      </c>
      <c r="E2158" s="321">
        <f t="shared" ref="E2158:E2196" si="45">IF(B2158="seg",E2157+1,E2157)</f>
        <v>47</v>
      </c>
    </row>
    <row r="2159" spans="1:5">
      <c r="A2159" s="318">
        <v>43063</v>
      </c>
      <c r="B2159" s="319" t="str">
        <f t="shared" si="43"/>
        <v>SEX</v>
      </c>
      <c r="C2159" s="320">
        <f>A2155</f>
        <v>43059</v>
      </c>
      <c r="D2159" s="319">
        <f t="shared" si="44"/>
        <v>2017</v>
      </c>
      <c r="E2159" s="321">
        <f t="shared" si="45"/>
        <v>47</v>
      </c>
    </row>
    <row r="2160" spans="1:5">
      <c r="A2160" s="318">
        <v>43064</v>
      </c>
      <c r="B2160" s="319" t="str">
        <f t="shared" si="43"/>
        <v>SAB</v>
      </c>
      <c r="C2160" s="320">
        <f>A2155</f>
        <v>43059</v>
      </c>
      <c r="D2160" s="319">
        <f t="shared" si="44"/>
        <v>2017</v>
      </c>
      <c r="E2160" s="321">
        <f t="shared" si="45"/>
        <v>47</v>
      </c>
    </row>
    <row r="2161" spans="1:5">
      <c r="A2161" s="318">
        <v>43065</v>
      </c>
      <c r="B2161" s="319" t="str">
        <f t="shared" si="43"/>
        <v>DOM</v>
      </c>
      <c r="C2161" s="320">
        <f>A2155</f>
        <v>43059</v>
      </c>
      <c r="D2161" s="319">
        <f t="shared" si="44"/>
        <v>2017</v>
      </c>
      <c r="E2161" s="321">
        <f t="shared" si="45"/>
        <v>47</v>
      </c>
    </row>
    <row r="2162" spans="1:5">
      <c r="A2162" s="318">
        <v>43066</v>
      </c>
      <c r="B2162" s="319" t="str">
        <f t="shared" si="43"/>
        <v>SEG</v>
      </c>
      <c r="C2162" s="320">
        <f>A2162</f>
        <v>43066</v>
      </c>
      <c r="D2162" s="319">
        <f t="shared" si="44"/>
        <v>2017</v>
      </c>
      <c r="E2162" s="321">
        <f t="shared" si="45"/>
        <v>48</v>
      </c>
    </row>
    <row r="2163" spans="1:5">
      <c r="A2163" s="318">
        <v>43067</v>
      </c>
      <c r="B2163" s="319" t="str">
        <f t="shared" si="43"/>
        <v>TER</v>
      </c>
      <c r="C2163" s="320">
        <f>A2162</f>
        <v>43066</v>
      </c>
      <c r="D2163" s="319">
        <f t="shared" si="44"/>
        <v>2017</v>
      </c>
      <c r="E2163" s="321">
        <f t="shared" si="45"/>
        <v>48</v>
      </c>
    </row>
    <row r="2164" spans="1:5">
      <c r="A2164" s="318">
        <v>43068</v>
      </c>
      <c r="B2164" s="319" t="str">
        <f t="shared" si="43"/>
        <v>QUA</v>
      </c>
      <c r="C2164" s="320">
        <f>A2162</f>
        <v>43066</v>
      </c>
      <c r="D2164" s="319">
        <f t="shared" si="44"/>
        <v>2017</v>
      </c>
      <c r="E2164" s="321">
        <f t="shared" si="45"/>
        <v>48</v>
      </c>
    </row>
    <row r="2165" spans="1:5">
      <c r="A2165" s="318">
        <v>43069</v>
      </c>
      <c r="B2165" s="319" t="str">
        <f t="shared" si="43"/>
        <v>QUI</v>
      </c>
      <c r="C2165" s="320">
        <f>A2162</f>
        <v>43066</v>
      </c>
      <c r="D2165" s="319">
        <f t="shared" si="44"/>
        <v>2017</v>
      </c>
      <c r="E2165" s="321">
        <f t="shared" si="45"/>
        <v>48</v>
      </c>
    </row>
    <row r="2166" spans="1:5">
      <c r="A2166" s="318">
        <v>43070</v>
      </c>
      <c r="B2166" s="319" t="str">
        <f t="shared" si="43"/>
        <v>SEX</v>
      </c>
      <c r="C2166" s="320">
        <f>A2162</f>
        <v>43066</v>
      </c>
      <c r="D2166" s="319">
        <f t="shared" si="44"/>
        <v>2017</v>
      </c>
      <c r="E2166" s="321">
        <f t="shared" si="45"/>
        <v>48</v>
      </c>
    </row>
    <row r="2167" spans="1:5">
      <c r="A2167" s="318">
        <v>43071</v>
      </c>
      <c r="B2167" s="319" t="str">
        <f t="shared" si="43"/>
        <v>SAB</v>
      </c>
      <c r="C2167" s="320">
        <f>A2162</f>
        <v>43066</v>
      </c>
      <c r="D2167" s="319">
        <f t="shared" si="44"/>
        <v>2017</v>
      </c>
      <c r="E2167" s="321">
        <f t="shared" si="45"/>
        <v>48</v>
      </c>
    </row>
    <row r="2168" spans="1:5">
      <c r="A2168" s="318">
        <v>43072</v>
      </c>
      <c r="B2168" s="319" t="str">
        <f t="shared" si="43"/>
        <v>DOM</v>
      </c>
      <c r="C2168" s="320">
        <f>A2162</f>
        <v>43066</v>
      </c>
      <c r="D2168" s="319">
        <f t="shared" si="44"/>
        <v>2017</v>
      </c>
      <c r="E2168" s="321">
        <f t="shared" si="45"/>
        <v>48</v>
      </c>
    </row>
    <row r="2169" spans="1:5">
      <c r="A2169" s="318">
        <v>43073</v>
      </c>
      <c r="B2169" s="319" t="str">
        <f t="shared" si="43"/>
        <v>SEG</v>
      </c>
      <c r="C2169" s="320">
        <f>A2169</f>
        <v>43073</v>
      </c>
      <c r="D2169" s="319">
        <f t="shared" si="44"/>
        <v>2017</v>
      </c>
      <c r="E2169" s="321">
        <f t="shared" si="45"/>
        <v>49</v>
      </c>
    </row>
    <row r="2170" spans="1:5">
      <c r="A2170" s="318">
        <v>43074</v>
      </c>
      <c r="B2170" s="319" t="str">
        <f t="shared" si="43"/>
        <v>TER</v>
      </c>
      <c r="C2170" s="320">
        <f>A2169</f>
        <v>43073</v>
      </c>
      <c r="D2170" s="319">
        <f t="shared" si="44"/>
        <v>2017</v>
      </c>
      <c r="E2170" s="321">
        <f t="shared" si="45"/>
        <v>49</v>
      </c>
    </row>
    <row r="2171" spans="1:5">
      <c r="A2171" s="318">
        <v>43075</v>
      </c>
      <c r="B2171" s="319" t="str">
        <f t="shared" si="43"/>
        <v>QUA</v>
      </c>
      <c r="C2171" s="320">
        <f>A2169</f>
        <v>43073</v>
      </c>
      <c r="D2171" s="319">
        <f t="shared" si="44"/>
        <v>2017</v>
      </c>
      <c r="E2171" s="321">
        <f t="shared" si="45"/>
        <v>49</v>
      </c>
    </row>
    <row r="2172" spans="1:5">
      <c r="A2172" s="318">
        <v>43076</v>
      </c>
      <c r="B2172" s="319" t="str">
        <f t="shared" si="43"/>
        <v>QUI</v>
      </c>
      <c r="C2172" s="320">
        <f>A2169</f>
        <v>43073</v>
      </c>
      <c r="D2172" s="319">
        <f t="shared" si="44"/>
        <v>2017</v>
      </c>
      <c r="E2172" s="321">
        <f t="shared" si="45"/>
        <v>49</v>
      </c>
    </row>
    <row r="2173" spans="1:5">
      <c r="A2173" s="318">
        <v>43077</v>
      </c>
      <c r="B2173" s="319" t="str">
        <f t="shared" si="43"/>
        <v>SEX</v>
      </c>
      <c r="C2173" s="320">
        <f>A2169</f>
        <v>43073</v>
      </c>
      <c r="D2173" s="319">
        <f t="shared" si="44"/>
        <v>2017</v>
      </c>
      <c r="E2173" s="321">
        <f t="shared" si="45"/>
        <v>49</v>
      </c>
    </row>
    <row r="2174" spans="1:5">
      <c r="A2174" s="318">
        <v>43078</v>
      </c>
      <c r="B2174" s="319" t="str">
        <f t="shared" si="43"/>
        <v>SAB</v>
      </c>
      <c r="C2174" s="320">
        <f>A2169</f>
        <v>43073</v>
      </c>
      <c r="D2174" s="319">
        <f t="shared" si="44"/>
        <v>2017</v>
      </c>
      <c r="E2174" s="321">
        <f t="shared" si="45"/>
        <v>49</v>
      </c>
    </row>
    <row r="2175" spans="1:5">
      <c r="A2175" s="318">
        <v>43079</v>
      </c>
      <c r="B2175" s="319" t="str">
        <f t="shared" si="43"/>
        <v>DOM</v>
      </c>
      <c r="C2175" s="320">
        <f>A2169</f>
        <v>43073</v>
      </c>
      <c r="D2175" s="319">
        <f t="shared" si="44"/>
        <v>2017</v>
      </c>
      <c r="E2175" s="321">
        <f t="shared" si="45"/>
        <v>49</v>
      </c>
    </row>
    <row r="2176" spans="1:5">
      <c r="A2176" s="318">
        <v>43080</v>
      </c>
      <c r="B2176" s="319" t="str">
        <f t="shared" si="43"/>
        <v>SEG</v>
      </c>
      <c r="C2176" s="320">
        <f>A2176</f>
        <v>43080</v>
      </c>
      <c r="D2176" s="319">
        <f t="shared" si="44"/>
        <v>2017</v>
      </c>
      <c r="E2176" s="321">
        <f t="shared" si="45"/>
        <v>50</v>
      </c>
    </row>
    <row r="2177" spans="1:5">
      <c r="A2177" s="318">
        <v>43081</v>
      </c>
      <c r="B2177" s="319" t="str">
        <f t="shared" si="43"/>
        <v>TER</v>
      </c>
      <c r="C2177" s="320">
        <f>A2176</f>
        <v>43080</v>
      </c>
      <c r="D2177" s="319">
        <f t="shared" si="44"/>
        <v>2017</v>
      </c>
      <c r="E2177" s="321">
        <f t="shared" si="45"/>
        <v>50</v>
      </c>
    </row>
    <row r="2178" spans="1:5">
      <c r="A2178" s="318">
        <v>43082</v>
      </c>
      <c r="B2178" s="319" t="str">
        <f t="shared" ref="B2178:B2241" si="46">VLOOKUP(WEEKDAY(A2178),$G$2:$H$9,2,0)</f>
        <v>QUA</v>
      </c>
      <c r="C2178" s="320">
        <f>A2176</f>
        <v>43080</v>
      </c>
      <c r="D2178" s="319">
        <f t="shared" si="44"/>
        <v>2017</v>
      </c>
      <c r="E2178" s="321">
        <f t="shared" si="45"/>
        <v>50</v>
      </c>
    </row>
    <row r="2179" spans="1:5">
      <c r="A2179" s="318">
        <v>43083</v>
      </c>
      <c r="B2179" s="319" t="str">
        <f t="shared" si="46"/>
        <v>QUI</v>
      </c>
      <c r="C2179" s="320">
        <f>A2176</f>
        <v>43080</v>
      </c>
      <c r="D2179" s="319">
        <f t="shared" si="44"/>
        <v>2017</v>
      </c>
      <c r="E2179" s="321">
        <f t="shared" si="45"/>
        <v>50</v>
      </c>
    </row>
    <row r="2180" spans="1:5">
      <c r="A2180" s="318">
        <v>43084</v>
      </c>
      <c r="B2180" s="319" t="str">
        <f t="shared" si="46"/>
        <v>SEX</v>
      </c>
      <c r="C2180" s="320">
        <f>A2176</f>
        <v>43080</v>
      </c>
      <c r="D2180" s="319">
        <f t="shared" si="44"/>
        <v>2017</v>
      </c>
      <c r="E2180" s="321">
        <f t="shared" si="45"/>
        <v>50</v>
      </c>
    </row>
    <row r="2181" spans="1:5">
      <c r="A2181" s="318">
        <v>43085</v>
      </c>
      <c r="B2181" s="319" t="str">
        <f t="shared" si="46"/>
        <v>SAB</v>
      </c>
      <c r="C2181" s="320">
        <f>A2176</f>
        <v>43080</v>
      </c>
      <c r="D2181" s="319">
        <f t="shared" si="44"/>
        <v>2017</v>
      </c>
      <c r="E2181" s="321">
        <f t="shared" si="45"/>
        <v>50</v>
      </c>
    </row>
    <row r="2182" spans="1:5">
      <c r="A2182" s="318">
        <v>43086</v>
      </c>
      <c r="B2182" s="319" t="str">
        <f t="shared" si="46"/>
        <v>DOM</v>
      </c>
      <c r="C2182" s="320">
        <f>A2176</f>
        <v>43080</v>
      </c>
      <c r="D2182" s="319">
        <f t="shared" si="44"/>
        <v>2017</v>
      </c>
      <c r="E2182" s="321">
        <f t="shared" si="45"/>
        <v>50</v>
      </c>
    </row>
    <row r="2183" spans="1:5">
      <c r="A2183" s="318">
        <v>43087</v>
      </c>
      <c r="B2183" s="319" t="str">
        <f t="shared" si="46"/>
        <v>SEG</v>
      </c>
      <c r="C2183" s="320">
        <f>A2183</f>
        <v>43087</v>
      </c>
      <c r="D2183" s="319">
        <f t="shared" si="44"/>
        <v>2017</v>
      </c>
      <c r="E2183" s="321">
        <f t="shared" si="45"/>
        <v>51</v>
      </c>
    </row>
    <row r="2184" spans="1:5">
      <c r="A2184" s="318">
        <v>43088</v>
      </c>
      <c r="B2184" s="319" t="str">
        <f t="shared" si="46"/>
        <v>TER</v>
      </c>
      <c r="C2184" s="320">
        <f>A2183</f>
        <v>43087</v>
      </c>
      <c r="D2184" s="319">
        <f t="shared" si="44"/>
        <v>2017</v>
      </c>
      <c r="E2184" s="321">
        <f t="shared" si="45"/>
        <v>51</v>
      </c>
    </row>
    <row r="2185" spans="1:5">
      <c r="A2185" s="318">
        <v>43089</v>
      </c>
      <c r="B2185" s="319" t="str">
        <f t="shared" si="46"/>
        <v>QUA</v>
      </c>
      <c r="C2185" s="320">
        <f>A2183</f>
        <v>43087</v>
      </c>
      <c r="D2185" s="319">
        <f t="shared" si="44"/>
        <v>2017</v>
      </c>
      <c r="E2185" s="321">
        <f t="shared" si="45"/>
        <v>51</v>
      </c>
    </row>
    <row r="2186" spans="1:5">
      <c r="A2186" s="318">
        <v>43090</v>
      </c>
      <c r="B2186" s="319" t="str">
        <f t="shared" si="46"/>
        <v>QUI</v>
      </c>
      <c r="C2186" s="320">
        <f>A2183</f>
        <v>43087</v>
      </c>
      <c r="D2186" s="319">
        <f t="shared" si="44"/>
        <v>2017</v>
      </c>
      <c r="E2186" s="321">
        <f t="shared" si="45"/>
        <v>51</v>
      </c>
    </row>
    <row r="2187" spans="1:5">
      <c r="A2187" s="318">
        <v>43091</v>
      </c>
      <c r="B2187" s="319" t="str">
        <f t="shared" si="46"/>
        <v>SEX</v>
      </c>
      <c r="C2187" s="320">
        <f>A2183</f>
        <v>43087</v>
      </c>
      <c r="D2187" s="319">
        <f t="shared" si="44"/>
        <v>2017</v>
      </c>
      <c r="E2187" s="321">
        <f t="shared" si="45"/>
        <v>51</v>
      </c>
    </row>
    <row r="2188" spans="1:5">
      <c r="A2188" s="318">
        <v>43092</v>
      </c>
      <c r="B2188" s="319" t="str">
        <f t="shared" si="46"/>
        <v>SAB</v>
      </c>
      <c r="C2188" s="320">
        <f>A2183</f>
        <v>43087</v>
      </c>
      <c r="D2188" s="319">
        <f t="shared" si="44"/>
        <v>2017</v>
      </c>
      <c r="E2188" s="321">
        <f t="shared" si="45"/>
        <v>51</v>
      </c>
    </row>
    <row r="2189" spans="1:5">
      <c r="A2189" s="318">
        <v>43093</v>
      </c>
      <c r="B2189" s="319" t="str">
        <f t="shared" si="46"/>
        <v>DOM</v>
      </c>
      <c r="C2189" s="320">
        <f>A2183</f>
        <v>43087</v>
      </c>
      <c r="D2189" s="319">
        <f t="shared" si="44"/>
        <v>2017</v>
      </c>
      <c r="E2189" s="321">
        <f t="shared" si="45"/>
        <v>51</v>
      </c>
    </row>
    <row r="2190" spans="1:5">
      <c r="A2190" s="318">
        <v>43094</v>
      </c>
      <c r="B2190" s="319" t="str">
        <f t="shared" si="46"/>
        <v>SEG</v>
      </c>
      <c r="C2190" s="320">
        <f>A2190</f>
        <v>43094</v>
      </c>
      <c r="D2190" s="319">
        <f t="shared" si="44"/>
        <v>2017</v>
      </c>
      <c r="E2190" s="321">
        <f t="shared" si="45"/>
        <v>52</v>
      </c>
    </row>
    <row r="2191" spans="1:5">
      <c r="A2191" s="318">
        <v>43095</v>
      </c>
      <c r="B2191" s="319" t="str">
        <f t="shared" si="46"/>
        <v>TER</v>
      </c>
      <c r="C2191" s="320">
        <f>A2190</f>
        <v>43094</v>
      </c>
      <c r="D2191" s="319">
        <f t="shared" si="44"/>
        <v>2017</v>
      </c>
      <c r="E2191" s="321">
        <f t="shared" si="45"/>
        <v>52</v>
      </c>
    </row>
    <row r="2192" spans="1:5">
      <c r="A2192" s="318">
        <v>43096</v>
      </c>
      <c r="B2192" s="319" t="str">
        <f t="shared" si="46"/>
        <v>QUA</v>
      </c>
      <c r="C2192" s="320">
        <f>A2190</f>
        <v>43094</v>
      </c>
      <c r="D2192" s="319">
        <f t="shared" si="44"/>
        <v>2017</v>
      </c>
      <c r="E2192" s="321">
        <f t="shared" si="45"/>
        <v>52</v>
      </c>
    </row>
    <row r="2193" spans="1:5">
      <c r="A2193" s="318">
        <v>43097</v>
      </c>
      <c r="B2193" s="319" t="str">
        <f t="shared" si="46"/>
        <v>QUI</v>
      </c>
      <c r="C2193" s="320">
        <f>A2190</f>
        <v>43094</v>
      </c>
      <c r="D2193" s="319">
        <f t="shared" si="44"/>
        <v>2017</v>
      </c>
      <c r="E2193" s="321">
        <f t="shared" si="45"/>
        <v>52</v>
      </c>
    </row>
    <row r="2194" spans="1:5">
      <c r="A2194" s="318">
        <v>43098</v>
      </c>
      <c r="B2194" s="319" t="str">
        <f t="shared" si="46"/>
        <v>SEX</v>
      </c>
      <c r="C2194" s="320">
        <f>A2190</f>
        <v>43094</v>
      </c>
      <c r="D2194" s="319">
        <f t="shared" si="44"/>
        <v>2017</v>
      </c>
      <c r="E2194" s="321">
        <f t="shared" si="45"/>
        <v>52</v>
      </c>
    </row>
    <row r="2195" spans="1:5">
      <c r="A2195" s="318">
        <v>43099</v>
      </c>
      <c r="B2195" s="319" t="str">
        <f t="shared" si="46"/>
        <v>SAB</v>
      </c>
      <c r="C2195" s="320">
        <f>A2190</f>
        <v>43094</v>
      </c>
      <c r="D2195" s="319">
        <f t="shared" si="44"/>
        <v>2017</v>
      </c>
      <c r="E2195" s="321">
        <f t="shared" si="45"/>
        <v>52</v>
      </c>
    </row>
    <row r="2196" spans="1:5">
      <c r="A2196" s="318">
        <v>43100</v>
      </c>
      <c r="B2196" s="319" t="str">
        <f t="shared" si="46"/>
        <v>DOM</v>
      </c>
      <c r="C2196" s="320">
        <f>A2190</f>
        <v>43094</v>
      </c>
      <c r="D2196" s="319">
        <f t="shared" si="44"/>
        <v>2017</v>
      </c>
      <c r="E2196" s="321">
        <f t="shared" si="45"/>
        <v>52</v>
      </c>
    </row>
    <row r="2197" spans="1:5">
      <c r="A2197" s="318">
        <v>43101</v>
      </c>
      <c r="B2197" s="319" t="str">
        <f t="shared" si="46"/>
        <v>SEG</v>
      </c>
      <c r="C2197" s="320">
        <f>A2197</f>
        <v>43101</v>
      </c>
      <c r="D2197" s="319">
        <f t="shared" si="44"/>
        <v>2018</v>
      </c>
      <c r="E2197" s="321">
        <v>1</v>
      </c>
    </row>
    <row r="2198" spans="1:5">
      <c r="A2198" s="318">
        <v>43102</v>
      </c>
      <c r="B2198" s="319" t="str">
        <f t="shared" si="46"/>
        <v>TER</v>
      </c>
      <c r="C2198" s="320">
        <f>A2197</f>
        <v>43101</v>
      </c>
      <c r="D2198" s="319">
        <f t="shared" si="44"/>
        <v>2018</v>
      </c>
      <c r="E2198" s="321">
        <f t="shared" ref="E2198:E2261" si="47">IF(B2198="seg",E2197+1,E2197)</f>
        <v>1</v>
      </c>
    </row>
    <row r="2199" spans="1:5">
      <c r="A2199" s="318">
        <v>43103</v>
      </c>
      <c r="B2199" s="319" t="str">
        <f t="shared" si="46"/>
        <v>QUA</v>
      </c>
      <c r="C2199" s="320">
        <f>A2197</f>
        <v>43101</v>
      </c>
      <c r="D2199" s="319">
        <f t="shared" si="44"/>
        <v>2018</v>
      </c>
      <c r="E2199" s="321">
        <f t="shared" si="47"/>
        <v>1</v>
      </c>
    </row>
    <row r="2200" spans="1:5">
      <c r="A2200" s="318">
        <v>43104</v>
      </c>
      <c r="B2200" s="319" t="str">
        <f t="shared" si="46"/>
        <v>QUI</v>
      </c>
      <c r="C2200" s="320">
        <f>A2197</f>
        <v>43101</v>
      </c>
      <c r="D2200" s="319">
        <f t="shared" si="44"/>
        <v>2018</v>
      </c>
      <c r="E2200" s="321">
        <f t="shared" si="47"/>
        <v>1</v>
      </c>
    </row>
    <row r="2201" spans="1:5">
      <c r="A2201" s="318">
        <v>43105</v>
      </c>
      <c r="B2201" s="319" t="str">
        <f t="shared" si="46"/>
        <v>SEX</v>
      </c>
      <c r="C2201" s="320">
        <f>A2197</f>
        <v>43101</v>
      </c>
      <c r="D2201" s="319">
        <f t="shared" si="44"/>
        <v>2018</v>
      </c>
      <c r="E2201" s="321">
        <f t="shared" si="47"/>
        <v>1</v>
      </c>
    </row>
    <row r="2202" spans="1:5">
      <c r="A2202" s="318">
        <v>43106</v>
      </c>
      <c r="B2202" s="319" t="str">
        <f t="shared" si="46"/>
        <v>SAB</v>
      </c>
      <c r="C2202" s="320">
        <f>A2197</f>
        <v>43101</v>
      </c>
      <c r="D2202" s="319">
        <f t="shared" si="44"/>
        <v>2018</v>
      </c>
      <c r="E2202" s="321">
        <f t="shared" si="47"/>
        <v>1</v>
      </c>
    </row>
    <row r="2203" spans="1:5">
      <c r="A2203" s="318">
        <v>43107</v>
      </c>
      <c r="B2203" s="319" t="str">
        <f t="shared" si="46"/>
        <v>DOM</v>
      </c>
      <c r="C2203" s="320">
        <f>A2197</f>
        <v>43101</v>
      </c>
      <c r="D2203" s="319">
        <f t="shared" si="44"/>
        <v>2018</v>
      </c>
      <c r="E2203" s="321">
        <f t="shared" si="47"/>
        <v>1</v>
      </c>
    </row>
    <row r="2204" spans="1:5">
      <c r="A2204" s="318">
        <v>43108</v>
      </c>
      <c r="B2204" s="319" t="str">
        <f t="shared" si="46"/>
        <v>SEG</v>
      </c>
      <c r="C2204" s="320">
        <f>A2204</f>
        <v>43108</v>
      </c>
      <c r="D2204" s="319">
        <f t="shared" si="44"/>
        <v>2018</v>
      </c>
      <c r="E2204" s="321">
        <f t="shared" si="47"/>
        <v>2</v>
      </c>
    </row>
    <row r="2205" spans="1:5">
      <c r="A2205" s="318">
        <v>43109</v>
      </c>
      <c r="B2205" s="319" t="str">
        <f t="shared" si="46"/>
        <v>TER</v>
      </c>
      <c r="C2205" s="320">
        <f>A2204</f>
        <v>43108</v>
      </c>
      <c r="D2205" s="319">
        <f t="shared" si="44"/>
        <v>2018</v>
      </c>
      <c r="E2205" s="321">
        <f t="shared" si="47"/>
        <v>2</v>
      </c>
    </row>
    <row r="2206" spans="1:5">
      <c r="A2206" s="318">
        <v>43110</v>
      </c>
      <c r="B2206" s="319" t="str">
        <f t="shared" si="46"/>
        <v>QUA</v>
      </c>
      <c r="C2206" s="320">
        <f>A2204</f>
        <v>43108</v>
      </c>
      <c r="D2206" s="319">
        <f t="shared" si="44"/>
        <v>2018</v>
      </c>
      <c r="E2206" s="321">
        <f t="shared" si="47"/>
        <v>2</v>
      </c>
    </row>
    <row r="2207" spans="1:5">
      <c r="A2207" s="318">
        <v>43111</v>
      </c>
      <c r="B2207" s="319" t="str">
        <f t="shared" si="46"/>
        <v>QUI</v>
      </c>
      <c r="C2207" s="320">
        <f>A2204</f>
        <v>43108</v>
      </c>
      <c r="D2207" s="319">
        <f t="shared" si="44"/>
        <v>2018</v>
      </c>
      <c r="E2207" s="321">
        <f t="shared" si="47"/>
        <v>2</v>
      </c>
    </row>
    <row r="2208" spans="1:5">
      <c r="A2208" s="318">
        <v>43112</v>
      </c>
      <c r="B2208" s="319" t="str">
        <f t="shared" si="46"/>
        <v>SEX</v>
      </c>
      <c r="C2208" s="320">
        <f>A2204</f>
        <v>43108</v>
      </c>
      <c r="D2208" s="319">
        <f t="shared" si="44"/>
        <v>2018</v>
      </c>
      <c r="E2208" s="321">
        <f t="shared" si="47"/>
        <v>2</v>
      </c>
    </row>
    <row r="2209" spans="1:5">
      <c r="A2209" s="318">
        <v>43113</v>
      </c>
      <c r="B2209" s="319" t="str">
        <f t="shared" si="46"/>
        <v>SAB</v>
      </c>
      <c r="C2209" s="320">
        <f>A2204</f>
        <v>43108</v>
      </c>
      <c r="D2209" s="319">
        <f t="shared" si="44"/>
        <v>2018</v>
      </c>
      <c r="E2209" s="321">
        <f t="shared" si="47"/>
        <v>2</v>
      </c>
    </row>
    <row r="2210" spans="1:5">
      <c r="A2210" s="318">
        <v>43114</v>
      </c>
      <c r="B2210" s="319" t="str">
        <f t="shared" si="46"/>
        <v>DOM</v>
      </c>
      <c r="C2210" s="320">
        <f>A2204</f>
        <v>43108</v>
      </c>
      <c r="D2210" s="319">
        <f t="shared" si="44"/>
        <v>2018</v>
      </c>
      <c r="E2210" s="321">
        <f t="shared" si="47"/>
        <v>2</v>
      </c>
    </row>
    <row r="2211" spans="1:5">
      <c r="A2211" s="318">
        <v>43115</v>
      </c>
      <c r="B2211" s="319" t="str">
        <f t="shared" si="46"/>
        <v>SEG</v>
      </c>
      <c r="C2211" s="320">
        <f>A2211</f>
        <v>43115</v>
      </c>
      <c r="D2211" s="319">
        <f t="shared" si="44"/>
        <v>2018</v>
      </c>
      <c r="E2211" s="321">
        <f t="shared" si="47"/>
        <v>3</v>
      </c>
    </row>
    <row r="2212" spans="1:5">
      <c r="A2212" s="318">
        <v>43116</v>
      </c>
      <c r="B2212" s="319" t="str">
        <f t="shared" si="46"/>
        <v>TER</v>
      </c>
      <c r="C2212" s="320">
        <f>A2211</f>
        <v>43115</v>
      </c>
      <c r="D2212" s="319">
        <f t="shared" si="44"/>
        <v>2018</v>
      </c>
      <c r="E2212" s="321">
        <f t="shared" si="47"/>
        <v>3</v>
      </c>
    </row>
    <row r="2213" spans="1:5">
      <c r="A2213" s="318">
        <v>43117</v>
      </c>
      <c r="B2213" s="319" t="str">
        <f t="shared" si="46"/>
        <v>QUA</v>
      </c>
      <c r="C2213" s="320">
        <f>A2211</f>
        <v>43115</v>
      </c>
      <c r="D2213" s="319">
        <f t="shared" si="44"/>
        <v>2018</v>
      </c>
      <c r="E2213" s="321">
        <f t="shared" si="47"/>
        <v>3</v>
      </c>
    </row>
    <row r="2214" spans="1:5">
      <c r="A2214" s="318">
        <v>43118</v>
      </c>
      <c r="B2214" s="319" t="str">
        <f t="shared" si="46"/>
        <v>QUI</v>
      </c>
      <c r="C2214" s="320">
        <f>A2211</f>
        <v>43115</v>
      </c>
      <c r="D2214" s="319">
        <f t="shared" si="44"/>
        <v>2018</v>
      </c>
      <c r="E2214" s="321">
        <f t="shared" si="47"/>
        <v>3</v>
      </c>
    </row>
    <row r="2215" spans="1:5">
      <c r="A2215" s="318">
        <v>43119</v>
      </c>
      <c r="B2215" s="319" t="str">
        <f t="shared" si="46"/>
        <v>SEX</v>
      </c>
      <c r="C2215" s="320">
        <f>A2211</f>
        <v>43115</v>
      </c>
      <c r="D2215" s="319">
        <f t="shared" si="44"/>
        <v>2018</v>
      </c>
      <c r="E2215" s="321">
        <f t="shared" si="47"/>
        <v>3</v>
      </c>
    </row>
    <row r="2216" spans="1:5">
      <c r="A2216" s="318">
        <v>43120</v>
      </c>
      <c r="B2216" s="319" t="str">
        <f t="shared" si="46"/>
        <v>SAB</v>
      </c>
      <c r="C2216" s="320">
        <f>A2211</f>
        <v>43115</v>
      </c>
      <c r="D2216" s="319">
        <f t="shared" ref="D2216:D2279" si="48">YEAR(A2216)</f>
        <v>2018</v>
      </c>
      <c r="E2216" s="321">
        <f t="shared" si="47"/>
        <v>3</v>
      </c>
    </row>
    <row r="2217" spans="1:5">
      <c r="A2217" s="318">
        <v>43121</v>
      </c>
      <c r="B2217" s="319" t="str">
        <f t="shared" si="46"/>
        <v>DOM</v>
      </c>
      <c r="C2217" s="320">
        <f>A2211</f>
        <v>43115</v>
      </c>
      <c r="D2217" s="319">
        <f t="shared" si="48"/>
        <v>2018</v>
      </c>
      <c r="E2217" s="321">
        <f t="shared" si="47"/>
        <v>3</v>
      </c>
    </row>
    <row r="2218" spans="1:5">
      <c r="A2218" s="318">
        <v>43122</v>
      </c>
      <c r="B2218" s="319" t="str">
        <f t="shared" si="46"/>
        <v>SEG</v>
      </c>
      <c r="C2218" s="320">
        <f>A2218</f>
        <v>43122</v>
      </c>
      <c r="D2218" s="319">
        <f t="shared" si="48"/>
        <v>2018</v>
      </c>
      <c r="E2218" s="321">
        <f t="shared" si="47"/>
        <v>4</v>
      </c>
    </row>
    <row r="2219" spans="1:5">
      <c r="A2219" s="318">
        <v>43123</v>
      </c>
      <c r="B2219" s="319" t="str">
        <f t="shared" si="46"/>
        <v>TER</v>
      </c>
      <c r="C2219" s="320">
        <f>A2218</f>
        <v>43122</v>
      </c>
      <c r="D2219" s="319">
        <f t="shared" si="48"/>
        <v>2018</v>
      </c>
      <c r="E2219" s="321">
        <f t="shared" si="47"/>
        <v>4</v>
      </c>
    </row>
    <row r="2220" spans="1:5">
      <c r="A2220" s="318">
        <v>43124</v>
      </c>
      <c r="B2220" s="319" t="str">
        <f t="shared" si="46"/>
        <v>QUA</v>
      </c>
      <c r="C2220" s="320">
        <f>A2218</f>
        <v>43122</v>
      </c>
      <c r="D2220" s="319">
        <f t="shared" si="48"/>
        <v>2018</v>
      </c>
      <c r="E2220" s="321">
        <f t="shared" si="47"/>
        <v>4</v>
      </c>
    </row>
    <row r="2221" spans="1:5">
      <c r="A2221" s="318">
        <v>43125</v>
      </c>
      <c r="B2221" s="319" t="str">
        <f t="shared" si="46"/>
        <v>QUI</v>
      </c>
      <c r="C2221" s="320">
        <f>A2218</f>
        <v>43122</v>
      </c>
      <c r="D2221" s="319">
        <f t="shared" si="48"/>
        <v>2018</v>
      </c>
      <c r="E2221" s="321">
        <f t="shared" si="47"/>
        <v>4</v>
      </c>
    </row>
    <row r="2222" spans="1:5">
      <c r="A2222" s="318">
        <v>43126</v>
      </c>
      <c r="B2222" s="319" t="str">
        <f t="shared" si="46"/>
        <v>SEX</v>
      </c>
      <c r="C2222" s="320">
        <f>A2218</f>
        <v>43122</v>
      </c>
      <c r="D2222" s="319">
        <f t="shared" si="48"/>
        <v>2018</v>
      </c>
      <c r="E2222" s="321">
        <f t="shared" si="47"/>
        <v>4</v>
      </c>
    </row>
    <row r="2223" spans="1:5">
      <c r="A2223" s="318">
        <v>43127</v>
      </c>
      <c r="B2223" s="319" t="str">
        <f t="shared" si="46"/>
        <v>SAB</v>
      </c>
      <c r="C2223" s="320">
        <f>A2218</f>
        <v>43122</v>
      </c>
      <c r="D2223" s="319">
        <f t="shared" si="48"/>
        <v>2018</v>
      </c>
      <c r="E2223" s="321">
        <f t="shared" si="47"/>
        <v>4</v>
      </c>
    </row>
    <row r="2224" spans="1:5">
      <c r="A2224" s="318">
        <v>43128</v>
      </c>
      <c r="B2224" s="319" t="str">
        <f t="shared" si="46"/>
        <v>DOM</v>
      </c>
      <c r="C2224" s="320">
        <f>A2218</f>
        <v>43122</v>
      </c>
      <c r="D2224" s="319">
        <f t="shared" si="48"/>
        <v>2018</v>
      </c>
      <c r="E2224" s="321">
        <f t="shared" si="47"/>
        <v>4</v>
      </c>
    </row>
    <row r="2225" spans="1:5">
      <c r="A2225" s="318">
        <v>43129</v>
      </c>
      <c r="B2225" s="319" t="str">
        <f t="shared" si="46"/>
        <v>SEG</v>
      </c>
      <c r="C2225" s="320">
        <f>A2225</f>
        <v>43129</v>
      </c>
      <c r="D2225" s="319">
        <f t="shared" si="48"/>
        <v>2018</v>
      </c>
      <c r="E2225" s="321">
        <f t="shared" si="47"/>
        <v>5</v>
      </c>
    </row>
    <row r="2226" spans="1:5">
      <c r="A2226" s="318">
        <v>43130</v>
      </c>
      <c r="B2226" s="319" t="str">
        <f t="shared" si="46"/>
        <v>TER</v>
      </c>
      <c r="C2226" s="320">
        <f>A2225</f>
        <v>43129</v>
      </c>
      <c r="D2226" s="319">
        <f t="shared" si="48"/>
        <v>2018</v>
      </c>
      <c r="E2226" s="321">
        <f t="shared" si="47"/>
        <v>5</v>
      </c>
    </row>
    <row r="2227" spans="1:5">
      <c r="A2227" s="318">
        <v>43131</v>
      </c>
      <c r="B2227" s="319" t="str">
        <f t="shared" si="46"/>
        <v>QUA</v>
      </c>
      <c r="C2227" s="320">
        <f>A2225</f>
        <v>43129</v>
      </c>
      <c r="D2227" s="319">
        <f t="shared" si="48"/>
        <v>2018</v>
      </c>
      <c r="E2227" s="321">
        <f t="shared" si="47"/>
        <v>5</v>
      </c>
    </row>
    <row r="2228" spans="1:5">
      <c r="A2228" s="318">
        <v>43132</v>
      </c>
      <c r="B2228" s="319" t="str">
        <f t="shared" si="46"/>
        <v>QUI</v>
      </c>
      <c r="C2228" s="320">
        <f>A2225</f>
        <v>43129</v>
      </c>
      <c r="D2228" s="319">
        <f t="shared" si="48"/>
        <v>2018</v>
      </c>
      <c r="E2228" s="321">
        <f t="shared" si="47"/>
        <v>5</v>
      </c>
    </row>
    <row r="2229" spans="1:5">
      <c r="A2229" s="318">
        <v>43133</v>
      </c>
      <c r="B2229" s="319" t="str">
        <f t="shared" si="46"/>
        <v>SEX</v>
      </c>
      <c r="C2229" s="320">
        <f>A2225</f>
        <v>43129</v>
      </c>
      <c r="D2229" s="319">
        <f t="shared" si="48"/>
        <v>2018</v>
      </c>
      <c r="E2229" s="321">
        <f t="shared" si="47"/>
        <v>5</v>
      </c>
    </row>
    <row r="2230" spans="1:5">
      <c r="A2230" s="318">
        <v>43134</v>
      </c>
      <c r="B2230" s="319" t="str">
        <f t="shared" si="46"/>
        <v>SAB</v>
      </c>
      <c r="C2230" s="320">
        <f>A2225</f>
        <v>43129</v>
      </c>
      <c r="D2230" s="319">
        <f t="shared" si="48"/>
        <v>2018</v>
      </c>
      <c r="E2230" s="321">
        <f t="shared" si="47"/>
        <v>5</v>
      </c>
    </row>
    <row r="2231" spans="1:5">
      <c r="A2231" s="318">
        <v>43135</v>
      </c>
      <c r="B2231" s="319" t="str">
        <f t="shared" si="46"/>
        <v>DOM</v>
      </c>
      <c r="C2231" s="320">
        <f>A2225</f>
        <v>43129</v>
      </c>
      <c r="D2231" s="319">
        <f t="shared" si="48"/>
        <v>2018</v>
      </c>
      <c r="E2231" s="321">
        <f t="shared" si="47"/>
        <v>5</v>
      </c>
    </row>
    <row r="2232" spans="1:5">
      <c r="A2232" s="318">
        <v>43136</v>
      </c>
      <c r="B2232" s="319" t="str">
        <f t="shared" si="46"/>
        <v>SEG</v>
      </c>
      <c r="C2232" s="320">
        <f>A2232</f>
        <v>43136</v>
      </c>
      <c r="D2232" s="319">
        <f t="shared" si="48"/>
        <v>2018</v>
      </c>
      <c r="E2232" s="321">
        <f t="shared" si="47"/>
        <v>6</v>
      </c>
    </row>
    <row r="2233" spans="1:5">
      <c r="A2233" s="318">
        <v>43137</v>
      </c>
      <c r="B2233" s="319" t="str">
        <f t="shared" si="46"/>
        <v>TER</v>
      </c>
      <c r="C2233" s="320">
        <f>A2232</f>
        <v>43136</v>
      </c>
      <c r="D2233" s="319">
        <f t="shared" si="48"/>
        <v>2018</v>
      </c>
      <c r="E2233" s="321">
        <f t="shared" si="47"/>
        <v>6</v>
      </c>
    </row>
    <row r="2234" spans="1:5">
      <c r="A2234" s="318">
        <v>43138</v>
      </c>
      <c r="B2234" s="319" t="str">
        <f t="shared" si="46"/>
        <v>QUA</v>
      </c>
      <c r="C2234" s="320">
        <f>A2232</f>
        <v>43136</v>
      </c>
      <c r="D2234" s="319">
        <f t="shared" si="48"/>
        <v>2018</v>
      </c>
      <c r="E2234" s="321">
        <f t="shared" si="47"/>
        <v>6</v>
      </c>
    </row>
    <row r="2235" spans="1:5">
      <c r="A2235" s="318">
        <v>43139</v>
      </c>
      <c r="B2235" s="319" t="str">
        <f t="shared" si="46"/>
        <v>QUI</v>
      </c>
      <c r="C2235" s="320">
        <f>A2232</f>
        <v>43136</v>
      </c>
      <c r="D2235" s="319">
        <f t="shared" si="48"/>
        <v>2018</v>
      </c>
      <c r="E2235" s="321">
        <f t="shared" si="47"/>
        <v>6</v>
      </c>
    </row>
    <row r="2236" spans="1:5">
      <c r="A2236" s="318">
        <v>43140</v>
      </c>
      <c r="B2236" s="319" t="str">
        <f t="shared" si="46"/>
        <v>SEX</v>
      </c>
      <c r="C2236" s="320">
        <f>A2232</f>
        <v>43136</v>
      </c>
      <c r="D2236" s="319">
        <f t="shared" si="48"/>
        <v>2018</v>
      </c>
      <c r="E2236" s="321">
        <f t="shared" si="47"/>
        <v>6</v>
      </c>
    </row>
    <row r="2237" spans="1:5">
      <c r="A2237" s="318">
        <v>43141</v>
      </c>
      <c r="B2237" s="319" t="str">
        <f t="shared" si="46"/>
        <v>SAB</v>
      </c>
      <c r="C2237" s="320">
        <f>A2232</f>
        <v>43136</v>
      </c>
      <c r="D2237" s="319">
        <f t="shared" si="48"/>
        <v>2018</v>
      </c>
      <c r="E2237" s="321">
        <f t="shared" si="47"/>
        <v>6</v>
      </c>
    </row>
    <row r="2238" spans="1:5">
      <c r="A2238" s="318">
        <v>43142</v>
      </c>
      <c r="B2238" s="319" t="str">
        <f t="shared" si="46"/>
        <v>DOM</v>
      </c>
      <c r="C2238" s="320">
        <f>A2232</f>
        <v>43136</v>
      </c>
      <c r="D2238" s="319">
        <f t="shared" si="48"/>
        <v>2018</v>
      </c>
      <c r="E2238" s="321">
        <f t="shared" si="47"/>
        <v>6</v>
      </c>
    </row>
    <row r="2239" spans="1:5">
      <c r="A2239" s="318">
        <v>43143</v>
      </c>
      <c r="B2239" s="319" t="str">
        <f t="shared" si="46"/>
        <v>SEG</v>
      </c>
      <c r="C2239" s="320">
        <f>A2239</f>
        <v>43143</v>
      </c>
      <c r="D2239" s="319">
        <f t="shared" si="48"/>
        <v>2018</v>
      </c>
      <c r="E2239" s="321">
        <f t="shared" si="47"/>
        <v>7</v>
      </c>
    </row>
    <row r="2240" spans="1:5">
      <c r="A2240" s="318">
        <v>43144</v>
      </c>
      <c r="B2240" s="319" t="str">
        <f t="shared" si="46"/>
        <v>TER</v>
      </c>
      <c r="C2240" s="320">
        <f>A2239</f>
        <v>43143</v>
      </c>
      <c r="D2240" s="319">
        <f t="shared" si="48"/>
        <v>2018</v>
      </c>
      <c r="E2240" s="321">
        <f t="shared" si="47"/>
        <v>7</v>
      </c>
    </row>
    <row r="2241" spans="1:5">
      <c r="A2241" s="318">
        <v>43145</v>
      </c>
      <c r="B2241" s="319" t="str">
        <f t="shared" si="46"/>
        <v>QUA</v>
      </c>
      <c r="C2241" s="320">
        <f>A2239</f>
        <v>43143</v>
      </c>
      <c r="D2241" s="319">
        <f t="shared" si="48"/>
        <v>2018</v>
      </c>
      <c r="E2241" s="321">
        <f t="shared" si="47"/>
        <v>7</v>
      </c>
    </row>
    <row r="2242" spans="1:5">
      <c r="A2242" s="318">
        <v>43146</v>
      </c>
      <c r="B2242" s="319" t="str">
        <f t="shared" ref="B2242:B2305" si="49">VLOOKUP(WEEKDAY(A2242),$G$2:$H$9,2,0)</f>
        <v>QUI</v>
      </c>
      <c r="C2242" s="320">
        <f>A2239</f>
        <v>43143</v>
      </c>
      <c r="D2242" s="319">
        <f t="shared" si="48"/>
        <v>2018</v>
      </c>
      <c r="E2242" s="321">
        <f t="shared" si="47"/>
        <v>7</v>
      </c>
    </row>
    <row r="2243" spans="1:5">
      <c r="A2243" s="318">
        <v>43147</v>
      </c>
      <c r="B2243" s="319" t="str">
        <f t="shared" si="49"/>
        <v>SEX</v>
      </c>
      <c r="C2243" s="320">
        <f>A2239</f>
        <v>43143</v>
      </c>
      <c r="D2243" s="319">
        <f t="shared" si="48"/>
        <v>2018</v>
      </c>
      <c r="E2243" s="321">
        <f t="shared" si="47"/>
        <v>7</v>
      </c>
    </row>
    <row r="2244" spans="1:5">
      <c r="A2244" s="318">
        <v>43148</v>
      </c>
      <c r="B2244" s="319" t="str">
        <f t="shared" si="49"/>
        <v>SAB</v>
      </c>
      <c r="C2244" s="320">
        <f>A2239</f>
        <v>43143</v>
      </c>
      <c r="D2244" s="319">
        <f t="shared" si="48"/>
        <v>2018</v>
      </c>
      <c r="E2244" s="321">
        <f t="shared" si="47"/>
        <v>7</v>
      </c>
    </row>
    <row r="2245" spans="1:5">
      <c r="A2245" s="318">
        <v>43149</v>
      </c>
      <c r="B2245" s="319" t="str">
        <f t="shared" si="49"/>
        <v>DOM</v>
      </c>
      <c r="C2245" s="320">
        <f>A2239</f>
        <v>43143</v>
      </c>
      <c r="D2245" s="319">
        <f t="shared" si="48"/>
        <v>2018</v>
      </c>
      <c r="E2245" s="321">
        <f t="shared" si="47"/>
        <v>7</v>
      </c>
    </row>
    <row r="2246" spans="1:5">
      <c r="A2246" s="318">
        <v>43150</v>
      </c>
      <c r="B2246" s="319" t="str">
        <f t="shared" si="49"/>
        <v>SEG</v>
      </c>
      <c r="C2246" s="320">
        <f>A2246</f>
        <v>43150</v>
      </c>
      <c r="D2246" s="319">
        <f t="shared" si="48"/>
        <v>2018</v>
      </c>
      <c r="E2246" s="321">
        <f t="shared" si="47"/>
        <v>8</v>
      </c>
    </row>
    <row r="2247" spans="1:5">
      <c r="A2247" s="318">
        <v>43151</v>
      </c>
      <c r="B2247" s="319" t="str">
        <f t="shared" si="49"/>
        <v>TER</v>
      </c>
      <c r="C2247" s="320">
        <f>A2246</f>
        <v>43150</v>
      </c>
      <c r="D2247" s="319">
        <f t="shared" si="48"/>
        <v>2018</v>
      </c>
      <c r="E2247" s="321">
        <f t="shared" si="47"/>
        <v>8</v>
      </c>
    </row>
    <row r="2248" spans="1:5">
      <c r="A2248" s="318">
        <v>43152</v>
      </c>
      <c r="B2248" s="319" t="str">
        <f t="shared" si="49"/>
        <v>QUA</v>
      </c>
      <c r="C2248" s="320">
        <f>A2246</f>
        <v>43150</v>
      </c>
      <c r="D2248" s="319">
        <f t="shared" si="48"/>
        <v>2018</v>
      </c>
      <c r="E2248" s="321">
        <f t="shared" si="47"/>
        <v>8</v>
      </c>
    </row>
    <row r="2249" spans="1:5">
      <c r="A2249" s="318">
        <v>43153</v>
      </c>
      <c r="B2249" s="319" t="str">
        <f t="shared" si="49"/>
        <v>QUI</v>
      </c>
      <c r="C2249" s="320">
        <f>A2246</f>
        <v>43150</v>
      </c>
      <c r="D2249" s="319">
        <f t="shared" si="48"/>
        <v>2018</v>
      </c>
      <c r="E2249" s="321">
        <f t="shared" si="47"/>
        <v>8</v>
      </c>
    </row>
    <row r="2250" spans="1:5">
      <c r="A2250" s="318">
        <v>43154</v>
      </c>
      <c r="B2250" s="319" t="str">
        <f t="shared" si="49"/>
        <v>SEX</v>
      </c>
      <c r="C2250" s="320">
        <f>A2246</f>
        <v>43150</v>
      </c>
      <c r="D2250" s="319">
        <f t="shared" si="48"/>
        <v>2018</v>
      </c>
      <c r="E2250" s="321">
        <f t="shared" si="47"/>
        <v>8</v>
      </c>
    </row>
    <row r="2251" spans="1:5">
      <c r="A2251" s="318">
        <v>43155</v>
      </c>
      <c r="B2251" s="319" t="str">
        <f t="shared" si="49"/>
        <v>SAB</v>
      </c>
      <c r="C2251" s="320">
        <f>A2246</f>
        <v>43150</v>
      </c>
      <c r="D2251" s="319">
        <f t="shared" si="48"/>
        <v>2018</v>
      </c>
      <c r="E2251" s="321">
        <f t="shared" si="47"/>
        <v>8</v>
      </c>
    </row>
    <row r="2252" spans="1:5">
      <c r="A2252" s="318">
        <f t="shared" ref="A2252:A2315" si="50">A2251+1</f>
        <v>43156</v>
      </c>
      <c r="B2252" s="319" t="str">
        <f t="shared" si="49"/>
        <v>DOM</v>
      </c>
      <c r="C2252" s="320">
        <f>A2246</f>
        <v>43150</v>
      </c>
      <c r="D2252" s="319">
        <f t="shared" si="48"/>
        <v>2018</v>
      </c>
      <c r="E2252" s="321">
        <f t="shared" si="47"/>
        <v>8</v>
      </c>
    </row>
    <row r="2253" spans="1:5">
      <c r="A2253" s="318">
        <f t="shared" si="50"/>
        <v>43157</v>
      </c>
      <c r="B2253" s="319" t="str">
        <f t="shared" si="49"/>
        <v>SEG</v>
      </c>
      <c r="C2253" s="320">
        <f>A2253</f>
        <v>43157</v>
      </c>
      <c r="D2253" s="319">
        <f t="shared" si="48"/>
        <v>2018</v>
      </c>
      <c r="E2253" s="321">
        <f t="shared" si="47"/>
        <v>9</v>
      </c>
    </row>
    <row r="2254" spans="1:5">
      <c r="A2254" s="318">
        <f t="shared" si="50"/>
        <v>43158</v>
      </c>
      <c r="B2254" s="319" t="str">
        <f t="shared" si="49"/>
        <v>TER</v>
      </c>
      <c r="C2254" s="320">
        <f>A2253</f>
        <v>43157</v>
      </c>
      <c r="D2254" s="319">
        <f t="shared" si="48"/>
        <v>2018</v>
      </c>
      <c r="E2254" s="321">
        <f t="shared" si="47"/>
        <v>9</v>
      </c>
    </row>
    <row r="2255" spans="1:5">
      <c r="A2255" s="318">
        <f t="shared" si="50"/>
        <v>43159</v>
      </c>
      <c r="B2255" s="319" t="str">
        <f t="shared" si="49"/>
        <v>QUA</v>
      </c>
      <c r="C2255" s="320">
        <f>A2253</f>
        <v>43157</v>
      </c>
      <c r="D2255" s="319">
        <f t="shared" si="48"/>
        <v>2018</v>
      </c>
      <c r="E2255" s="321">
        <f t="shared" si="47"/>
        <v>9</v>
      </c>
    </row>
    <row r="2256" spans="1:5">
      <c r="A2256" s="318">
        <f t="shared" si="50"/>
        <v>43160</v>
      </c>
      <c r="B2256" s="319" t="str">
        <f t="shared" si="49"/>
        <v>QUI</v>
      </c>
      <c r="C2256" s="320">
        <f>A2253</f>
        <v>43157</v>
      </c>
      <c r="D2256" s="319">
        <f t="shared" si="48"/>
        <v>2018</v>
      </c>
      <c r="E2256" s="321">
        <f t="shared" si="47"/>
        <v>9</v>
      </c>
    </row>
    <row r="2257" spans="1:5">
      <c r="A2257" s="318">
        <f t="shared" si="50"/>
        <v>43161</v>
      </c>
      <c r="B2257" s="319" t="str">
        <f t="shared" si="49"/>
        <v>SEX</v>
      </c>
      <c r="C2257" s="320">
        <f>A2253</f>
        <v>43157</v>
      </c>
      <c r="D2257" s="319">
        <f t="shared" si="48"/>
        <v>2018</v>
      </c>
      <c r="E2257" s="321">
        <f t="shared" si="47"/>
        <v>9</v>
      </c>
    </row>
    <row r="2258" spans="1:5">
      <c r="A2258" s="318">
        <f t="shared" si="50"/>
        <v>43162</v>
      </c>
      <c r="B2258" s="319" t="str">
        <f t="shared" si="49"/>
        <v>SAB</v>
      </c>
      <c r="C2258" s="320">
        <f>A2253</f>
        <v>43157</v>
      </c>
      <c r="D2258" s="319">
        <f t="shared" si="48"/>
        <v>2018</v>
      </c>
      <c r="E2258" s="321">
        <f t="shared" si="47"/>
        <v>9</v>
      </c>
    </row>
    <row r="2259" spans="1:5">
      <c r="A2259" s="318">
        <f t="shared" si="50"/>
        <v>43163</v>
      </c>
      <c r="B2259" s="319" t="str">
        <f t="shared" si="49"/>
        <v>DOM</v>
      </c>
      <c r="C2259" s="320">
        <f>A2253</f>
        <v>43157</v>
      </c>
      <c r="D2259" s="319">
        <f t="shared" si="48"/>
        <v>2018</v>
      </c>
      <c r="E2259" s="321">
        <f t="shared" si="47"/>
        <v>9</v>
      </c>
    </row>
    <row r="2260" spans="1:5">
      <c r="A2260" s="318">
        <f t="shared" si="50"/>
        <v>43164</v>
      </c>
      <c r="B2260" s="319" t="str">
        <f t="shared" si="49"/>
        <v>SEG</v>
      </c>
      <c r="C2260" s="320">
        <f>A2260</f>
        <v>43164</v>
      </c>
      <c r="D2260" s="319">
        <f t="shared" si="48"/>
        <v>2018</v>
      </c>
      <c r="E2260" s="321">
        <f t="shared" si="47"/>
        <v>10</v>
      </c>
    </row>
    <row r="2261" spans="1:5">
      <c r="A2261" s="318">
        <f t="shared" si="50"/>
        <v>43165</v>
      </c>
      <c r="B2261" s="319" t="str">
        <f t="shared" si="49"/>
        <v>TER</v>
      </c>
      <c r="C2261" s="320">
        <f>A2260</f>
        <v>43164</v>
      </c>
      <c r="D2261" s="319">
        <f t="shared" si="48"/>
        <v>2018</v>
      </c>
      <c r="E2261" s="321">
        <f t="shared" si="47"/>
        <v>10</v>
      </c>
    </row>
    <row r="2262" spans="1:5">
      <c r="A2262" s="318">
        <f t="shared" si="50"/>
        <v>43166</v>
      </c>
      <c r="B2262" s="319" t="str">
        <f t="shared" si="49"/>
        <v>QUA</v>
      </c>
      <c r="C2262" s="320">
        <f>A2260</f>
        <v>43164</v>
      </c>
      <c r="D2262" s="319">
        <f t="shared" si="48"/>
        <v>2018</v>
      </c>
      <c r="E2262" s="321">
        <f t="shared" ref="E2262:E2325" si="51">IF(B2262="seg",E2261+1,E2261)</f>
        <v>10</v>
      </c>
    </row>
    <row r="2263" spans="1:5">
      <c r="A2263" s="318">
        <f t="shared" si="50"/>
        <v>43167</v>
      </c>
      <c r="B2263" s="319" t="str">
        <f t="shared" si="49"/>
        <v>QUI</v>
      </c>
      <c r="C2263" s="320">
        <f>A2260</f>
        <v>43164</v>
      </c>
      <c r="D2263" s="319">
        <f t="shared" si="48"/>
        <v>2018</v>
      </c>
      <c r="E2263" s="321">
        <f t="shared" si="51"/>
        <v>10</v>
      </c>
    </row>
    <row r="2264" spans="1:5">
      <c r="A2264" s="318">
        <f t="shared" si="50"/>
        <v>43168</v>
      </c>
      <c r="B2264" s="319" t="str">
        <f t="shared" si="49"/>
        <v>SEX</v>
      </c>
      <c r="C2264" s="320">
        <f>A2260</f>
        <v>43164</v>
      </c>
      <c r="D2264" s="319">
        <f t="shared" si="48"/>
        <v>2018</v>
      </c>
      <c r="E2264" s="321">
        <f t="shared" si="51"/>
        <v>10</v>
      </c>
    </row>
    <row r="2265" spans="1:5">
      <c r="A2265" s="318">
        <f t="shared" si="50"/>
        <v>43169</v>
      </c>
      <c r="B2265" s="319" t="str">
        <f t="shared" si="49"/>
        <v>SAB</v>
      </c>
      <c r="C2265" s="320">
        <f>A2260</f>
        <v>43164</v>
      </c>
      <c r="D2265" s="319">
        <f t="shared" si="48"/>
        <v>2018</v>
      </c>
      <c r="E2265" s="321">
        <f t="shared" si="51"/>
        <v>10</v>
      </c>
    </row>
    <row r="2266" spans="1:5">
      <c r="A2266" s="318">
        <f t="shared" si="50"/>
        <v>43170</v>
      </c>
      <c r="B2266" s="319" t="str">
        <f t="shared" si="49"/>
        <v>DOM</v>
      </c>
      <c r="C2266" s="320">
        <f>A2260</f>
        <v>43164</v>
      </c>
      <c r="D2266" s="319">
        <f t="shared" si="48"/>
        <v>2018</v>
      </c>
      <c r="E2266" s="321">
        <f t="shared" si="51"/>
        <v>10</v>
      </c>
    </row>
    <row r="2267" spans="1:5">
      <c r="A2267" s="318">
        <f t="shared" si="50"/>
        <v>43171</v>
      </c>
      <c r="B2267" s="319" t="str">
        <f t="shared" si="49"/>
        <v>SEG</v>
      </c>
      <c r="C2267" s="320">
        <f>A2267</f>
        <v>43171</v>
      </c>
      <c r="D2267" s="319">
        <f t="shared" si="48"/>
        <v>2018</v>
      </c>
      <c r="E2267" s="321">
        <f t="shared" si="51"/>
        <v>11</v>
      </c>
    </row>
    <row r="2268" spans="1:5">
      <c r="A2268" s="318">
        <f t="shared" si="50"/>
        <v>43172</v>
      </c>
      <c r="B2268" s="319" t="str">
        <f t="shared" si="49"/>
        <v>TER</v>
      </c>
      <c r="C2268" s="320">
        <f>A2267</f>
        <v>43171</v>
      </c>
      <c r="D2268" s="319">
        <f t="shared" si="48"/>
        <v>2018</v>
      </c>
      <c r="E2268" s="321">
        <f t="shared" si="51"/>
        <v>11</v>
      </c>
    </row>
    <row r="2269" spans="1:5">
      <c r="A2269" s="318">
        <f t="shared" si="50"/>
        <v>43173</v>
      </c>
      <c r="B2269" s="319" t="str">
        <f t="shared" si="49"/>
        <v>QUA</v>
      </c>
      <c r="C2269" s="320">
        <f>A2267</f>
        <v>43171</v>
      </c>
      <c r="D2269" s="319">
        <f t="shared" si="48"/>
        <v>2018</v>
      </c>
      <c r="E2269" s="321">
        <f t="shared" si="51"/>
        <v>11</v>
      </c>
    </row>
    <row r="2270" spans="1:5">
      <c r="A2270" s="318">
        <f t="shared" si="50"/>
        <v>43174</v>
      </c>
      <c r="B2270" s="319" t="str">
        <f t="shared" si="49"/>
        <v>QUI</v>
      </c>
      <c r="C2270" s="320">
        <f>A2267</f>
        <v>43171</v>
      </c>
      <c r="D2270" s="319">
        <f t="shared" si="48"/>
        <v>2018</v>
      </c>
      <c r="E2270" s="321">
        <f t="shared" si="51"/>
        <v>11</v>
      </c>
    </row>
    <row r="2271" spans="1:5">
      <c r="A2271" s="318">
        <f t="shared" si="50"/>
        <v>43175</v>
      </c>
      <c r="B2271" s="319" t="str">
        <f t="shared" si="49"/>
        <v>SEX</v>
      </c>
      <c r="C2271" s="320">
        <f>A2267</f>
        <v>43171</v>
      </c>
      <c r="D2271" s="319">
        <f t="shared" si="48"/>
        <v>2018</v>
      </c>
      <c r="E2271" s="321">
        <f t="shared" si="51"/>
        <v>11</v>
      </c>
    </row>
    <row r="2272" spans="1:5">
      <c r="A2272" s="318">
        <f t="shared" si="50"/>
        <v>43176</v>
      </c>
      <c r="B2272" s="319" t="str">
        <f t="shared" si="49"/>
        <v>SAB</v>
      </c>
      <c r="C2272" s="320">
        <f>A2267</f>
        <v>43171</v>
      </c>
      <c r="D2272" s="319">
        <f t="shared" si="48"/>
        <v>2018</v>
      </c>
      <c r="E2272" s="321">
        <f t="shared" si="51"/>
        <v>11</v>
      </c>
    </row>
    <row r="2273" spans="1:5">
      <c r="A2273" s="318">
        <f t="shared" si="50"/>
        <v>43177</v>
      </c>
      <c r="B2273" s="319" t="str">
        <f t="shared" si="49"/>
        <v>DOM</v>
      </c>
      <c r="C2273" s="320">
        <f>A2267</f>
        <v>43171</v>
      </c>
      <c r="D2273" s="319">
        <f t="shared" si="48"/>
        <v>2018</v>
      </c>
      <c r="E2273" s="321">
        <f t="shared" si="51"/>
        <v>11</v>
      </c>
    </row>
    <row r="2274" spans="1:5">
      <c r="A2274" s="318">
        <f t="shared" si="50"/>
        <v>43178</v>
      </c>
      <c r="B2274" s="319" t="str">
        <f t="shared" si="49"/>
        <v>SEG</v>
      </c>
      <c r="C2274" s="320">
        <f>A2274</f>
        <v>43178</v>
      </c>
      <c r="D2274" s="319">
        <f t="shared" si="48"/>
        <v>2018</v>
      </c>
      <c r="E2274" s="321">
        <f t="shared" si="51"/>
        <v>12</v>
      </c>
    </row>
    <row r="2275" spans="1:5">
      <c r="A2275" s="318">
        <f t="shared" si="50"/>
        <v>43179</v>
      </c>
      <c r="B2275" s="319" t="str">
        <f t="shared" si="49"/>
        <v>TER</v>
      </c>
      <c r="C2275" s="320">
        <f>A2274</f>
        <v>43178</v>
      </c>
      <c r="D2275" s="319">
        <f t="shared" si="48"/>
        <v>2018</v>
      </c>
      <c r="E2275" s="321">
        <f t="shared" si="51"/>
        <v>12</v>
      </c>
    </row>
    <row r="2276" spans="1:5">
      <c r="A2276" s="318">
        <f t="shared" si="50"/>
        <v>43180</v>
      </c>
      <c r="B2276" s="319" t="str">
        <f t="shared" si="49"/>
        <v>QUA</v>
      </c>
      <c r="C2276" s="320">
        <f>A2274</f>
        <v>43178</v>
      </c>
      <c r="D2276" s="319">
        <f t="shared" si="48"/>
        <v>2018</v>
      </c>
      <c r="E2276" s="321">
        <f t="shared" si="51"/>
        <v>12</v>
      </c>
    </row>
    <row r="2277" spans="1:5">
      <c r="A2277" s="318">
        <f t="shared" si="50"/>
        <v>43181</v>
      </c>
      <c r="B2277" s="319" t="str">
        <f t="shared" si="49"/>
        <v>QUI</v>
      </c>
      <c r="C2277" s="320">
        <f>A2274</f>
        <v>43178</v>
      </c>
      <c r="D2277" s="319">
        <f t="shared" si="48"/>
        <v>2018</v>
      </c>
      <c r="E2277" s="321">
        <f t="shared" si="51"/>
        <v>12</v>
      </c>
    </row>
    <row r="2278" spans="1:5">
      <c r="A2278" s="318">
        <f t="shared" si="50"/>
        <v>43182</v>
      </c>
      <c r="B2278" s="319" t="str">
        <f t="shared" si="49"/>
        <v>SEX</v>
      </c>
      <c r="C2278" s="320">
        <f>A2274</f>
        <v>43178</v>
      </c>
      <c r="D2278" s="319">
        <f t="shared" si="48"/>
        <v>2018</v>
      </c>
      <c r="E2278" s="321">
        <f t="shared" si="51"/>
        <v>12</v>
      </c>
    </row>
    <row r="2279" spans="1:5">
      <c r="A2279" s="318">
        <f t="shared" si="50"/>
        <v>43183</v>
      </c>
      <c r="B2279" s="319" t="str">
        <f t="shared" si="49"/>
        <v>SAB</v>
      </c>
      <c r="C2279" s="320">
        <f>A2274</f>
        <v>43178</v>
      </c>
      <c r="D2279" s="319">
        <f t="shared" si="48"/>
        <v>2018</v>
      </c>
      <c r="E2279" s="321">
        <f t="shared" si="51"/>
        <v>12</v>
      </c>
    </row>
    <row r="2280" spans="1:5">
      <c r="A2280" s="318">
        <f t="shared" si="50"/>
        <v>43184</v>
      </c>
      <c r="B2280" s="319" t="str">
        <f t="shared" si="49"/>
        <v>DOM</v>
      </c>
      <c r="C2280" s="320">
        <f>A2274</f>
        <v>43178</v>
      </c>
      <c r="D2280" s="319">
        <f t="shared" ref="D2280:D2343" si="52">YEAR(A2280)</f>
        <v>2018</v>
      </c>
      <c r="E2280" s="321">
        <f t="shared" si="51"/>
        <v>12</v>
      </c>
    </row>
    <row r="2281" spans="1:5">
      <c r="A2281" s="318">
        <f t="shared" si="50"/>
        <v>43185</v>
      </c>
      <c r="B2281" s="319" t="str">
        <f t="shared" si="49"/>
        <v>SEG</v>
      </c>
      <c r="C2281" s="320">
        <f>A2281</f>
        <v>43185</v>
      </c>
      <c r="D2281" s="319">
        <f t="shared" si="52"/>
        <v>2018</v>
      </c>
      <c r="E2281" s="321">
        <f t="shared" si="51"/>
        <v>13</v>
      </c>
    </row>
    <row r="2282" spans="1:5">
      <c r="A2282" s="318">
        <f t="shared" si="50"/>
        <v>43186</v>
      </c>
      <c r="B2282" s="319" t="str">
        <f t="shared" si="49"/>
        <v>TER</v>
      </c>
      <c r="C2282" s="320">
        <f>A2281</f>
        <v>43185</v>
      </c>
      <c r="D2282" s="319">
        <f t="shared" si="52"/>
        <v>2018</v>
      </c>
      <c r="E2282" s="321">
        <f t="shared" si="51"/>
        <v>13</v>
      </c>
    </row>
    <row r="2283" spans="1:5">
      <c r="A2283" s="318">
        <f t="shared" si="50"/>
        <v>43187</v>
      </c>
      <c r="B2283" s="319" t="str">
        <f t="shared" si="49"/>
        <v>QUA</v>
      </c>
      <c r="C2283" s="320">
        <f>A2281</f>
        <v>43185</v>
      </c>
      <c r="D2283" s="319">
        <f t="shared" si="52"/>
        <v>2018</v>
      </c>
      <c r="E2283" s="321">
        <f t="shared" si="51"/>
        <v>13</v>
      </c>
    </row>
    <row r="2284" spans="1:5">
      <c r="A2284" s="318">
        <f t="shared" si="50"/>
        <v>43188</v>
      </c>
      <c r="B2284" s="319" t="str">
        <f t="shared" si="49"/>
        <v>QUI</v>
      </c>
      <c r="C2284" s="320">
        <f>A2281</f>
        <v>43185</v>
      </c>
      <c r="D2284" s="319">
        <f t="shared" si="52"/>
        <v>2018</v>
      </c>
      <c r="E2284" s="321">
        <f t="shared" si="51"/>
        <v>13</v>
      </c>
    </row>
    <row r="2285" spans="1:5">
      <c r="A2285" s="318">
        <f t="shared" si="50"/>
        <v>43189</v>
      </c>
      <c r="B2285" s="319" t="str">
        <f t="shared" si="49"/>
        <v>SEX</v>
      </c>
      <c r="C2285" s="320">
        <f>A2281</f>
        <v>43185</v>
      </c>
      <c r="D2285" s="319">
        <f t="shared" si="52"/>
        <v>2018</v>
      </c>
      <c r="E2285" s="321">
        <f t="shared" si="51"/>
        <v>13</v>
      </c>
    </row>
    <row r="2286" spans="1:5">
      <c r="A2286" s="318">
        <f t="shared" si="50"/>
        <v>43190</v>
      </c>
      <c r="B2286" s="319" t="str">
        <f t="shared" si="49"/>
        <v>SAB</v>
      </c>
      <c r="C2286" s="320">
        <f>A2281</f>
        <v>43185</v>
      </c>
      <c r="D2286" s="319">
        <f t="shared" si="52"/>
        <v>2018</v>
      </c>
      <c r="E2286" s="321">
        <f t="shared" si="51"/>
        <v>13</v>
      </c>
    </row>
    <row r="2287" spans="1:5">
      <c r="A2287" s="318">
        <f t="shared" si="50"/>
        <v>43191</v>
      </c>
      <c r="B2287" s="319" t="str">
        <f t="shared" si="49"/>
        <v>DOM</v>
      </c>
      <c r="C2287" s="320">
        <f>A2281</f>
        <v>43185</v>
      </c>
      <c r="D2287" s="319">
        <f t="shared" si="52"/>
        <v>2018</v>
      </c>
      <c r="E2287" s="321">
        <f t="shared" si="51"/>
        <v>13</v>
      </c>
    </row>
    <row r="2288" spans="1:5">
      <c r="A2288" s="318">
        <f t="shared" si="50"/>
        <v>43192</v>
      </c>
      <c r="B2288" s="319" t="str">
        <f t="shared" si="49"/>
        <v>SEG</v>
      </c>
      <c r="C2288" s="320">
        <f>A2288</f>
        <v>43192</v>
      </c>
      <c r="D2288" s="319">
        <f t="shared" si="52"/>
        <v>2018</v>
      </c>
      <c r="E2288" s="321">
        <f t="shared" si="51"/>
        <v>14</v>
      </c>
    </row>
    <row r="2289" spans="1:5">
      <c r="A2289" s="318">
        <f t="shared" si="50"/>
        <v>43193</v>
      </c>
      <c r="B2289" s="319" t="str">
        <f t="shared" si="49"/>
        <v>TER</v>
      </c>
      <c r="C2289" s="320">
        <f>A2288</f>
        <v>43192</v>
      </c>
      <c r="D2289" s="319">
        <f t="shared" si="52"/>
        <v>2018</v>
      </c>
      <c r="E2289" s="321">
        <f t="shared" si="51"/>
        <v>14</v>
      </c>
    </row>
    <row r="2290" spans="1:5">
      <c r="A2290" s="318">
        <f t="shared" si="50"/>
        <v>43194</v>
      </c>
      <c r="B2290" s="319" t="str">
        <f t="shared" si="49"/>
        <v>QUA</v>
      </c>
      <c r="C2290" s="320">
        <f>A2288</f>
        <v>43192</v>
      </c>
      <c r="D2290" s="319">
        <f t="shared" si="52"/>
        <v>2018</v>
      </c>
      <c r="E2290" s="321">
        <f t="shared" si="51"/>
        <v>14</v>
      </c>
    </row>
    <row r="2291" spans="1:5">
      <c r="A2291" s="318">
        <f t="shared" si="50"/>
        <v>43195</v>
      </c>
      <c r="B2291" s="319" t="str">
        <f t="shared" si="49"/>
        <v>QUI</v>
      </c>
      <c r="C2291" s="320">
        <f>A2288</f>
        <v>43192</v>
      </c>
      <c r="D2291" s="319">
        <f t="shared" si="52"/>
        <v>2018</v>
      </c>
      <c r="E2291" s="321">
        <f t="shared" si="51"/>
        <v>14</v>
      </c>
    </row>
    <row r="2292" spans="1:5">
      <c r="A2292" s="318">
        <f t="shared" si="50"/>
        <v>43196</v>
      </c>
      <c r="B2292" s="319" t="str">
        <f t="shared" si="49"/>
        <v>SEX</v>
      </c>
      <c r="C2292" s="320">
        <f>A2288</f>
        <v>43192</v>
      </c>
      <c r="D2292" s="319">
        <f t="shared" si="52"/>
        <v>2018</v>
      </c>
      <c r="E2292" s="321">
        <f t="shared" si="51"/>
        <v>14</v>
      </c>
    </row>
    <row r="2293" spans="1:5">
      <c r="A2293" s="318">
        <f t="shared" si="50"/>
        <v>43197</v>
      </c>
      <c r="B2293" s="319" t="str">
        <f t="shared" si="49"/>
        <v>SAB</v>
      </c>
      <c r="C2293" s="320">
        <f>A2288</f>
        <v>43192</v>
      </c>
      <c r="D2293" s="319">
        <f t="shared" si="52"/>
        <v>2018</v>
      </c>
      <c r="E2293" s="321">
        <f t="shared" si="51"/>
        <v>14</v>
      </c>
    </row>
    <row r="2294" spans="1:5">
      <c r="A2294" s="318">
        <f t="shared" si="50"/>
        <v>43198</v>
      </c>
      <c r="B2294" s="319" t="str">
        <f t="shared" si="49"/>
        <v>DOM</v>
      </c>
      <c r="C2294" s="320">
        <f>A2288</f>
        <v>43192</v>
      </c>
      <c r="D2294" s="319">
        <f t="shared" si="52"/>
        <v>2018</v>
      </c>
      <c r="E2294" s="321">
        <f t="shared" si="51"/>
        <v>14</v>
      </c>
    </row>
    <row r="2295" spans="1:5">
      <c r="A2295" s="318">
        <f t="shared" si="50"/>
        <v>43199</v>
      </c>
      <c r="B2295" s="319" t="str">
        <f t="shared" si="49"/>
        <v>SEG</v>
      </c>
      <c r="C2295" s="320">
        <f>A2295</f>
        <v>43199</v>
      </c>
      <c r="D2295" s="319">
        <f t="shared" si="52"/>
        <v>2018</v>
      </c>
      <c r="E2295" s="321">
        <f t="shared" si="51"/>
        <v>15</v>
      </c>
    </row>
    <row r="2296" spans="1:5">
      <c r="A2296" s="318">
        <f t="shared" si="50"/>
        <v>43200</v>
      </c>
      <c r="B2296" s="319" t="str">
        <f t="shared" si="49"/>
        <v>TER</v>
      </c>
      <c r="C2296" s="320">
        <f>A2295</f>
        <v>43199</v>
      </c>
      <c r="D2296" s="319">
        <f t="shared" si="52"/>
        <v>2018</v>
      </c>
      <c r="E2296" s="321">
        <f t="shared" si="51"/>
        <v>15</v>
      </c>
    </row>
    <row r="2297" spans="1:5">
      <c r="A2297" s="318">
        <f t="shared" si="50"/>
        <v>43201</v>
      </c>
      <c r="B2297" s="319" t="str">
        <f t="shared" si="49"/>
        <v>QUA</v>
      </c>
      <c r="C2297" s="320">
        <f>A2295</f>
        <v>43199</v>
      </c>
      <c r="D2297" s="319">
        <f t="shared" si="52"/>
        <v>2018</v>
      </c>
      <c r="E2297" s="321">
        <f t="shared" si="51"/>
        <v>15</v>
      </c>
    </row>
    <row r="2298" spans="1:5">
      <c r="A2298" s="318">
        <f t="shared" si="50"/>
        <v>43202</v>
      </c>
      <c r="B2298" s="319" t="str">
        <f t="shared" si="49"/>
        <v>QUI</v>
      </c>
      <c r="C2298" s="320">
        <f>A2295</f>
        <v>43199</v>
      </c>
      <c r="D2298" s="319">
        <f t="shared" si="52"/>
        <v>2018</v>
      </c>
      <c r="E2298" s="321">
        <f t="shared" si="51"/>
        <v>15</v>
      </c>
    </row>
    <row r="2299" spans="1:5">
      <c r="A2299" s="318">
        <f t="shared" si="50"/>
        <v>43203</v>
      </c>
      <c r="B2299" s="319" t="str">
        <f t="shared" si="49"/>
        <v>SEX</v>
      </c>
      <c r="C2299" s="320">
        <f>A2295</f>
        <v>43199</v>
      </c>
      <c r="D2299" s="319">
        <f t="shared" si="52"/>
        <v>2018</v>
      </c>
      <c r="E2299" s="321">
        <f t="shared" si="51"/>
        <v>15</v>
      </c>
    </row>
    <row r="2300" spans="1:5">
      <c r="A2300" s="318">
        <f t="shared" si="50"/>
        <v>43204</v>
      </c>
      <c r="B2300" s="319" t="str">
        <f t="shared" si="49"/>
        <v>SAB</v>
      </c>
      <c r="C2300" s="320">
        <f>A2295</f>
        <v>43199</v>
      </c>
      <c r="D2300" s="319">
        <f t="shared" si="52"/>
        <v>2018</v>
      </c>
      <c r="E2300" s="321">
        <f t="shared" si="51"/>
        <v>15</v>
      </c>
    </row>
    <row r="2301" spans="1:5">
      <c r="A2301" s="318">
        <f t="shared" si="50"/>
        <v>43205</v>
      </c>
      <c r="B2301" s="319" t="str">
        <f t="shared" si="49"/>
        <v>DOM</v>
      </c>
      <c r="C2301" s="320">
        <f>A2295</f>
        <v>43199</v>
      </c>
      <c r="D2301" s="319">
        <f t="shared" si="52"/>
        <v>2018</v>
      </c>
      <c r="E2301" s="321">
        <f t="shared" si="51"/>
        <v>15</v>
      </c>
    </row>
    <row r="2302" spans="1:5">
      <c r="A2302" s="318">
        <f t="shared" si="50"/>
        <v>43206</v>
      </c>
      <c r="B2302" s="319" t="str">
        <f t="shared" si="49"/>
        <v>SEG</v>
      </c>
      <c r="C2302" s="320">
        <f>A2302</f>
        <v>43206</v>
      </c>
      <c r="D2302" s="319">
        <f t="shared" si="52"/>
        <v>2018</v>
      </c>
      <c r="E2302" s="321">
        <f t="shared" si="51"/>
        <v>16</v>
      </c>
    </row>
    <row r="2303" spans="1:5">
      <c r="A2303" s="318">
        <f t="shared" si="50"/>
        <v>43207</v>
      </c>
      <c r="B2303" s="319" t="str">
        <f t="shared" si="49"/>
        <v>TER</v>
      </c>
      <c r="C2303" s="320">
        <f>A2302</f>
        <v>43206</v>
      </c>
      <c r="D2303" s="319">
        <f t="shared" si="52"/>
        <v>2018</v>
      </c>
      <c r="E2303" s="321">
        <f t="shared" si="51"/>
        <v>16</v>
      </c>
    </row>
    <row r="2304" spans="1:5">
      <c r="A2304" s="318">
        <f t="shared" si="50"/>
        <v>43208</v>
      </c>
      <c r="B2304" s="319" t="str">
        <f t="shared" si="49"/>
        <v>QUA</v>
      </c>
      <c r="C2304" s="320">
        <f>A2302</f>
        <v>43206</v>
      </c>
      <c r="D2304" s="319">
        <f t="shared" si="52"/>
        <v>2018</v>
      </c>
      <c r="E2304" s="321">
        <f t="shared" si="51"/>
        <v>16</v>
      </c>
    </row>
    <row r="2305" spans="1:5">
      <c r="A2305" s="318">
        <f t="shared" si="50"/>
        <v>43209</v>
      </c>
      <c r="B2305" s="319" t="str">
        <f t="shared" si="49"/>
        <v>QUI</v>
      </c>
      <c r="C2305" s="320">
        <f>A2302</f>
        <v>43206</v>
      </c>
      <c r="D2305" s="319">
        <f t="shared" si="52"/>
        <v>2018</v>
      </c>
      <c r="E2305" s="321">
        <f t="shared" si="51"/>
        <v>16</v>
      </c>
    </row>
    <row r="2306" spans="1:5">
      <c r="A2306" s="318">
        <f t="shared" si="50"/>
        <v>43210</v>
      </c>
      <c r="B2306" s="319" t="str">
        <f t="shared" ref="B2306:B2369" si="53">VLOOKUP(WEEKDAY(A2306),$G$2:$H$9,2,0)</f>
        <v>SEX</v>
      </c>
      <c r="C2306" s="320">
        <f>A2302</f>
        <v>43206</v>
      </c>
      <c r="D2306" s="319">
        <f t="shared" si="52"/>
        <v>2018</v>
      </c>
      <c r="E2306" s="321">
        <f t="shared" si="51"/>
        <v>16</v>
      </c>
    </row>
    <row r="2307" spans="1:5">
      <c r="A2307" s="318">
        <f t="shared" si="50"/>
        <v>43211</v>
      </c>
      <c r="B2307" s="319" t="str">
        <f t="shared" si="53"/>
        <v>SAB</v>
      </c>
      <c r="C2307" s="320">
        <f>A2302</f>
        <v>43206</v>
      </c>
      <c r="D2307" s="319">
        <f t="shared" si="52"/>
        <v>2018</v>
      </c>
      <c r="E2307" s="321">
        <f t="shared" si="51"/>
        <v>16</v>
      </c>
    </row>
    <row r="2308" spans="1:5">
      <c r="A2308" s="318">
        <f t="shared" si="50"/>
        <v>43212</v>
      </c>
      <c r="B2308" s="319" t="str">
        <f t="shared" si="53"/>
        <v>DOM</v>
      </c>
      <c r="C2308" s="320">
        <f>A2302</f>
        <v>43206</v>
      </c>
      <c r="D2308" s="319">
        <f t="shared" si="52"/>
        <v>2018</v>
      </c>
      <c r="E2308" s="321">
        <f t="shared" si="51"/>
        <v>16</v>
      </c>
    </row>
    <row r="2309" spans="1:5">
      <c r="A2309" s="318">
        <f t="shared" si="50"/>
        <v>43213</v>
      </c>
      <c r="B2309" s="319" t="str">
        <f t="shared" si="53"/>
        <v>SEG</v>
      </c>
      <c r="C2309" s="320">
        <f>A2309</f>
        <v>43213</v>
      </c>
      <c r="D2309" s="319">
        <f t="shared" si="52"/>
        <v>2018</v>
      </c>
      <c r="E2309" s="321">
        <f t="shared" si="51"/>
        <v>17</v>
      </c>
    </row>
    <row r="2310" spans="1:5">
      <c r="A2310" s="318">
        <f t="shared" si="50"/>
        <v>43214</v>
      </c>
      <c r="B2310" s="319" t="str">
        <f t="shared" si="53"/>
        <v>TER</v>
      </c>
      <c r="C2310" s="320">
        <f>A2309</f>
        <v>43213</v>
      </c>
      <c r="D2310" s="319">
        <f t="shared" si="52"/>
        <v>2018</v>
      </c>
      <c r="E2310" s="321">
        <f t="shared" si="51"/>
        <v>17</v>
      </c>
    </row>
    <row r="2311" spans="1:5">
      <c r="A2311" s="318">
        <f t="shared" si="50"/>
        <v>43215</v>
      </c>
      <c r="B2311" s="319" t="str">
        <f t="shared" si="53"/>
        <v>QUA</v>
      </c>
      <c r="C2311" s="320">
        <f>A2309</f>
        <v>43213</v>
      </c>
      <c r="D2311" s="319">
        <f t="shared" si="52"/>
        <v>2018</v>
      </c>
      <c r="E2311" s="321">
        <f t="shared" si="51"/>
        <v>17</v>
      </c>
    </row>
    <row r="2312" spans="1:5">
      <c r="A2312" s="318">
        <f t="shared" si="50"/>
        <v>43216</v>
      </c>
      <c r="B2312" s="319" t="str">
        <f t="shared" si="53"/>
        <v>QUI</v>
      </c>
      <c r="C2312" s="320">
        <f>A2309</f>
        <v>43213</v>
      </c>
      <c r="D2312" s="319">
        <f t="shared" si="52"/>
        <v>2018</v>
      </c>
      <c r="E2312" s="321">
        <f t="shared" si="51"/>
        <v>17</v>
      </c>
    </row>
    <row r="2313" spans="1:5">
      <c r="A2313" s="318">
        <f t="shared" si="50"/>
        <v>43217</v>
      </c>
      <c r="B2313" s="319" t="str">
        <f t="shared" si="53"/>
        <v>SEX</v>
      </c>
      <c r="C2313" s="320">
        <f>A2309</f>
        <v>43213</v>
      </c>
      <c r="D2313" s="319">
        <f t="shared" si="52"/>
        <v>2018</v>
      </c>
      <c r="E2313" s="321">
        <f t="shared" si="51"/>
        <v>17</v>
      </c>
    </row>
    <row r="2314" spans="1:5">
      <c r="A2314" s="318">
        <f t="shared" si="50"/>
        <v>43218</v>
      </c>
      <c r="B2314" s="319" t="str">
        <f t="shared" si="53"/>
        <v>SAB</v>
      </c>
      <c r="C2314" s="320">
        <f>A2309</f>
        <v>43213</v>
      </c>
      <c r="D2314" s="319">
        <f t="shared" si="52"/>
        <v>2018</v>
      </c>
      <c r="E2314" s="321">
        <f t="shared" si="51"/>
        <v>17</v>
      </c>
    </row>
    <row r="2315" spans="1:5">
      <c r="A2315" s="318">
        <f t="shared" si="50"/>
        <v>43219</v>
      </c>
      <c r="B2315" s="319" t="str">
        <f t="shared" si="53"/>
        <v>DOM</v>
      </c>
      <c r="C2315" s="320">
        <f>A2309</f>
        <v>43213</v>
      </c>
      <c r="D2315" s="319">
        <f t="shared" si="52"/>
        <v>2018</v>
      </c>
      <c r="E2315" s="321">
        <f t="shared" si="51"/>
        <v>17</v>
      </c>
    </row>
    <row r="2316" spans="1:5">
      <c r="A2316" s="318">
        <f t="shared" ref="A2316:A2379" si="54">A2315+1</f>
        <v>43220</v>
      </c>
      <c r="B2316" s="319" t="str">
        <f t="shared" si="53"/>
        <v>SEG</v>
      </c>
      <c r="C2316" s="320">
        <f>A2316</f>
        <v>43220</v>
      </c>
      <c r="D2316" s="319">
        <f t="shared" si="52"/>
        <v>2018</v>
      </c>
      <c r="E2316" s="321">
        <f t="shared" si="51"/>
        <v>18</v>
      </c>
    </row>
    <row r="2317" spans="1:5">
      <c r="A2317" s="318">
        <f t="shared" si="54"/>
        <v>43221</v>
      </c>
      <c r="B2317" s="319" t="str">
        <f t="shared" si="53"/>
        <v>TER</v>
      </c>
      <c r="C2317" s="320">
        <f>A2316</f>
        <v>43220</v>
      </c>
      <c r="D2317" s="319">
        <f t="shared" si="52"/>
        <v>2018</v>
      </c>
      <c r="E2317" s="321">
        <f t="shared" si="51"/>
        <v>18</v>
      </c>
    </row>
    <row r="2318" spans="1:5">
      <c r="A2318" s="318">
        <f t="shared" si="54"/>
        <v>43222</v>
      </c>
      <c r="B2318" s="319" t="str">
        <f t="shared" si="53"/>
        <v>QUA</v>
      </c>
      <c r="C2318" s="320">
        <f>A2316</f>
        <v>43220</v>
      </c>
      <c r="D2318" s="319">
        <f t="shared" si="52"/>
        <v>2018</v>
      </c>
      <c r="E2318" s="321">
        <f t="shared" si="51"/>
        <v>18</v>
      </c>
    </row>
    <row r="2319" spans="1:5">
      <c r="A2319" s="318">
        <f t="shared" si="54"/>
        <v>43223</v>
      </c>
      <c r="B2319" s="319" t="str">
        <f t="shared" si="53"/>
        <v>QUI</v>
      </c>
      <c r="C2319" s="320">
        <f>A2316</f>
        <v>43220</v>
      </c>
      <c r="D2319" s="319">
        <f t="shared" si="52"/>
        <v>2018</v>
      </c>
      <c r="E2319" s="321">
        <f t="shared" si="51"/>
        <v>18</v>
      </c>
    </row>
    <row r="2320" spans="1:5">
      <c r="A2320" s="318">
        <f t="shared" si="54"/>
        <v>43224</v>
      </c>
      <c r="B2320" s="319" t="str">
        <f t="shared" si="53"/>
        <v>SEX</v>
      </c>
      <c r="C2320" s="320">
        <f>A2316</f>
        <v>43220</v>
      </c>
      <c r="D2320" s="319">
        <f t="shared" si="52"/>
        <v>2018</v>
      </c>
      <c r="E2320" s="321">
        <f t="shared" si="51"/>
        <v>18</v>
      </c>
    </row>
    <row r="2321" spans="1:5">
      <c r="A2321" s="318">
        <f t="shared" si="54"/>
        <v>43225</v>
      </c>
      <c r="B2321" s="319" t="str">
        <f t="shared" si="53"/>
        <v>SAB</v>
      </c>
      <c r="C2321" s="320">
        <f>A2316</f>
        <v>43220</v>
      </c>
      <c r="D2321" s="319">
        <f t="shared" si="52"/>
        <v>2018</v>
      </c>
      <c r="E2321" s="321">
        <f t="shared" si="51"/>
        <v>18</v>
      </c>
    </row>
    <row r="2322" spans="1:5">
      <c r="A2322" s="318">
        <f t="shared" si="54"/>
        <v>43226</v>
      </c>
      <c r="B2322" s="319" t="str">
        <f t="shared" si="53"/>
        <v>DOM</v>
      </c>
      <c r="C2322" s="320">
        <f>A2316</f>
        <v>43220</v>
      </c>
      <c r="D2322" s="319">
        <f t="shared" si="52"/>
        <v>2018</v>
      </c>
      <c r="E2322" s="321">
        <f t="shared" si="51"/>
        <v>18</v>
      </c>
    </row>
    <row r="2323" spans="1:5">
      <c r="A2323" s="318">
        <f t="shared" si="54"/>
        <v>43227</v>
      </c>
      <c r="B2323" s="319" t="str">
        <f t="shared" si="53"/>
        <v>SEG</v>
      </c>
      <c r="C2323" s="320">
        <f>A2323</f>
        <v>43227</v>
      </c>
      <c r="D2323" s="319">
        <f t="shared" si="52"/>
        <v>2018</v>
      </c>
      <c r="E2323" s="321">
        <f t="shared" si="51"/>
        <v>19</v>
      </c>
    </row>
    <row r="2324" spans="1:5">
      <c r="A2324" s="318">
        <f t="shared" si="54"/>
        <v>43228</v>
      </c>
      <c r="B2324" s="319" t="str">
        <f t="shared" si="53"/>
        <v>TER</v>
      </c>
      <c r="C2324" s="320">
        <f>A2323</f>
        <v>43227</v>
      </c>
      <c r="D2324" s="319">
        <f t="shared" si="52"/>
        <v>2018</v>
      </c>
      <c r="E2324" s="321">
        <f t="shared" si="51"/>
        <v>19</v>
      </c>
    </row>
    <row r="2325" spans="1:5">
      <c r="A2325" s="318">
        <f t="shared" si="54"/>
        <v>43229</v>
      </c>
      <c r="B2325" s="319" t="str">
        <f t="shared" si="53"/>
        <v>QUA</v>
      </c>
      <c r="C2325" s="320">
        <f>A2323</f>
        <v>43227</v>
      </c>
      <c r="D2325" s="319">
        <f t="shared" si="52"/>
        <v>2018</v>
      </c>
      <c r="E2325" s="321">
        <f t="shared" si="51"/>
        <v>19</v>
      </c>
    </row>
    <row r="2326" spans="1:5">
      <c r="A2326" s="318">
        <f t="shared" si="54"/>
        <v>43230</v>
      </c>
      <c r="B2326" s="319" t="str">
        <f t="shared" si="53"/>
        <v>QUI</v>
      </c>
      <c r="C2326" s="320">
        <f>A2323</f>
        <v>43227</v>
      </c>
      <c r="D2326" s="319">
        <f t="shared" si="52"/>
        <v>2018</v>
      </c>
      <c r="E2326" s="321">
        <f t="shared" ref="E2326:E2389" si="55">IF(B2326="seg",E2325+1,E2325)</f>
        <v>19</v>
      </c>
    </row>
    <row r="2327" spans="1:5">
      <c r="A2327" s="318">
        <f t="shared" si="54"/>
        <v>43231</v>
      </c>
      <c r="B2327" s="319" t="str">
        <f t="shared" si="53"/>
        <v>SEX</v>
      </c>
      <c r="C2327" s="320">
        <f>A2323</f>
        <v>43227</v>
      </c>
      <c r="D2327" s="319">
        <f t="shared" si="52"/>
        <v>2018</v>
      </c>
      <c r="E2327" s="321">
        <f t="shared" si="55"/>
        <v>19</v>
      </c>
    </row>
    <row r="2328" spans="1:5">
      <c r="A2328" s="318">
        <f t="shared" si="54"/>
        <v>43232</v>
      </c>
      <c r="B2328" s="319" t="str">
        <f t="shared" si="53"/>
        <v>SAB</v>
      </c>
      <c r="C2328" s="320">
        <f>A2323</f>
        <v>43227</v>
      </c>
      <c r="D2328" s="319">
        <f t="shared" si="52"/>
        <v>2018</v>
      </c>
      <c r="E2328" s="321">
        <f t="shared" si="55"/>
        <v>19</v>
      </c>
    </row>
    <row r="2329" spans="1:5">
      <c r="A2329" s="318">
        <f t="shared" si="54"/>
        <v>43233</v>
      </c>
      <c r="B2329" s="319" t="str">
        <f t="shared" si="53"/>
        <v>DOM</v>
      </c>
      <c r="C2329" s="320">
        <f>A2323</f>
        <v>43227</v>
      </c>
      <c r="D2329" s="319">
        <f t="shared" si="52"/>
        <v>2018</v>
      </c>
      <c r="E2329" s="321">
        <f t="shared" si="55"/>
        <v>19</v>
      </c>
    </row>
    <row r="2330" spans="1:5">
      <c r="A2330" s="318">
        <f t="shared" si="54"/>
        <v>43234</v>
      </c>
      <c r="B2330" s="319" t="str">
        <f t="shared" si="53"/>
        <v>SEG</v>
      </c>
      <c r="C2330" s="320">
        <f>A2330</f>
        <v>43234</v>
      </c>
      <c r="D2330" s="319">
        <f t="shared" si="52"/>
        <v>2018</v>
      </c>
      <c r="E2330" s="321">
        <f t="shared" si="55"/>
        <v>20</v>
      </c>
    </row>
    <row r="2331" spans="1:5">
      <c r="A2331" s="318">
        <f t="shared" si="54"/>
        <v>43235</v>
      </c>
      <c r="B2331" s="319" t="str">
        <f t="shared" si="53"/>
        <v>TER</v>
      </c>
      <c r="C2331" s="320">
        <f>A2330</f>
        <v>43234</v>
      </c>
      <c r="D2331" s="319">
        <f t="shared" si="52"/>
        <v>2018</v>
      </c>
      <c r="E2331" s="321">
        <f t="shared" si="55"/>
        <v>20</v>
      </c>
    </row>
    <row r="2332" spans="1:5">
      <c r="A2332" s="318">
        <f t="shared" si="54"/>
        <v>43236</v>
      </c>
      <c r="B2332" s="319" t="str">
        <f t="shared" si="53"/>
        <v>QUA</v>
      </c>
      <c r="C2332" s="320">
        <f>A2330</f>
        <v>43234</v>
      </c>
      <c r="D2332" s="319">
        <f t="shared" si="52"/>
        <v>2018</v>
      </c>
      <c r="E2332" s="321">
        <f t="shared" si="55"/>
        <v>20</v>
      </c>
    </row>
    <row r="2333" spans="1:5">
      <c r="A2333" s="318">
        <f t="shared" si="54"/>
        <v>43237</v>
      </c>
      <c r="B2333" s="319" t="str">
        <f t="shared" si="53"/>
        <v>QUI</v>
      </c>
      <c r="C2333" s="320">
        <f>A2330</f>
        <v>43234</v>
      </c>
      <c r="D2333" s="319">
        <f t="shared" si="52"/>
        <v>2018</v>
      </c>
      <c r="E2333" s="321">
        <f t="shared" si="55"/>
        <v>20</v>
      </c>
    </row>
    <row r="2334" spans="1:5">
      <c r="A2334" s="318">
        <f t="shared" si="54"/>
        <v>43238</v>
      </c>
      <c r="B2334" s="319" t="str">
        <f t="shared" si="53"/>
        <v>SEX</v>
      </c>
      <c r="C2334" s="320">
        <f>A2330</f>
        <v>43234</v>
      </c>
      <c r="D2334" s="319">
        <f t="shared" si="52"/>
        <v>2018</v>
      </c>
      <c r="E2334" s="321">
        <f t="shared" si="55"/>
        <v>20</v>
      </c>
    </row>
    <row r="2335" spans="1:5">
      <c r="A2335" s="318">
        <f t="shared" si="54"/>
        <v>43239</v>
      </c>
      <c r="B2335" s="319" t="str">
        <f t="shared" si="53"/>
        <v>SAB</v>
      </c>
      <c r="C2335" s="320">
        <f>A2330</f>
        <v>43234</v>
      </c>
      <c r="D2335" s="319">
        <f t="shared" si="52"/>
        <v>2018</v>
      </c>
      <c r="E2335" s="321">
        <f t="shared" si="55"/>
        <v>20</v>
      </c>
    </row>
    <row r="2336" spans="1:5">
      <c r="A2336" s="318">
        <f t="shared" si="54"/>
        <v>43240</v>
      </c>
      <c r="B2336" s="319" t="str">
        <f t="shared" si="53"/>
        <v>DOM</v>
      </c>
      <c r="C2336" s="320">
        <f>A2330</f>
        <v>43234</v>
      </c>
      <c r="D2336" s="319">
        <f t="shared" si="52"/>
        <v>2018</v>
      </c>
      <c r="E2336" s="321">
        <f t="shared" si="55"/>
        <v>20</v>
      </c>
    </row>
    <row r="2337" spans="1:5">
      <c r="A2337" s="318">
        <f t="shared" si="54"/>
        <v>43241</v>
      </c>
      <c r="B2337" s="319" t="str">
        <f t="shared" si="53"/>
        <v>SEG</v>
      </c>
      <c r="C2337" s="320">
        <f>A2337</f>
        <v>43241</v>
      </c>
      <c r="D2337" s="319">
        <f t="shared" si="52"/>
        <v>2018</v>
      </c>
      <c r="E2337" s="321">
        <f t="shared" si="55"/>
        <v>21</v>
      </c>
    </row>
    <row r="2338" spans="1:5">
      <c r="A2338" s="318">
        <f t="shared" si="54"/>
        <v>43242</v>
      </c>
      <c r="B2338" s="319" t="str">
        <f t="shared" si="53"/>
        <v>TER</v>
      </c>
      <c r="C2338" s="320">
        <f>A2337</f>
        <v>43241</v>
      </c>
      <c r="D2338" s="319">
        <f t="shared" si="52"/>
        <v>2018</v>
      </c>
      <c r="E2338" s="321">
        <f t="shared" si="55"/>
        <v>21</v>
      </c>
    </row>
    <row r="2339" spans="1:5">
      <c r="A2339" s="318">
        <f t="shared" si="54"/>
        <v>43243</v>
      </c>
      <c r="B2339" s="319" t="str">
        <f t="shared" si="53"/>
        <v>QUA</v>
      </c>
      <c r="C2339" s="320">
        <f>A2337</f>
        <v>43241</v>
      </c>
      <c r="D2339" s="319">
        <f t="shared" si="52"/>
        <v>2018</v>
      </c>
      <c r="E2339" s="321">
        <f t="shared" si="55"/>
        <v>21</v>
      </c>
    </row>
    <row r="2340" spans="1:5">
      <c r="A2340" s="318">
        <f t="shared" si="54"/>
        <v>43244</v>
      </c>
      <c r="B2340" s="319" t="str">
        <f t="shared" si="53"/>
        <v>QUI</v>
      </c>
      <c r="C2340" s="320">
        <f>A2337</f>
        <v>43241</v>
      </c>
      <c r="D2340" s="319">
        <f t="shared" si="52"/>
        <v>2018</v>
      </c>
      <c r="E2340" s="321">
        <f t="shared" si="55"/>
        <v>21</v>
      </c>
    </row>
    <row r="2341" spans="1:5">
      <c r="A2341" s="318">
        <f t="shared" si="54"/>
        <v>43245</v>
      </c>
      <c r="B2341" s="319" t="str">
        <f t="shared" si="53"/>
        <v>SEX</v>
      </c>
      <c r="C2341" s="320">
        <f>A2337</f>
        <v>43241</v>
      </c>
      <c r="D2341" s="319">
        <f t="shared" si="52"/>
        <v>2018</v>
      </c>
      <c r="E2341" s="321">
        <f t="shared" si="55"/>
        <v>21</v>
      </c>
    </row>
    <row r="2342" spans="1:5">
      <c r="A2342" s="318">
        <f t="shared" si="54"/>
        <v>43246</v>
      </c>
      <c r="B2342" s="319" t="str">
        <f t="shared" si="53"/>
        <v>SAB</v>
      </c>
      <c r="C2342" s="320">
        <f>A2337</f>
        <v>43241</v>
      </c>
      <c r="D2342" s="319">
        <f t="shared" si="52"/>
        <v>2018</v>
      </c>
      <c r="E2342" s="321">
        <f t="shared" si="55"/>
        <v>21</v>
      </c>
    </row>
    <row r="2343" spans="1:5">
      <c r="A2343" s="318">
        <f t="shared" si="54"/>
        <v>43247</v>
      </c>
      <c r="B2343" s="319" t="str">
        <f t="shared" si="53"/>
        <v>DOM</v>
      </c>
      <c r="C2343" s="320">
        <f>A2337</f>
        <v>43241</v>
      </c>
      <c r="D2343" s="319">
        <f t="shared" si="52"/>
        <v>2018</v>
      </c>
      <c r="E2343" s="321">
        <f t="shared" si="55"/>
        <v>21</v>
      </c>
    </row>
    <row r="2344" spans="1:5">
      <c r="A2344" s="318">
        <f t="shared" si="54"/>
        <v>43248</v>
      </c>
      <c r="B2344" s="319" t="str">
        <f t="shared" si="53"/>
        <v>SEG</v>
      </c>
      <c r="C2344" s="320">
        <f>A2344</f>
        <v>43248</v>
      </c>
      <c r="D2344" s="319">
        <f t="shared" ref="D2344:D2407" si="56">YEAR(A2344)</f>
        <v>2018</v>
      </c>
      <c r="E2344" s="321">
        <f t="shared" si="55"/>
        <v>22</v>
      </c>
    </row>
    <row r="2345" spans="1:5">
      <c r="A2345" s="318">
        <f t="shared" si="54"/>
        <v>43249</v>
      </c>
      <c r="B2345" s="319" t="str">
        <f t="shared" si="53"/>
        <v>TER</v>
      </c>
      <c r="C2345" s="320">
        <f>A2344</f>
        <v>43248</v>
      </c>
      <c r="D2345" s="319">
        <f t="shared" si="56"/>
        <v>2018</v>
      </c>
      <c r="E2345" s="321">
        <f t="shared" si="55"/>
        <v>22</v>
      </c>
    </row>
    <row r="2346" spans="1:5">
      <c r="A2346" s="318">
        <f t="shared" si="54"/>
        <v>43250</v>
      </c>
      <c r="B2346" s="319" t="str">
        <f t="shared" si="53"/>
        <v>QUA</v>
      </c>
      <c r="C2346" s="320">
        <f>A2344</f>
        <v>43248</v>
      </c>
      <c r="D2346" s="319">
        <f t="shared" si="56"/>
        <v>2018</v>
      </c>
      <c r="E2346" s="321">
        <f t="shared" si="55"/>
        <v>22</v>
      </c>
    </row>
    <row r="2347" spans="1:5">
      <c r="A2347" s="318">
        <f t="shared" si="54"/>
        <v>43251</v>
      </c>
      <c r="B2347" s="319" t="str">
        <f t="shared" si="53"/>
        <v>QUI</v>
      </c>
      <c r="C2347" s="320">
        <f>A2344</f>
        <v>43248</v>
      </c>
      <c r="D2347" s="319">
        <f t="shared" si="56"/>
        <v>2018</v>
      </c>
      <c r="E2347" s="321">
        <f t="shared" si="55"/>
        <v>22</v>
      </c>
    </row>
    <row r="2348" spans="1:5">
      <c r="A2348" s="318">
        <f t="shared" si="54"/>
        <v>43252</v>
      </c>
      <c r="B2348" s="319" t="str">
        <f t="shared" si="53"/>
        <v>SEX</v>
      </c>
      <c r="C2348" s="320">
        <f>A2344</f>
        <v>43248</v>
      </c>
      <c r="D2348" s="319">
        <f t="shared" si="56"/>
        <v>2018</v>
      </c>
      <c r="E2348" s="321">
        <f t="shared" si="55"/>
        <v>22</v>
      </c>
    </row>
    <row r="2349" spans="1:5">
      <c r="A2349" s="318">
        <f t="shared" si="54"/>
        <v>43253</v>
      </c>
      <c r="B2349" s="319" t="str">
        <f t="shared" si="53"/>
        <v>SAB</v>
      </c>
      <c r="C2349" s="320">
        <f>A2344</f>
        <v>43248</v>
      </c>
      <c r="D2349" s="319">
        <f t="shared" si="56"/>
        <v>2018</v>
      </c>
      <c r="E2349" s="321">
        <f t="shared" si="55"/>
        <v>22</v>
      </c>
    </row>
    <row r="2350" spans="1:5">
      <c r="A2350" s="318">
        <f t="shared" si="54"/>
        <v>43254</v>
      </c>
      <c r="B2350" s="319" t="str">
        <f t="shared" si="53"/>
        <v>DOM</v>
      </c>
      <c r="C2350" s="320">
        <f>A2344</f>
        <v>43248</v>
      </c>
      <c r="D2350" s="319">
        <f t="shared" si="56"/>
        <v>2018</v>
      </c>
      <c r="E2350" s="321">
        <f t="shared" si="55"/>
        <v>22</v>
      </c>
    </row>
    <row r="2351" spans="1:5">
      <c r="A2351" s="318">
        <f t="shared" si="54"/>
        <v>43255</v>
      </c>
      <c r="B2351" s="319" t="str">
        <f t="shared" si="53"/>
        <v>SEG</v>
      </c>
      <c r="C2351" s="320">
        <f>A2351</f>
        <v>43255</v>
      </c>
      <c r="D2351" s="319">
        <f t="shared" si="56"/>
        <v>2018</v>
      </c>
      <c r="E2351" s="321">
        <f t="shared" si="55"/>
        <v>23</v>
      </c>
    </row>
    <row r="2352" spans="1:5">
      <c r="A2352" s="318">
        <f t="shared" si="54"/>
        <v>43256</v>
      </c>
      <c r="B2352" s="319" t="str">
        <f t="shared" si="53"/>
        <v>TER</v>
      </c>
      <c r="C2352" s="320">
        <f>A2351</f>
        <v>43255</v>
      </c>
      <c r="D2352" s="319">
        <f t="shared" si="56"/>
        <v>2018</v>
      </c>
      <c r="E2352" s="321">
        <f t="shared" si="55"/>
        <v>23</v>
      </c>
    </row>
    <row r="2353" spans="1:5">
      <c r="A2353" s="318">
        <f t="shared" si="54"/>
        <v>43257</v>
      </c>
      <c r="B2353" s="319" t="str">
        <f t="shared" si="53"/>
        <v>QUA</v>
      </c>
      <c r="C2353" s="320">
        <f>A2351</f>
        <v>43255</v>
      </c>
      <c r="D2353" s="319">
        <f t="shared" si="56"/>
        <v>2018</v>
      </c>
      <c r="E2353" s="321">
        <f t="shared" si="55"/>
        <v>23</v>
      </c>
    </row>
    <row r="2354" spans="1:5">
      <c r="A2354" s="318">
        <f t="shared" si="54"/>
        <v>43258</v>
      </c>
      <c r="B2354" s="319" t="str">
        <f t="shared" si="53"/>
        <v>QUI</v>
      </c>
      <c r="C2354" s="320">
        <f>A2351</f>
        <v>43255</v>
      </c>
      <c r="D2354" s="319">
        <f t="shared" si="56"/>
        <v>2018</v>
      </c>
      <c r="E2354" s="321">
        <f t="shared" si="55"/>
        <v>23</v>
      </c>
    </row>
    <row r="2355" spans="1:5">
      <c r="A2355" s="318">
        <f t="shared" si="54"/>
        <v>43259</v>
      </c>
      <c r="B2355" s="319" t="str">
        <f t="shared" si="53"/>
        <v>SEX</v>
      </c>
      <c r="C2355" s="320">
        <f>A2351</f>
        <v>43255</v>
      </c>
      <c r="D2355" s="319">
        <f t="shared" si="56"/>
        <v>2018</v>
      </c>
      <c r="E2355" s="321">
        <f t="shared" si="55"/>
        <v>23</v>
      </c>
    </row>
    <row r="2356" spans="1:5">
      <c r="A2356" s="318">
        <f t="shared" si="54"/>
        <v>43260</v>
      </c>
      <c r="B2356" s="319" t="str">
        <f t="shared" si="53"/>
        <v>SAB</v>
      </c>
      <c r="C2356" s="320">
        <f>A2351</f>
        <v>43255</v>
      </c>
      <c r="D2356" s="319">
        <f t="shared" si="56"/>
        <v>2018</v>
      </c>
      <c r="E2356" s="321">
        <f t="shared" si="55"/>
        <v>23</v>
      </c>
    </row>
    <row r="2357" spans="1:5">
      <c r="A2357" s="318">
        <f t="shared" si="54"/>
        <v>43261</v>
      </c>
      <c r="B2357" s="319" t="str">
        <f t="shared" si="53"/>
        <v>DOM</v>
      </c>
      <c r="C2357" s="320">
        <f>A2351</f>
        <v>43255</v>
      </c>
      <c r="D2357" s="319">
        <f t="shared" si="56"/>
        <v>2018</v>
      </c>
      <c r="E2357" s="321">
        <f t="shared" si="55"/>
        <v>23</v>
      </c>
    </row>
    <row r="2358" spans="1:5">
      <c r="A2358" s="318">
        <f t="shared" si="54"/>
        <v>43262</v>
      </c>
      <c r="B2358" s="319" t="str">
        <f t="shared" si="53"/>
        <v>SEG</v>
      </c>
      <c r="C2358" s="320">
        <f>A2358</f>
        <v>43262</v>
      </c>
      <c r="D2358" s="319">
        <f t="shared" si="56"/>
        <v>2018</v>
      </c>
      <c r="E2358" s="321">
        <f t="shared" si="55"/>
        <v>24</v>
      </c>
    </row>
    <row r="2359" spans="1:5">
      <c r="A2359" s="318">
        <f t="shared" si="54"/>
        <v>43263</v>
      </c>
      <c r="B2359" s="319" t="str">
        <f t="shared" si="53"/>
        <v>TER</v>
      </c>
      <c r="C2359" s="320">
        <f>A2358</f>
        <v>43262</v>
      </c>
      <c r="D2359" s="319">
        <f t="shared" si="56"/>
        <v>2018</v>
      </c>
      <c r="E2359" s="321">
        <f t="shared" si="55"/>
        <v>24</v>
      </c>
    </row>
    <row r="2360" spans="1:5">
      <c r="A2360" s="318">
        <f t="shared" si="54"/>
        <v>43264</v>
      </c>
      <c r="B2360" s="319" t="str">
        <f t="shared" si="53"/>
        <v>QUA</v>
      </c>
      <c r="C2360" s="320">
        <f>A2358</f>
        <v>43262</v>
      </c>
      <c r="D2360" s="319">
        <f t="shared" si="56"/>
        <v>2018</v>
      </c>
      <c r="E2360" s="321">
        <f t="shared" si="55"/>
        <v>24</v>
      </c>
    </row>
    <row r="2361" spans="1:5">
      <c r="A2361" s="318">
        <f t="shared" si="54"/>
        <v>43265</v>
      </c>
      <c r="B2361" s="319" t="str">
        <f t="shared" si="53"/>
        <v>QUI</v>
      </c>
      <c r="C2361" s="320">
        <f>A2358</f>
        <v>43262</v>
      </c>
      <c r="D2361" s="319">
        <f t="shared" si="56"/>
        <v>2018</v>
      </c>
      <c r="E2361" s="321">
        <f t="shared" si="55"/>
        <v>24</v>
      </c>
    </row>
    <row r="2362" spans="1:5">
      <c r="A2362" s="318">
        <f t="shared" si="54"/>
        <v>43266</v>
      </c>
      <c r="B2362" s="319" t="str">
        <f t="shared" si="53"/>
        <v>SEX</v>
      </c>
      <c r="C2362" s="320">
        <f>A2358</f>
        <v>43262</v>
      </c>
      <c r="D2362" s="319">
        <f t="shared" si="56"/>
        <v>2018</v>
      </c>
      <c r="E2362" s="321">
        <f t="shared" si="55"/>
        <v>24</v>
      </c>
    </row>
    <row r="2363" spans="1:5">
      <c r="A2363" s="318">
        <f t="shared" si="54"/>
        <v>43267</v>
      </c>
      <c r="B2363" s="319" t="str">
        <f t="shared" si="53"/>
        <v>SAB</v>
      </c>
      <c r="C2363" s="320">
        <f>A2358</f>
        <v>43262</v>
      </c>
      <c r="D2363" s="319">
        <f t="shared" si="56"/>
        <v>2018</v>
      </c>
      <c r="E2363" s="321">
        <f t="shared" si="55"/>
        <v>24</v>
      </c>
    </row>
    <row r="2364" spans="1:5">
      <c r="A2364" s="318">
        <f t="shared" si="54"/>
        <v>43268</v>
      </c>
      <c r="B2364" s="319" t="str">
        <f t="shared" si="53"/>
        <v>DOM</v>
      </c>
      <c r="C2364" s="320">
        <f>A2358</f>
        <v>43262</v>
      </c>
      <c r="D2364" s="319">
        <f t="shared" si="56"/>
        <v>2018</v>
      </c>
      <c r="E2364" s="321">
        <f t="shared" si="55"/>
        <v>24</v>
      </c>
    </row>
    <row r="2365" spans="1:5">
      <c r="A2365" s="318">
        <f t="shared" si="54"/>
        <v>43269</v>
      </c>
      <c r="B2365" s="319" t="str">
        <f t="shared" si="53"/>
        <v>SEG</v>
      </c>
      <c r="C2365" s="320">
        <f>A2365</f>
        <v>43269</v>
      </c>
      <c r="D2365" s="319">
        <f t="shared" si="56"/>
        <v>2018</v>
      </c>
      <c r="E2365" s="321">
        <f t="shared" si="55"/>
        <v>25</v>
      </c>
    </row>
    <row r="2366" spans="1:5">
      <c r="A2366" s="318">
        <f t="shared" si="54"/>
        <v>43270</v>
      </c>
      <c r="B2366" s="319" t="str">
        <f t="shared" si="53"/>
        <v>TER</v>
      </c>
      <c r="C2366" s="320">
        <f>A2365</f>
        <v>43269</v>
      </c>
      <c r="D2366" s="319">
        <f t="shared" si="56"/>
        <v>2018</v>
      </c>
      <c r="E2366" s="321">
        <f t="shared" si="55"/>
        <v>25</v>
      </c>
    </row>
    <row r="2367" spans="1:5">
      <c r="A2367" s="318">
        <f t="shared" si="54"/>
        <v>43271</v>
      </c>
      <c r="B2367" s="319" t="str">
        <f t="shared" si="53"/>
        <v>QUA</v>
      </c>
      <c r="C2367" s="320">
        <f>A2365</f>
        <v>43269</v>
      </c>
      <c r="D2367" s="319">
        <f t="shared" si="56"/>
        <v>2018</v>
      </c>
      <c r="E2367" s="321">
        <f t="shared" si="55"/>
        <v>25</v>
      </c>
    </row>
    <row r="2368" spans="1:5">
      <c r="A2368" s="318">
        <f t="shared" si="54"/>
        <v>43272</v>
      </c>
      <c r="B2368" s="319" t="str">
        <f t="shared" si="53"/>
        <v>QUI</v>
      </c>
      <c r="C2368" s="320">
        <f>A2365</f>
        <v>43269</v>
      </c>
      <c r="D2368" s="319">
        <f t="shared" si="56"/>
        <v>2018</v>
      </c>
      <c r="E2368" s="321">
        <f t="shared" si="55"/>
        <v>25</v>
      </c>
    </row>
    <row r="2369" spans="1:5">
      <c r="A2369" s="318">
        <f t="shared" si="54"/>
        <v>43273</v>
      </c>
      <c r="B2369" s="319" t="str">
        <f t="shared" si="53"/>
        <v>SEX</v>
      </c>
      <c r="C2369" s="320">
        <f>A2365</f>
        <v>43269</v>
      </c>
      <c r="D2369" s="319">
        <f t="shared" si="56"/>
        <v>2018</v>
      </c>
      <c r="E2369" s="321">
        <f t="shared" si="55"/>
        <v>25</v>
      </c>
    </row>
    <row r="2370" spans="1:5">
      <c r="A2370" s="318">
        <f t="shared" si="54"/>
        <v>43274</v>
      </c>
      <c r="B2370" s="319" t="str">
        <f t="shared" ref="B2370:B2433" si="57">VLOOKUP(WEEKDAY(A2370),$G$2:$H$9,2,0)</f>
        <v>SAB</v>
      </c>
      <c r="C2370" s="320">
        <f>A2365</f>
        <v>43269</v>
      </c>
      <c r="D2370" s="319">
        <f t="shared" si="56"/>
        <v>2018</v>
      </c>
      <c r="E2370" s="321">
        <f t="shared" si="55"/>
        <v>25</v>
      </c>
    </row>
    <row r="2371" spans="1:5">
      <c r="A2371" s="318">
        <f t="shared" si="54"/>
        <v>43275</v>
      </c>
      <c r="B2371" s="319" t="str">
        <f t="shared" si="57"/>
        <v>DOM</v>
      </c>
      <c r="C2371" s="320">
        <f>A2365</f>
        <v>43269</v>
      </c>
      <c r="D2371" s="319">
        <f t="shared" si="56"/>
        <v>2018</v>
      </c>
      <c r="E2371" s="321">
        <f t="shared" si="55"/>
        <v>25</v>
      </c>
    </row>
    <row r="2372" spans="1:5">
      <c r="A2372" s="318">
        <f t="shared" si="54"/>
        <v>43276</v>
      </c>
      <c r="B2372" s="319" t="str">
        <f t="shared" si="57"/>
        <v>SEG</v>
      </c>
      <c r="C2372" s="320">
        <f>A2372</f>
        <v>43276</v>
      </c>
      <c r="D2372" s="319">
        <f t="shared" si="56"/>
        <v>2018</v>
      </c>
      <c r="E2372" s="321">
        <f t="shared" si="55"/>
        <v>26</v>
      </c>
    </row>
    <row r="2373" spans="1:5">
      <c r="A2373" s="318">
        <f t="shared" si="54"/>
        <v>43277</v>
      </c>
      <c r="B2373" s="319" t="str">
        <f t="shared" si="57"/>
        <v>TER</v>
      </c>
      <c r="C2373" s="320">
        <f>A2372</f>
        <v>43276</v>
      </c>
      <c r="D2373" s="319">
        <f t="shared" si="56"/>
        <v>2018</v>
      </c>
      <c r="E2373" s="321">
        <f t="shared" si="55"/>
        <v>26</v>
      </c>
    </row>
    <row r="2374" spans="1:5">
      <c r="A2374" s="318">
        <f t="shared" si="54"/>
        <v>43278</v>
      </c>
      <c r="B2374" s="319" t="str">
        <f t="shared" si="57"/>
        <v>QUA</v>
      </c>
      <c r="C2374" s="320">
        <f>A2372</f>
        <v>43276</v>
      </c>
      <c r="D2374" s="319">
        <f t="shared" si="56"/>
        <v>2018</v>
      </c>
      <c r="E2374" s="321">
        <f t="shared" si="55"/>
        <v>26</v>
      </c>
    </row>
    <row r="2375" spans="1:5">
      <c r="A2375" s="318">
        <f t="shared" si="54"/>
        <v>43279</v>
      </c>
      <c r="B2375" s="319" t="str">
        <f t="shared" si="57"/>
        <v>QUI</v>
      </c>
      <c r="C2375" s="320">
        <f>A2372</f>
        <v>43276</v>
      </c>
      <c r="D2375" s="319">
        <f t="shared" si="56"/>
        <v>2018</v>
      </c>
      <c r="E2375" s="321">
        <f t="shared" si="55"/>
        <v>26</v>
      </c>
    </row>
    <row r="2376" spans="1:5">
      <c r="A2376" s="318">
        <f t="shared" si="54"/>
        <v>43280</v>
      </c>
      <c r="B2376" s="319" t="str">
        <f t="shared" si="57"/>
        <v>SEX</v>
      </c>
      <c r="C2376" s="320">
        <f>A2372</f>
        <v>43276</v>
      </c>
      <c r="D2376" s="319">
        <f t="shared" si="56"/>
        <v>2018</v>
      </c>
      <c r="E2376" s="321">
        <f t="shared" si="55"/>
        <v>26</v>
      </c>
    </row>
    <row r="2377" spans="1:5">
      <c r="A2377" s="318">
        <f t="shared" si="54"/>
        <v>43281</v>
      </c>
      <c r="B2377" s="319" t="str">
        <f t="shared" si="57"/>
        <v>SAB</v>
      </c>
      <c r="C2377" s="320">
        <f>A2372</f>
        <v>43276</v>
      </c>
      <c r="D2377" s="319">
        <f t="shared" si="56"/>
        <v>2018</v>
      </c>
      <c r="E2377" s="321">
        <f t="shared" si="55"/>
        <v>26</v>
      </c>
    </row>
    <row r="2378" spans="1:5">
      <c r="A2378" s="318">
        <f t="shared" si="54"/>
        <v>43282</v>
      </c>
      <c r="B2378" s="319" t="str">
        <f t="shared" si="57"/>
        <v>DOM</v>
      </c>
      <c r="C2378" s="320">
        <f>A2372</f>
        <v>43276</v>
      </c>
      <c r="D2378" s="319">
        <f t="shared" si="56"/>
        <v>2018</v>
      </c>
      <c r="E2378" s="321">
        <f t="shared" si="55"/>
        <v>26</v>
      </c>
    </row>
    <row r="2379" spans="1:5">
      <c r="A2379" s="318">
        <f t="shared" si="54"/>
        <v>43283</v>
      </c>
      <c r="B2379" s="319" t="str">
        <f t="shared" si="57"/>
        <v>SEG</v>
      </c>
      <c r="C2379" s="320">
        <f>A2379</f>
        <v>43283</v>
      </c>
      <c r="D2379" s="319">
        <f t="shared" si="56"/>
        <v>2018</v>
      </c>
      <c r="E2379" s="321">
        <f t="shared" si="55"/>
        <v>27</v>
      </c>
    </row>
    <row r="2380" spans="1:5">
      <c r="A2380" s="318">
        <f t="shared" ref="A2380:A2443" si="58">A2379+1</f>
        <v>43284</v>
      </c>
      <c r="B2380" s="319" t="str">
        <f t="shared" si="57"/>
        <v>TER</v>
      </c>
      <c r="C2380" s="320">
        <f>A2379</f>
        <v>43283</v>
      </c>
      <c r="D2380" s="319">
        <f t="shared" si="56"/>
        <v>2018</v>
      </c>
      <c r="E2380" s="321">
        <f t="shared" si="55"/>
        <v>27</v>
      </c>
    </row>
    <row r="2381" spans="1:5">
      <c r="A2381" s="318">
        <f t="shared" si="58"/>
        <v>43285</v>
      </c>
      <c r="B2381" s="319" t="str">
        <f t="shared" si="57"/>
        <v>QUA</v>
      </c>
      <c r="C2381" s="320">
        <f>A2379</f>
        <v>43283</v>
      </c>
      <c r="D2381" s="319">
        <f t="shared" si="56"/>
        <v>2018</v>
      </c>
      <c r="E2381" s="321">
        <f t="shared" si="55"/>
        <v>27</v>
      </c>
    </row>
    <row r="2382" spans="1:5">
      <c r="A2382" s="318">
        <f t="shared" si="58"/>
        <v>43286</v>
      </c>
      <c r="B2382" s="319" t="str">
        <f t="shared" si="57"/>
        <v>QUI</v>
      </c>
      <c r="C2382" s="320">
        <f>A2379</f>
        <v>43283</v>
      </c>
      <c r="D2382" s="319">
        <f t="shared" si="56"/>
        <v>2018</v>
      </c>
      <c r="E2382" s="321">
        <f t="shared" si="55"/>
        <v>27</v>
      </c>
    </row>
    <row r="2383" spans="1:5">
      <c r="A2383" s="318">
        <f t="shared" si="58"/>
        <v>43287</v>
      </c>
      <c r="B2383" s="319" t="str">
        <f t="shared" si="57"/>
        <v>SEX</v>
      </c>
      <c r="C2383" s="320">
        <f>A2379</f>
        <v>43283</v>
      </c>
      <c r="D2383" s="319">
        <f t="shared" si="56"/>
        <v>2018</v>
      </c>
      <c r="E2383" s="321">
        <f t="shared" si="55"/>
        <v>27</v>
      </c>
    </row>
    <row r="2384" spans="1:5">
      <c r="A2384" s="318">
        <f t="shared" si="58"/>
        <v>43288</v>
      </c>
      <c r="B2384" s="319" t="str">
        <f t="shared" si="57"/>
        <v>SAB</v>
      </c>
      <c r="C2384" s="320">
        <f>A2379</f>
        <v>43283</v>
      </c>
      <c r="D2384" s="319">
        <f t="shared" si="56"/>
        <v>2018</v>
      </c>
      <c r="E2384" s="321">
        <f t="shared" si="55"/>
        <v>27</v>
      </c>
    </row>
    <row r="2385" spans="1:5">
      <c r="A2385" s="318">
        <f t="shared" si="58"/>
        <v>43289</v>
      </c>
      <c r="B2385" s="319" t="str">
        <f t="shared" si="57"/>
        <v>DOM</v>
      </c>
      <c r="C2385" s="320">
        <f>A2379</f>
        <v>43283</v>
      </c>
      <c r="D2385" s="319">
        <f t="shared" si="56"/>
        <v>2018</v>
      </c>
      <c r="E2385" s="321">
        <f t="shared" si="55"/>
        <v>27</v>
      </c>
    </row>
    <row r="2386" spans="1:5">
      <c r="A2386" s="318">
        <f t="shared" si="58"/>
        <v>43290</v>
      </c>
      <c r="B2386" s="319" t="str">
        <f t="shared" si="57"/>
        <v>SEG</v>
      </c>
      <c r="C2386" s="320">
        <f>A2386</f>
        <v>43290</v>
      </c>
      <c r="D2386" s="319">
        <f t="shared" si="56"/>
        <v>2018</v>
      </c>
      <c r="E2386" s="321">
        <f t="shared" si="55"/>
        <v>28</v>
      </c>
    </row>
    <row r="2387" spans="1:5">
      <c r="A2387" s="318">
        <f t="shared" si="58"/>
        <v>43291</v>
      </c>
      <c r="B2387" s="319" t="str">
        <f t="shared" si="57"/>
        <v>TER</v>
      </c>
      <c r="C2387" s="320">
        <f>A2386</f>
        <v>43290</v>
      </c>
      <c r="D2387" s="319">
        <f t="shared" si="56"/>
        <v>2018</v>
      </c>
      <c r="E2387" s="321">
        <f t="shared" si="55"/>
        <v>28</v>
      </c>
    </row>
    <row r="2388" spans="1:5">
      <c r="A2388" s="318">
        <f t="shared" si="58"/>
        <v>43292</v>
      </c>
      <c r="B2388" s="319" t="str">
        <f t="shared" si="57"/>
        <v>QUA</v>
      </c>
      <c r="C2388" s="320">
        <f>A2386</f>
        <v>43290</v>
      </c>
      <c r="D2388" s="319">
        <f t="shared" si="56"/>
        <v>2018</v>
      </c>
      <c r="E2388" s="321">
        <f t="shared" si="55"/>
        <v>28</v>
      </c>
    </row>
    <row r="2389" spans="1:5">
      <c r="A2389" s="318">
        <f t="shared" si="58"/>
        <v>43293</v>
      </c>
      <c r="B2389" s="319" t="str">
        <f t="shared" si="57"/>
        <v>QUI</v>
      </c>
      <c r="C2389" s="320">
        <f>A2386</f>
        <v>43290</v>
      </c>
      <c r="D2389" s="319">
        <f t="shared" si="56"/>
        <v>2018</v>
      </c>
      <c r="E2389" s="321">
        <f t="shared" si="55"/>
        <v>28</v>
      </c>
    </row>
    <row r="2390" spans="1:5">
      <c r="A2390" s="318">
        <f t="shared" si="58"/>
        <v>43294</v>
      </c>
      <c r="B2390" s="319" t="str">
        <f t="shared" si="57"/>
        <v>SEX</v>
      </c>
      <c r="C2390" s="320">
        <f>A2386</f>
        <v>43290</v>
      </c>
      <c r="D2390" s="319">
        <f t="shared" si="56"/>
        <v>2018</v>
      </c>
      <c r="E2390" s="321">
        <f t="shared" ref="E2390:E2453" si="59">IF(B2390="seg",E2389+1,E2389)</f>
        <v>28</v>
      </c>
    </row>
    <row r="2391" spans="1:5">
      <c r="A2391" s="318">
        <f t="shared" si="58"/>
        <v>43295</v>
      </c>
      <c r="B2391" s="319" t="str">
        <f t="shared" si="57"/>
        <v>SAB</v>
      </c>
      <c r="C2391" s="320">
        <f>A2386</f>
        <v>43290</v>
      </c>
      <c r="D2391" s="319">
        <f t="shared" si="56"/>
        <v>2018</v>
      </c>
      <c r="E2391" s="321">
        <f t="shared" si="59"/>
        <v>28</v>
      </c>
    </row>
    <row r="2392" spans="1:5">
      <c r="A2392" s="318">
        <f t="shared" si="58"/>
        <v>43296</v>
      </c>
      <c r="B2392" s="319" t="str">
        <f t="shared" si="57"/>
        <v>DOM</v>
      </c>
      <c r="C2392" s="320">
        <f>A2386</f>
        <v>43290</v>
      </c>
      <c r="D2392" s="319">
        <f t="shared" si="56"/>
        <v>2018</v>
      </c>
      <c r="E2392" s="321">
        <f t="shared" si="59"/>
        <v>28</v>
      </c>
    </row>
    <row r="2393" spans="1:5">
      <c r="A2393" s="318">
        <f t="shared" si="58"/>
        <v>43297</v>
      </c>
      <c r="B2393" s="319" t="str">
        <f t="shared" si="57"/>
        <v>SEG</v>
      </c>
      <c r="C2393" s="320">
        <f>A2393</f>
        <v>43297</v>
      </c>
      <c r="D2393" s="319">
        <f t="shared" si="56"/>
        <v>2018</v>
      </c>
      <c r="E2393" s="321">
        <f t="shared" si="59"/>
        <v>29</v>
      </c>
    </row>
    <row r="2394" spans="1:5">
      <c r="A2394" s="318">
        <f t="shared" si="58"/>
        <v>43298</v>
      </c>
      <c r="B2394" s="319" t="str">
        <f t="shared" si="57"/>
        <v>TER</v>
      </c>
      <c r="C2394" s="320">
        <f>A2393</f>
        <v>43297</v>
      </c>
      <c r="D2394" s="319">
        <f t="shared" si="56"/>
        <v>2018</v>
      </c>
      <c r="E2394" s="321">
        <f t="shared" si="59"/>
        <v>29</v>
      </c>
    </row>
    <row r="2395" spans="1:5">
      <c r="A2395" s="318">
        <f t="shared" si="58"/>
        <v>43299</v>
      </c>
      <c r="B2395" s="319" t="str">
        <f t="shared" si="57"/>
        <v>QUA</v>
      </c>
      <c r="C2395" s="320">
        <f>A2393</f>
        <v>43297</v>
      </c>
      <c r="D2395" s="319">
        <f t="shared" si="56"/>
        <v>2018</v>
      </c>
      <c r="E2395" s="321">
        <f t="shared" si="59"/>
        <v>29</v>
      </c>
    </row>
    <row r="2396" spans="1:5">
      <c r="A2396" s="318">
        <f t="shared" si="58"/>
        <v>43300</v>
      </c>
      <c r="B2396" s="319" t="str">
        <f t="shared" si="57"/>
        <v>QUI</v>
      </c>
      <c r="C2396" s="320">
        <f>A2393</f>
        <v>43297</v>
      </c>
      <c r="D2396" s="319">
        <f t="shared" si="56"/>
        <v>2018</v>
      </c>
      <c r="E2396" s="321">
        <f t="shared" si="59"/>
        <v>29</v>
      </c>
    </row>
    <row r="2397" spans="1:5">
      <c r="A2397" s="318">
        <f t="shared" si="58"/>
        <v>43301</v>
      </c>
      <c r="B2397" s="319" t="str">
        <f t="shared" si="57"/>
        <v>SEX</v>
      </c>
      <c r="C2397" s="320">
        <f>A2393</f>
        <v>43297</v>
      </c>
      <c r="D2397" s="319">
        <f t="shared" si="56"/>
        <v>2018</v>
      </c>
      <c r="E2397" s="321">
        <f t="shared" si="59"/>
        <v>29</v>
      </c>
    </row>
    <row r="2398" spans="1:5">
      <c r="A2398" s="318">
        <f t="shared" si="58"/>
        <v>43302</v>
      </c>
      <c r="B2398" s="319" t="str">
        <f t="shared" si="57"/>
        <v>SAB</v>
      </c>
      <c r="C2398" s="320">
        <f>A2393</f>
        <v>43297</v>
      </c>
      <c r="D2398" s="319">
        <f t="shared" si="56"/>
        <v>2018</v>
      </c>
      <c r="E2398" s="321">
        <f t="shared" si="59"/>
        <v>29</v>
      </c>
    </row>
    <row r="2399" spans="1:5">
      <c r="A2399" s="318">
        <f t="shared" si="58"/>
        <v>43303</v>
      </c>
      <c r="B2399" s="319" t="str">
        <f t="shared" si="57"/>
        <v>DOM</v>
      </c>
      <c r="C2399" s="320">
        <f>A2393</f>
        <v>43297</v>
      </c>
      <c r="D2399" s="319">
        <f t="shared" si="56"/>
        <v>2018</v>
      </c>
      <c r="E2399" s="321">
        <f t="shared" si="59"/>
        <v>29</v>
      </c>
    </row>
    <row r="2400" spans="1:5">
      <c r="A2400" s="318">
        <f t="shared" si="58"/>
        <v>43304</v>
      </c>
      <c r="B2400" s="319" t="str">
        <f t="shared" si="57"/>
        <v>SEG</v>
      </c>
      <c r="C2400" s="320">
        <f>A2400</f>
        <v>43304</v>
      </c>
      <c r="D2400" s="319">
        <f t="shared" si="56"/>
        <v>2018</v>
      </c>
      <c r="E2400" s="321">
        <f t="shared" si="59"/>
        <v>30</v>
      </c>
    </row>
    <row r="2401" spans="1:5">
      <c r="A2401" s="318">
        <f t="shared" si="58"/>
        <v>43305</v>
      </c>
      <c r="B2401" s="319" t="str">
        <f t="shared" si="57"/>
        <v>TER</v>
      </c>
      <c r="C2401" s="320">
        <f>A2400</f>
        <v>43304</v>
      </c>
      <c r="D2401" s="319">
        <f t="shared" si="56"/>
        <v>2018</v>
      </c>
      <c r="E2401" s="321">
        <f t="shared" si="59"/>
        <v>30</v>
      </c>
    </row>
    <row r="2402" spans="1:5">
      <c r="A2402" s="318">
        <f t="shared" si="58"/>
        <v>43306</v>
      </c>
      <c r="B2402" s="319" t="str">
        <f t="shared" si="57"/>
        <v>QUA</v>
      </c>
      <c r="C2402" s="320">
        <f>A2400</f>
        <v>43304</v>
      </c>
      <c r="D2402" s="319">
        <f t="shared" si="56"/>
        <v>2018</v>
      </c>
      <c r="E2402" s="321">
        <f t="shared" si="59"/>
        <v>30</v>
      </c>
    </row>
    <row r="2403" spans="1:5">
      <c r="A2403" s="318">
        <f t="shared" si="58"/>
        <v>43307</v>
      </c>
      <c r="B2403" s="319" t="str">
        <f t="shared" si="57"/>
        <v>QUI</v>
      </c>
      <c r="C2403" s="320">
        <f>A2400</f>
        <v>43304</v>
      </c>
      <c r="D2403" s="319">
        <f t="shared" si="56"/>
        <v>2018</v>
      </c>
      <c r="E2403" s="321">
        <f t="shared" si="59"/>
        <v>30</v>
      </c>
    </row>
    <row r="2404" spans="1:5">
      <c r="A2404" s="318">
        <f t="shared" si="58"/>
        <v>43308</v>
      </c>
      <c r="B2404" s="319" t="str">
        <f t="shared" si="57"/>
        <v>SEX</v>
      </c>
      <c r="C2404" s="320">
        <f>A2400</f>
        <v>43304</v>
      </c>
      <c r="D2404" s="319">
        <f t="shared" si="56"/>
        <v>2018</v>
      </c>
      <c r="E2404" s="321">
        <f t="shared" si="59"/>
        <v>30</v>
      </c>
    </row>
    <row r="2405" spans="1:5">
      <c r="A2405" s="318">
        <f t="shared" si="58"/>
        <v>43309</v>
      </c>
      <c r="B2405" s="319" t="str">
        <f t="shared" si="57"/>
        <v>SAB</v>
      </c>
      <c r="C2405" s="320">
        <f>A2400</f>
        <v>43304</v>
      </c>
      <c r="D2405" s="319">
        <f t="shared" si="56"/>
        <v>2018</v>
      </c>
      <c r="E2405" s="321">
        <f t="shared" si="59"/>
        <v>30</v>
      </c>
    </row>
    <row r="2406" spans="1:5">
      <c r="A2406" s="318">
        <f t="shared" si="58"/>
        <v>43310</v>
      </c>
      <c r="B2406" s="319" t="str">
        <f t="shared" si="57"/>
        <v>DOM</v>
      </c>
      <c r="C2406" s="320">
        <f>A2400</f>
        <v>43304</v>
      </c>
      <c r="D2406" s="319">
        <f t="shared" si="56"/>
        <v>2018</v>
      </c>
      <c r="E2406" s="321">
        <f t="shared" si="59"/>
        <v>30</v>
      </c>
    </row>
    <row r="2407" spans="1:5">
      <c r="A2407" s="318">
        <f t="shared" si="58"/>
        <v>43311</v>
      </c>
      <c r="B2407" s="319" t="str">
        <f t="shared" si="57"/>
        <v>SEG</v>
      </c>
      <c r="C2407" s="320">
        <f>A2407</f>
        <v>43311</v>
      </c>
      <c r="D2407" s="319">
        <f t="shared" si="56"/>
        <v>2018</v>
      </c>
      <c r="E2407" s="321">
        <f t="shared" si="59"/>
        <v>31</v>
      </c>
    </row>
    <row r="2408" spans="1:5">
      <c r="A2408" s="318">
        <f t="shared" si="58"/>
        <v>43312</v>
      </c>
      <c r="B2408" s="319" t="str">
        <f t="shared" si="57"/>
        <v>TER</v>
      </c>
      <c r="C2408" s="320">
        <f>A2407</f>
        <v>43311</v>
      </c>
      <c r="D2408" s="319">
        <f t="shared" ref="D2408:D2471" si="60">YEAR(A2408)</f>
        <v>2018</v>
      </c>
      <c r="E2408" s="321">
        <f t="shared" si="59"/>
        <v>31</v>
      </c>
    </row>
    <row r="2409" spans="1:5">
      <c r="A2409" s="318">
        <f t="shared" si="58"/>
        <v>43313</v>
      </c>
      <c r="B2409" s="319" t="str">
        <f t="shared" si="57"/>
        <v>QUA</v>
      </c>
      <c r="C2409" s="320">
        <f>A2407</f>
        <v>43311</v>
      </c>
      <c r="D2409" s="319">
        <f t="shared" si="60"/>
        <v>2018</v>
      </c>
      <c r="E2409" s="321">
        <f t="shared" si="59"/>
        <v>31</v>
      </c>
    </row>
    <row r="2410" spans="1:5">
      <c r="A2410" s="318">
        <f t="shared" si="58"/>
        <v>43314</v>
      </c>
      <c r="B2410" s="319" t="str">
        <f t="shared" si="57"/>
        <v>QUI</v>
      </c>
      <c r="C2410" s="320">
        <f>A2407</f>
        <v>43311</v>
      </c>
      <c r="D2410" s="319">
        <f t="shared" si="60"/>
        <v>2018</v>
      </c>
      <c r="E2410" s="321">
        <f t="shared" si="59"/>
        <v>31</v>
      </c>
    </row>
    <row r="2411" spans="1:5">
      <c r="A2411" s="318">
        <f t="shared" si="58"/>
        <v>43315</v>
      </c>
      <c r="B2411" s="319" t="str">
        <f t="shared" si="57"/>
        <v>SEX</v>
      </c>
      <c r="C2411" s="320">
        <f>A2407</f>
        <v>43311</v>
      </c>
      <c r="D2411" s="319">
        <f t="shared" si="60"/>
        <v>2018</v>
      </c>
      <c r="E2411" s="321">
        <f t="shared" si="59"/>
        <v>31</v>
      </c>
    </row>
    <row r="2412" spans="1:5">
      <c r="A2412" s="318">
        <f t="shared" si="58"/>
        <v>43316</v>
      </c>
      <c r="B2412" s="319" t="str">
        <f t="shared" si="57"/>
        <v>SAB</v>
      </c>
      <c r="C2412" s="320">
        <f>A2407</f>
        <v>43311</v>
      </c>
      <c r="D2412" s="319">
        <f t="shared" si="60"/>
        <v>2018</v>
      </c>
      <c r="E2412" s="321">
        <f t="shared" si="59"/>
        <v>31</v>
      </c>
    </row>
    <row r="2413" spans="1:5">
      <c r="A2413" s="318">
        <f t="shared" si="58"/>
        <v>43317</v>
      </c>
      <c r="B2413" s="319" t="str">
        <f t="shared" si="57"/>
        <v>DOM</v>
      </c>
      <c r="C2413" s="320">
        <f>A2407</f>
        <v>43311</v>
      </c>
      <c r="D2413" s="319">
        <f t="shared" si="60"/>
        <v>2018</v>
      </c>
      <c r="E2413" s="321">
        <f t="shared" si="59"/>
        <v>31</v>
      </c>
    </row>
    <row r="2414" spans="1:5">
      <c r="A2414" s="318">
        <f t="shared" si="58"/>
        <v>43318</v>
      </c>
      <c r="B2414" s="319" t="str">
        <f t="shared" si="57"/>
        <v>SEG</v>
      </c>
      <c r="C2414" s="320">
        <f>A2414</f>
        <v>43318</v>
      </c>
      <c r="D2414" s="319">
        <f t="shared" si="60"/>
        <v>2018</v>
      </c>
      <c r="E2414" s="321">
        <f t="shared" si="59"/>
        <v>32</v>
      </c>
    </row>
    <row r="2415" spans="1:5">
      <c r="A2415" s="318">
        <f t="shared" si="58"/>
        <v>43319</v>
      </c>
      <c r="B2415" s="319" t="str">
        <f t="shared" si="57"/>
        <v>TER</v>
      </c>
      <c r="C2415" s="320">
        <f>A2414</f>
        <v>43318</v>
      </c>
      <c r="D2415" s="319">
        <f t="shared" si="60"/>
        <v>2018</v>
      </c>
      <c r="E2415" s="321">
        <f t="shared" si="59"/>
        <v>32</v>
      </c>
    </row>
    <row r="2416" spans="1:5">
      <c r="A2416" s="318">
        <f t="shared" si="58"/>
        <v>43320</v>
      </c>
      <c r="B2416" s="319" t="str">
        <f t="shared" si="57"/>
        <v>QUA</v>
      </c>
      <c r="C2416" s="320">
        <f>A2414</f>
        <v>43318</v>
      </c>
      <c r="D2416" s="319">
        <f t="shared" si="60"/>
        <v>2018</v>
      </c>
      <c r="E2416" s="321">
        <f t="shared" si="59"/>
        <v>32</v>
      </c>
    </row>
    <row r="2417" spans="1:5">
      <c r="A2417" s="318">
        <f t="shared" si="58"/>
        <v>43321</v>
      </c>
      <c r="B2417" s="319" t="str">
        <f t="shared" si="57"/>
        <v>QUI</v>
      </c>
      <c r="C2417" s="320">
        <f>A2414</f>
        <v>43318</v>
      </c>
      <c r="D2417" s="319">
        <f t="shared" si="60"/>
        <v>2018</v>
      </c>
      <c r="E2417" s="321">
        <f t="shared" si="59"/>
        <v>32</v>
      </c>
    </row>
    <row r="2418" spans="1:5">
      <c r="A2418" s="318">
        <f t="shared" si="58"/>
        <v>43322</v>
      </c>
      <c r="B2418" s="319" t="str">
        <f t="shared" si="57"/>
        <v>SEX</v>
      </c>
      <c r="C2418" s="320">
        <f>A2414</f>
        <v>43318</v>
      </c>
      <c r="D2418" s="319">
        <f t="shared" si="60"/>
        <v>2018</v>
      </c>
      <c r="E2418" s="321">
        <f t="shared" si="59"/>
        <v>32</v>
      </c>
    </row>
    <row r="2419" spans="1:5">
      <c r="A2419" s="318">
        <f t="shared" si="58"/>
        <v>43323</v>
      </c>
      <c r="B2419" s="319" t="str">
        <f t="shared" si="57"/>
        <v>SAB</v>
      </c>
      <c r="C2419" s="320">
        <f>A2414</f>
        <v>43318</v>
      </c>
      <c r="D2419" s="319">
        <f t="shared" si="60"/>
        <v>2018</v>
      </c>
      <c r="E2419" s="321">
        <f t="shared" si="59"/>
        <v>32</v>
      </c>
    </row>
    <row r="2420" spans="1:5">
      <c r="A2420" s="318">
        <f t="shared" si="58"/>
        <v>43324</v>
      </c>
      <c r="B2420" s="319" t="str">
        <f t="shared" si="57"/>
        <v>DOM</v>
      </c>
      <c r="C2420" s="320">
        <f>A2414</f>
        <v>43318</v>
      </c>
      <c r="D2420" s="319">
        <f t="shared" si="60"/>
        <v>2018</v>
      </c>
      <c r="E2420" s="321">
        <f t="shared" si="59"/>
        <v>32</v>
      </c>
    </row>
    <row r="2421" spans="1:5">
      <c r="A2421" s="318">
        <f t="shared" si="58"/>
        <v>43325</v>
      </c>
      <c r="B2421" s="319" t="str">
        <f t="shared" si="57"/>
        <v>SEG</v>
      </c>
      <c r="C2421" s="320">
        <f>A2421</f>
        <v>43325</v>
      </c>
      <c r="D2421" s="319">
        <f t="shared" si="60"/>
        <v>2018</v>
      </c>
      <c r="E2421" s="321">
        <f t="shared" si="59"/>
        <v>33</v>
      </c>
    </row>
    <row r="2422" spans="1:5">
      <c r="A2422" s="318">
        <f t="shared" si="58"/>
        <v>43326</v>
      </c>
      <c r="B2422" s="319" t="str">
        <f t="shared" si="57"/>
        <v>TER</v>
      </c>
      <c r="C2422" s="320">
        <f>A2421</f>
        <v>43325</v>
      </c>
      <c r="D2422" s="319">
        <f t="shared" si="60"/>
        <v>2018</v>
      </c>
      <c r="E2422" s="321">
        <f t="shared" si="59"/>
        <v>33</v>
      </c>
    </row>
    <row r="2423" spans="1:5">
      <c r="A2423" s="318">
        <f t="shared" si="58"/>
        <v>43327</v>
      </c>
      <c r="B2423" s="319" t="str">
        <f t="shared" si="57"/>
        <v>QUA</v>
      </c>
      <c r="C2423" s="320">
        <f>A2421</f>
        <v>43325</v>
      </c>
      <c r="D2423" s="319">
        <f t="shared" si="60"/>
        <v>2018</v>
      </c>
      <c r="E2423" s="321">
        <f t="shared" si="59"/>
        <v>33</v>
      </c>
    </row>
    <row r="2424" spans="1:5">
      <c r="A2424" s="318">
        <f t="shared" si="58"/>
        <v>43328</v>
      </c>
      <c r="B2424" s="319" t="str">
        <f t="shared" si="57"/>
        <v>QUI</v>
      </c>
      <c r="C2424" s="320">
        <f>A2421</f>
        <v>43325</v>
      </c>
      <c r="D2424" s="319">
        <f t="shared" si="60"/>
        <v>2018</v>
      </c>
      <c r="E2424" s="321">
        <f t="shared" si="59"/>
        <v>33</v>
      </c>
    </row>
    <row r="2425" spans="1:5">
      <c r="A2425" s="318">
        <f t="shared" si="58"/>
        <v>43329</v>
      </c>
      <c r="B2425" s="319" t="str">
        <f t="shared" si="57"/>
        <v>SEX</v>
      </c>
      <c r="C2425" s="320">
        <f>A2421</f>
        <v>43325</v>
      </c>
      <c r="D2425" s="319">
        <f t="shared" si="60"/>
        <v>2018</v>
      </c>
      <c r="E2425" s="321">
        <f t="shared" si="59"/>
        <v>33</v>
      </c>
    </row>
    <row r="2426" spans="1:5">
      <c r="A2426" s="318">
        <f t="shared" si="58"/>
        <v>43330</v>
      </c>
      <c r="B2426" s="319" t="str">
        <f t="shared" si="57"/>
        <v>SAB</v>
      </c>
      <c r="C2426" s="320">
        <f>A2421</f>
        <v>43325</v>
      </c>
      <c r="D2426" s="319">
        <f t="shared" si="60"/>
        <v>2018</v>
      </c>
      <c r="E2426" s="321">
        <f t="shared" si="59"/>
        <v>33</v>
      </c>
    </row>
    <row r="2427" spans="1:5">
      <c r="A2427" s="318">
        <f t="shared" si="58"/>
        <v>43331</v>
      </c>
      <c r="B2427" s="319" t="str">
        <f t="shared" si="57"/>
        <v>DOM</v>
      </c>
      <c r="C2427" s="320">
        <f>A2421</f>
        <v>43325</v>
      </c>
      <c r="D2427" s="319">
        <f t="shared" si="60"/>
        <v>2018</v>
      </c>
      <c r="E2427" s="321">
        <f t="shared" si="59"/>
        <v>33</v>
      </c>
    </row>
    <row r="2428" spans="1:5">
      <c r="A2428" s="318">
        <f t="shared" si="58"/>
        <v>43332</v>
      </c>
      <c r="B2428" s="319" t="str">
        <f t="shared" si="57"/>
        <v>SEG</v>
      </c>
      <c r="C2428" s="320">
        <f>A2428</f>
        <v>43332</v>
      </c>
      <c r="D2428" s="319">
        <f t="shared" si="60"/>
        <v>2018</v>
      </c>
      <c r="E2428" s="321">
        <f t="shared" si="59"/>
        <v>34</v>
      </c>
    </row>
    <row r="2429" spans="1:5">
      <c r="A2429" s="318">
        <f t="shared" si="58"/>
        <v>43333</v>
      </c>
      <c r="B2429" s="319" t="str">
        <f t="shared" si="57"/>
        <v>TER</v>
      </c>
      <c r="C2429" s="320">
        <f>A2428</f>
        <v>43332</v>
      </c>
      <c r="D2429" s="319">
        <f t="shared" si="60"/>
        <v>2018</v>
      </c>
      <c r="E2429" s="321">
        <f t="shared" si="59"/>
        <v>34</v>
      </c>
    </row>
    <row r="2430" spans="1:5">
      <c r="A2430" s="318">
        <f t="shared" si="58"/>
        <v>43334</v>
      </c>
      <c r="B2430" s="319" t="str">
        <f t="shared" si="57"/>
        <v>QUA</v>
      </c>
      <c r="C2430" s="320">
        <f>A2428</f>
        <v>43332</v>
      </c>
      <c r="D2430" s="319">
        <f t="shared" si="60"/>
        <v>2018</v>
      </c>
      <c r="E2430" s="321">
        <f t="shared" si="59"/>
        <v>34</v>
      </c>
    </row>
    <row r="2431" spans="1:5">
      <c r="A2431" s="318">
        <f t="shared" si="58"/>
        <v>43335</v>
      </c>
      <c r="B2431" s="319" t="str">
        <f t="shared" si="57"/>
        <v>QUI</v>
      </c>
      <c r="C2431" s="320">
        <f>A2428</f>
        <v>43332</v>
      </c>
      <c r="D2431" s="319">
        <f t="shared" si="60"/>
        <v>2018</v>
      </c>
      <c r="E2431" s="321">
        <f t="shared" si="59"/>
        <v>34</v>
      </c>
    </row>
    <row r="2432" spans="1:5">
      <c r="A2432" s="318">
        <f t="shared" si="58"/>
        <v>43336</v>
      </c>
      <c r="B2432" s="319" t="str">
        <f t="shared" si="57"/>
        <v>SEX</v>
      </c>
      <c r="C2432" s="320">
        <f>A2428</f>
        <v>43332</v>
      </c>
      <c r="D2432" s="319">
        <f t="shared" si="60"/>
        <v>2018</v>
      </c>
      <c r="E2432" s="321">
        <f t="shared" si="59"/>
        <v>34</v>
      </c>
    </row>
    <row r="2433" spans="1:5">
      <c r="A2433" s="318">
        <f t="shared" si="58"/>
        <v>43337</v>
      </c>
      <c r="B2433" s="319" t="str">
        <f t="shared" si="57"/>
        <v>SAB</v>
      </c>
      <c r="C2433" s="320">
        <f>A2428</f>
        <v>43332</v>
      </c>
      <c r="D2433" s="319">
        <f t="shared" si="60"/>
        <v>2018</v>
      </c>
      <c r="E2433" s="321">
        <f t="shared" si="59"/>
        <v>34</v>
      </c>
    </row>
    <row r="2434" spans="1:5">
      <c r="A2434" s="318">
        <f t="shared" si="58"/>
        <v>43338</v>
      </c>
      <c r="B2434" s="319" t="str">
        <f t="shared" ref="B2434:B2497" si="61">VLOOKUP(WEEKDAY(A2434),$G$2:$H$9,2,0)</f>
        <v>DOM</v>
      </c>
      <c r="C2434" s="320">
        <f>A2428</f>
        <v>43332</v>
      </c>
      <c r="D2434" s="319">
        <f t="shared" si="60"/>
        <v>2018</v>
      </c>
      <c r="E2434" s="321">
        <f t="shared" si="59"/>
        <v>34</v>
      </c>
    </row>
    <row r="2435" spans="1:5">
      <c r="A2435" s="318">
        <f t="shared" si="58"/>
        <v>43339</v>
      </c>
      <c r="B2435" s="319" t="str">
        <f t="shared" si="61"/>
        <v>SEG</v>
      </c>
      <c r="C2435" s="320">
        <f>A2435</f>
        <v>43339</v>
      </c>
      <c r="D2435" s="319">
        <f t="shared" si="60"/>
        <v>2018</v>
      </c>
      <c r="E2435" s="321">
        <f t="shared" si="59"/>
        <v>35</v>
      </c>
    </row>
    <row r="2436" spans="1:5">
      <c r="A2436" s="318">
        <f t="shared" si="58"/>
        <v>43340</v>
      </c>
      <c r="B2436" s="319" t="str">
        <f t="shared" si="61"/>
        <v>TER</v>
      </c>
      <c r="C2436" s="320">
        <f>A2435</f>
        <v>43339</v>
      </c>
      <c r="D2436" s="319">
        <f t="shared" si="60"/>
        <v>2018</v>
      </c>
      <c r="E2436" s="321">
        <f t="shared" si="59"/>
        <v>35</v>
      </c>
    </row>
    <row r="2437" spans="1:5">
      <c r="A2437" s="318">
        <f t="shared" si="58"/>
        <v>43341</v>
      </c>
      <c r="B2437" s="319" t="str">
        <f t="shared" si="61"/>
        <v>QUA</v>
      </c>
      <c r="C2437" s="320">
        <f>A2435</f>
        <v>43339</v>
      </c>
      <c r="D2437" s="319">
        <f t="shared" si="60"/>
        <v>2018</v>
      </c>
      <c r="E2437" s="321">
        <f t="shared" si="59"/>
        <v>35</v>
      </c>
    </row>
    <row r="2438" spans="1:5">
      <c r="A2438" s="318">
        <f t="shared" si="58"/>
        <v>43342</v>
      </c>
      <c r="B2438" s="319" t="str">
        <f t="shared" si="61"/>
        <v>QUI</v>
      </c>
      <c r="C2438" s="320">
        <f>A2435</f>
        <v>43339</v>
      </c>
      <c r="D2438" s="319">
        <f t="shared" si="60"/>
        <v>2018</v>
      </c>
      <c r="E2438" s="321">
        <f t="shared" si="59"/>
        <v>35</v>
      </c>
    </row>
    <row r="2439" spans="1:5">
      <c r="A2439" s="318">
        <f t="shared" si="58"/>
        <v>43343</v>
      </c>
      <c r="B2439" s="319" t="str">
        <f t="shared" si="61"/>
        <v>SEX</v>
      </c>
      <c r="C2439" s="320">
        <f>A2435</f>
        <v>43339</v>
      </c>
      <c r="D2439" s="319">
        <f t="shared" si="60"/>
        <v>2018</v>
      </c>
      <c r="E2439" s="321">
        <f t="shared" si="59"/>
        <v>35</v>
      </c>
    </row>
    <row r="2440" spans="1:5">
      <c r="A2440" s="318">
        <f t="shared" si="58"/>
        <v>43344</v>
      </c>
      <c r="B2440" s="319" t="str">
        <f t="shared" si="61"/>
        <v>SAB</v>
      </c>
      <c r="C2440" s="320">
        <f>A2435</f>
        <v>43339</v>
      </c>
      <c r="D2440" s="319">
        <f t="shared" si="60"/>
        <v>2018</v>
      </c>
      <c r="E2440" s="321">
        <f t="shared" si="59"/>
        <v>35</v>
      </c>
    </row>
    <row r="2441" spans="1:5">
      <c r="A2441" s="318">
        <f t="shared" si="58"/>
        <v>43345</v>
      </c>
      <c r="B2441" s="319" t="str">
        <f t="shared" si="61"/>
        <v>DOM</v>
      </c>
      <c r="C2441" s="320">
        <f>A2435</f>
        <v>43339</v>
      </c>
      <c r="D2441" s="319">
        <f t="shared" si="60"/>
        <v>2018</v>
      </c>
      <c r="E2441" s="321">
        <f t="shared" si="59"/>
        <v>35</v>
      </c>
    </row>
    <row r="2442" spans="1:5">
      <c r="A2442" s="318">
        <f t="shared" si="58"/>
        <v>43346</v>
      </c>
      <c r="B2442" s="319" t="str">
        <f t="shared" si="61"/>
        <v>SEG</v>
      </c>
      <c r="C2442" s="320">
        <f>A2442</f>
        <v>43346</v>
      </c>
      <c r="D2442" s="319">
        <f t="shared" si="60"/>
        <v>2018</v>
      </c>
      <c r="E2442" s="321">
        <f t="shared" si="59"/>
        <v>36</v>
      </c>
    </row>
    <row r="2443" spans="1:5">
      <c r="A2443" s="318">
        <f t="shared" si="58"/>
        <v>43347</v>
      </c>
      <c r="B2443" s="319" t="str">
        <f t="shared" si="61"/>
        <v>TER</v>
      </c>
      <c r="C2443" s="320">
        <f>A2442</f>
        <v>43346</v>
      </c>
      <c r="D2443" s="319">
        <f t="shared" si="60"/>
        <v>2018</v>
      </c>
      <c r="E2443" s="321">
        <f t="shared" si="59"/>
        <v>36</v>
      </c>
    </row>
    <row r="2444" spans="1:5">
      <c r="A2444" s="318">
        <f t="shared" ref="A2444:A2507" si="62">A2443+1</f>
        <v>43348</v>
      </c>
      <c r="B2444" s="319" t="str">
        <f t="shared" si="61"/>
        <v>QUA</v>
      </c>
      <c r="C2444" s="320">
        <f>A2442</f>
        <v>43346</v>
      </c>
      <c r="D2444" s="319">
        <f t="shared" si="60"/>
        <v>2018</v>
      </c>
      <c r="E2444" s="321">
        <f t="shared" si="59"/>
        <v>36</v>
      </c>
    </row>
    <row r="2445" spans="1:5">
      <c r="A2445" s="318">
        <f t="shared" si="62"/>
        <v>43349</v>
      </c>
      <c r="B2445" s="319" t="str">
        <f t="shared" si="61"/>
        <v>QUI</v>
      </c>
      <c r="C2445" s="320">
        <f>A2442</f>
        <v>43346</v>
      </c>
      <c r="D2445" s="319">
        <f t="shared" si="60"/>
        <v>2018</v>
      </c>
      <c r="E2445" s="321">
        <f t="shared" si="59"/>
        <v>36</v>
      </c>
    </row>
    <row r="2446" spans="1:5">
      <c r="A2446" s="318">
        <f t="shared" si="62"/>
        <v>43350</v>
      </c>
      <c r="B2446" s="319" t="str">
        <f t="shared" si="61"/>
        <v>SEX</v>
      </c>
      <c r="C2446" s="320">
        <f>A2442</f>
        <v>43346</v>
      </c>
      <c r="D2446" s="319">
        <f t="shared" si="60"/>
        <v>2018</v>
      </c>
      <c r="E2446" s="321">
        <f t="shared" si="59"/>
        <v>36</v>
      </c>
    </row>
    <row r="2447" spans="1:5">
      <c r="A2447" s="318">
        <f t="shared" si="62"/>
        <v>43351</v>
      </c>
      <c r="B2447" s="319" t="str">
        <f t="shared" si="61"/>
        <v>SAB</v>
      </c>
      <c r="C2447" s="320">
        <f>A2442</f>
        <v>43346</v>
      </c>
      <c r="D2447" s="319">
        <f t="shared" si="60"/>
        <v>2018</v>
      </c>
      <c r="E2447" s="321">
        <f t="shared" si="59"/>
        <v>36</v>
      </c>
    </row>
    <row r="2448" spans="1:5">
      <c r="A2448" s="318">
        <f t="shared" si="62"/>
        <v>43352</v>
      </c>
      <c r="B2448" s="319" t="str">
        <f t="shared" si="61"/>
        <v>DOM</v>
      </c>
      <c r="C2448" s="320">
        <f>A2442</f>
        <v>43346</v>
      </c>
      <c r="D2448" s="319">
        <f t="shared" si="60"/>
        <v>2018</v>
      </c>
      <c r="E2448" s="321">
        <f t="shared" si="59"/>
        <v>36</v>
      </c>
    </row>
    <row r="2449" spans="1:5">
      <c r="A2449" s="318">
        <f t="shared" si="62"/>
        <v>43353</v>
      </c>
      <c r="B2449" s="319" t="str">
        <f t="shared" si="61"/>
        <v>SEG</v>
      </c>
      <c r="C2449" s="320">
        <f>A2449</f>
        <v>43353</v>
      </c>
      <c r="D2449" s="319">
        <f t="shared" si="60"/>
        <v>2018</v>
      </c>
      <c r="E2449" s="321">
        <f t="shared" si="59"/>
        <v>37</v>
      </c>
    </row>
    <row r="2450" spans="1:5">
      <c r="A2450" s="318">
        <f t="shared" si="62"/>
        <v>43354</v>
      </c>
      <c r="B2450" s="319" t="str">
        <f t="shared" si="61"/>
        <v>TER</v>
      </c>
      <c r="C2450" s="320">
        <f>A2449</f>
        <v>43353</v>
      </c>
      <c r="D2450" s="319">
        <f t="shared" si="60"/>
        <v>2018</v>
      </c>
      <c r="E2450" s="321">
        <f t="shared" si="59"/>
        <v>37</v>
      </c>
    </row>
    <row r="2451" spans="1:5">
      <c r="A2451" s="318">
        <f t="shared" si="62"/>
        <v>43355</v>
      </c>
      <c r="B2451" s="319" t="str">
        <f t="shared" si="61"/>
        <v>QUA</v>
      </c>
      <c r="C2451" s="320">
        <f>A2449</f>
        <v>43353</v>
      </c>
      <c r="D2451" s="319">
        <f t="shared" si="60"/>
        <v>2018</v>
      </c>
      <c r="E2451" s="321">
        <f t="shared" si="59"/>
        <v>37</v>
      </c>
    </row>
    <row r="2452" spans="1:5">
      <c r="A2452" s="318">
        <f t="shared" si="62"/>
        <v>43356</v>
      </c>
      <c r="B2452" s="319" t="str">
        <f t="shared" si="61"/>
        <v>QUI</v>
      </c>
      <c r="C2452" s="320">
        <f>A2449</f>
        <v>43353</v>
      </c>
      <c r="D2452" s="319">
        <f t="shared" si="60"/>
        <v>2018</v>
      </c>
      <c r="E2452" s="321">
        <f t="shared" si="59"/>
        <v>37</v>
      </c>
    </row>
    <row r="2453" spans="1:5">
      <c r="A2453" s="318">
        <f t="shared" si="62"/>
        <v>43357</v>
      </c>
      <c r="B2453" s="319" t="str">
        <f t="shared" si="61"/>
        <v>SEX</v>
      </c>
      <c r="C2453" s="320">
        <f>A2449</f>
        <v>43353</v>
      </c>
      <c r="D2453" s="319">
        <f t="shared" si="60"/>
        <v>2018</v>
      </c>
      <c r="E2453" s="321">
        <f t="shared" si="59"/>
        <v>37</v>
      </c>
    </row>
    <row r="2454" spans="1:5">
      <c r="A2454" s="318">
        <f t="shared" si="62"/>
        <v>43358</v>
      </c>
      <c r="B2454" s="319" t="str">
        <f t="shared" si="61"/>
        <v>SAB</v>
      </c>
      <c r="C2454" s="320">
        <f>A2449</f>
        <v>43353</v>
      </c>
      <c r="D2454" s="319">
        <f t="shared" si="60"/>
        <v>2018</v>
      </c>
      <c r="E2454" s="321">
        <f t="shared" ref="E2454:E2517" si="63">IF(B2454="seg",E2453+1,E2453)</f>
        <v>37</v>
      </c>
    </row>
    <row r="2455" spans="1:5">
      <c r="A2455" s="318">
        <f t="shared" si="62"/>
        <v>43359</v>
      </c>
      <c r="B2455" s="319" t="str">
        <f t="shared" si="61"/>
        <v>DOM</v>
      </c>
      <c r="C2455" s="320">
        <f>A2449</f>
        <v>43353</v>
      </c>
      <c r="D2455" s="319">
        <f t="shared" si="60"/>
        <v>2018</v>
      </c>
      <c r="E2455" s="321">
        <f t="shared" si="63"/>
        <v>37</v>
      </c>
    </row>
    <row r="2456" spans="1:5">
      <c r="A2456" s="318">
        <f t="shared" si="62"/>
        <v>43360</v>
      </c>
      <c r="B2456" s="319" t="str">
        <f t="shared" si="61"/>
        <v>SEG</v>
      </c>
      <c r="C2456" s="320">
        <f>A2456</f>
        <v>43360</v>
      </c>
      <c r="D2456" s="319">
        <f t="shared" si="60"/>
        <v>2018</v>
      </c>
      <c r="E2456" s="321">
        <f t="shared" si="63"/>
        <v>38</v>
      </c>
    </row>
    <row r="2457" spans="1:5">
      <c r="A2457" s="318">
        <f t="shared" si="62"/>
        <v>43361</v>
      </c>
      <c r="B2457" s="319" t="str">
        <f t="shared" si="61"/>
        <v>TER</v>
      </c>
      <c r="C2457" s="320">
        <f>A2456</f>
        <v>43360</v>
      </c>
      <c r="D2457" s="319">
        <f t="shared" si="60"/>
        <v>2018</v>
      </c>
      <c r="E2457" s="321">
        <f t="shared" si="63"/>
        <v>38</v>
      </c>
    </row>
    <row r="2458" spans="1:5">
      <c r="A2458" s="318">
        <f t="shared" si="62"/>
        <v>43362</v>
      </c>
      <c r="B2458" s="319" t="str">
        <f t="shared" si="61"/>
        <v>QUA</v>
      </c>
      <c r="C2458" s="320">
        <f>A2456</f>
        <v>43360</v>
      </c>
      <c r="D2458" s="319">
        <f t="shared" si="60"/>
        <v>2018</v>
      </c>
      <c r="E2458" s="321">
        <f t="shared" si="63"/>
        <v>38</v>
      </c>
    </row>
    <row r="2459" spans="1:5">
      <c r="A2459" s="318">
        <f t="shared" si="62"/>
        <v>43363</v>
      </c>
      <c r="B2459" s="319" t="str">
        <f t="shared" si="61"/>
        <v>QUI</v>
      </c>
      <c r="C2459" s="320">
        <f>A2456</f>
        <v>43360</v>
      </c>
      <c r="D2459" s="319">
        <f t="shared" si="60"/>
        <v>2018</v>
      </c>
      <c r="E2459" s="321">
        <f t="shared" si="63"/>
        <v>38</v>
      </c>
    </row>
    <row r="2460" spans="1:5">
      <c r="A2460" s="318">
        <f t="shared" si="62"/>
        <v>43364</v>
      </c>
      <c r="B2460" s="319" t="str">
        <f t="shared" si="61"/>
        <v>SEX</v>
      </c>
      <c r="C2460" s="320">
        <f>A2456</f>
        <v>43360</v>
      </c>
      <c r="D2460" s="319">
        <f t="shared" si="60"/>
        <v>2018</v>
      </c>
      <c r="E2460" s="321">
        <f t="shared" si="63"/>
        <v>38</v>
      </c>
    </row>
    <row r="2461" spans="1:5">
      <c r="A2461" s="318">
        <f t="shared" si="62"/>
        <v>43365</v>
      </c>
      <c r="B2461" s="319" t="str">
        <f t="shared" si="61"/>
        <v>SAB</v>
      </c>
      <c r="C2461" s="320">
        <f>A2456</f>
        <v>43360</v>
      </c>
      <c r="D2461" s="319">
        <f t="shared" si="60"/>
        <v>2018</v>
      </c>
      <c r="E2461" s="321">
        <f t="shared" si="63"/>
        <v>38</v>
      </c>
    </row>
    <row r="2462" spans="1:5">
      <c r="A2462" s="318">
        <f t="shared" si="62"/>
        <v>43366</v>
      </c>
      <c r="B2462" s="319" t="str">
        <f t="shared" si="61"/>
        <v>DOM</v>
      </c>
      <c r="C2462" s="320">
        <f>A2456</f>
        <v>43360</v>
      </c>
      <c r="D2462" s="319">
        <f t="shared" si="60"/>
        <v>2018</v>
      </c>
      <c r="E2462" s="321">
        <f t="shared" si="63"/>
        <v>38</v>
      </c>
    </row>
    <row r="2463" spans="1:5">
      <c r="A2463" s="318">
        <f t="shared" si="62"/>
        <v>43367</v>
      </c>
      <c r="B2463" s="319" t="str">
        <f t="shared" si="61"/>
        <v>SEG</v>
      </c>
      <c r="C2463" s="320">
        <f>A2463</f>
        <v>43367</v>
      </c>
      <c r="D2463" s="319">
        <f t="shared" si="60"/>
        <v>2018</v>
      </c>
      <c r="E2463" s="321">
        <f t="shared" si="63"/>
        <v>39</v>
      </c>
    </row>
    <row r="2464" spans="1:5">
      <c r="A2464" s="318">
        <f t="shared" si="62"/>
        <v>43368</v>
      </c>
      <c r="B2464" s="319" t="str">
        <f t="shared" si="61"/>
        <v>TER</v>
      </c>
      <c r="C2464" s="320">
        <f>A2463</f>
        <v>43367</v>
      </c>
      <c r="D2464" s="319">
        <f t="shared" si="60"/>
        <v>2018</v>
      </c>
      <c r="E2464" s="321">
        <f t="shared" si="63"/>
        <v>39</v>
      </c>
    </row>
    <row r="2465" spans="1:5">
      <c r="A2465" s="318">
        <f t="shared" si="62"/>
        <v>43369</v>
      </c>
      <c r="B2465" s="319" t="str">
        <f t="shared" si="61"/>
        <v>QUA</v>
      </c>
      <c r="C2465" s="320">
        <f>A2463</f>
        <v>43367</v>
      </c>
      <c r="D2465" s="319">
        <f t="shared" si="60"/>
        <v>2018</v>
      </c>
      <c r="E2465" s="321">
        <f t="shared" si="63"/>
        <v>39</v>
      </c>
    </row>
    <row r="2466" spans="1:5">
      <c r="A2466" s="318">
        <f t="shared" si="62"/>
        <v>43370</v>
      </c>
      <c r="B2466" s="319" t="str">
        <f t="shared" si="61"/>
        <v>QUI</v>
      </c>
      <c r="C2466" s="320">
        <f>A2463</f>
        <v>43367</v>
      </c>
      <c r="D2466" s="319">
        <f t="shared" si="60"/>
        <v>2018</v>
      </c>
      <c r="E2466" s="321">
        <f t="shared" si="63"/>
        <v>39</v>
      </c>
    </row>
    <row r="2467" spans="1:5">
      <c r="A2467" s="318">
        <f t="shared" si="62"/>
        <v>43371</v>
      </c>
      <c r="B2467" s="319" t="str">
        <f t="shared" si="61"/>
        <v>SEX</v>
      </c>
      <c r="C2467" s="320">
        <f>A2463</f>
        <v>43367</v>
      </c>
      <c r="D2467" s="319">
        <f t="shared" si="60"/>
        <v>2018</v>
      </c>
      <c r="E2467" s="321">
        <f t="shared" si="63"/>
        <v>39</v>
      </c>
    </row>
    <row r="2468" spans="1:5">
      <c r="A2468" s="318">
        <f t="shared" si="62"/>
        <v>43372</v>
      </c>
      <c r="B2468" s="319" t="str">
        <f t="shared" si="61"/>
        <v>SAB</v>
      </c>
      <c r="C2468" s="320">
        <f>A2463</f>
        <v>43367</v>
      </c>
      <c r="D2468" s="319">
        <f t="shared" si="60"/>
        <v>2018</v>
      </c>
      <c r="E2468" s="321">
        <f t="shared" si="63"/>
        <v>39</v>
      </c>
    </row>
    <row r="2469" spans="1:5">
      <c r="A2469" s="318">
        <f t="shared" si="62"/>
        <v>43373</v>
      </c>
      <c r="B2469" s="319" t="str">
        <f t="shared" si="61"/>
        <v>DOM</v>
      </c>
      <c r="C2469" s="320">
        <f>A2463</f>
        <v>43367</v>
      </c>
      <c r="D2469" s="319">
        <f t="shared" si="60"/>
        <v>2018</v>
      </c>
      <c r="E2469" s="321">
        <f t="shared" si="63"/>
        <v>39</v>
      </c>
    </row>
    <row r="2470" spans="1:5">
      <c r="A2470" s="318">
        <f t="shared" si="62"/>
        <v>43374</v>
      </c>
      <c r="B2470" s="319" t="str">
        <f t="shared" si="61"/>
        <v>SEG</v>
      </c>
      <c r="C2470" s="320">
        <f>A2470</f>
        <v>43374</v>
      </c>
      <c r="D2470" s="319">
        <f t="shared" si="60"/>
        <v>2018</v>
      </c>
      <c r="E2470" s="321">
        <f t="shared" si="63"/>
        <v>40</v>
      </c>
    </row>
    <row r="2471" spans="1:5">
      <c r="A2471" s="318">
        <f t="shared" si="62"/>
        <v>43375</v>
      </c>
      <c r="B2471" s="319" t="str">
        <f t="shared" si="61"/>
        <v>TER</v>
      </c>
      <c r="C2471" s="320">
        <f>A2470</f>
        <v>43374</v>
      </c>
      <c r="D2471" s="319">
        <f t="shared" si="60"/>
        <v>2018</v>
      </c>
      <c r="E2471" s="321">
        <f t="shared" si="63"/>
        <v>40</v>
      </c>
    </row>
    <row r="2472" spans="1:5">
      <c r="A2472" s="318">
        <f t="shared" si="62"/>
        <v>43376</v>
      </c>
      <c r="B2472" s="319" t="str">
        <f t="shared" si="61"/>
        <v>QUA</v>
      </c>
      <c r="C2472" s="320">
        <f>A2470</f>
        <v>43374</v>
      </c>
      <c r="D2472" s="319">
        <f t="shared" ref="D2472:D2535" si="64">YEAR(A2472)</f>
        <v>2018</v>
      </c>
      <c r="E2472" s="321">
        <f t="shared" si="63"/>
        <v>40</v>
      </c>
    </row>
    <row r="2473" spans="1:5">
      <c r="A2473" s="318">
        <f t="shared" si="62"/>
        <v>43377</v>
      </c>
      <c r="B2473" s="319" t="str">
        <f t="shared" si="61"/>
        <v>QUI</v>
      </c>
      <c r="C2473" s="320">
        <f>A2470</f>
        <v>43374</v>
      </c>
      <c r="D2473" s="319">
        <f t="shared" si="64"/>
        <v>2018</v>
      </c>
      <c r="E2473" s="321">
        <f t="shared" si="63"/>
        <v>40</v>
      </c>
    </row>
    <row r="2474" spans="1:5">
      <c r="A2474" s="318">
        <f t="shared" si="62"/>
        <v>43378</v>
      </c>
      <c r="B2474" s="319" t="str">
        <f t="shared" si="61"/>
        <v>SEX</v>
      </c>
      <c r="C2474" s="320">
        <f>A2470</f>
        <v>43374</v>
      </c>
      <c r="D2474" s="319">
        <f t="shared" si="64"/>
        <v>2018</v>
      </c>
      <c r="E2474" s="321">
        <f t="shared" si="63"/>
        <v>40</v>
      </c>
    </row>
    <row r="2475" spans="1:5">
      <c r="A2475" s="318">
        <f t="shared" si="62"/>
        <v>43379</v>
      </c>
      <c r="B2475" s="319" t="str">
        <f t="shared" si="61"/>
        <v>SAB</v>
      </c>
      <c r="C2475" s="320">
        <f>A2470</f>
        <v>43374</v>
      </c>
      <c r="D2475" s="319">
        <f t="shared" si="64"/>
        <v>2018</v>
      </c>
      <c r="E2475" s="321">
        <f t="shared" si="63"/>
        <v>40</v>
      </c>
    </row>
    <row r="2476" spans="1:5">
      <c r="A2476" s="318">
        <f t="shared" si="62"/>
        <v>43380</v>
      </c>
      <c r="B2476" s="319" t="str">
        <f t="shared" si="61"/>
        <v>DOM</v>
      </c>
      <c r="C2476" s="320">
        <f>A2470</f>
        <v>43374</v>
      </c>
      <c r="D2476" s="319">
        <f t="shared" si="64"/>
        <v>2018</v>
      </c>
      <c r="E2476" s="321">
        <f t="shared" si="63"/>
        <v>40</v>
      </c>
    </row>
    <row r="2477" spans="1:5">
      <c r="A2477" s="318">
        <f t="shared" si="62"/>
        <v>43381</v>
      </c>
      <c r="B2477" s="319" t="str">
        <f t="shared" si="61"/>
        <v>SEG</v>
      </c>
      <c r="C2477" s="320">
        <f>A2477</f>
        <v>43381</v>
      </c>
      <c r="D2477" s="319">
        <f t="shared" si="64"/>
        <v>2018</v>
      </c>
      <c r="E2477" s="321">
        <f t="shared" si="63"/>
        <v>41</v>
      </c>
    </row>
    <row r="2478" spans="1:5">
      <c r="A2478" s="318">
        <f t="shared" si="62"/>
        <v>43382</v>
      </c>
      <c r="B2478" s="319" t="str">
        <f t="shared" si="61"/>
        <v>TER</v>
      </c>
      <c r="C2478" s="320">
        <f>A2477</f>
        <v>43381</v>
      </c>
      <c r="D2478" s="319">
        <f t="shared" si="64"/>
        <v>2018</v>
      </c>
      <c r="E2478" s="321">
        <f t="shared" si="63"/>
        <v>41</v>
      </c>
    </row>
    <row r="2479" spans="1:5">
      <c r="A2479" s="318">
        <f t="shared" si="62"/>
        <v>43383</v>
      </c>
      <c r="B2479" s="319" t="str">
        <f t="shared" si="61"/>
        <v>QUA</v>
      </c>
      <c r="C2479" s="320">
        <f>A2477</f>
        <v>43381</v>
      </c>
      <c r="D2479" s="319">
        <f t="shared" si="64"/>
        <v>2018</v>
      </c>
      <c r="E2479" s="321">
        <f t="shared" si="63"/>
        <v>41</v>
      </c>
    </row>
    <row r="2480" spans="1:5">
      <c r="A2480" s="318">
        <f t="shared" si="62"/>
        <v>43384</v>
      </c>
      <c r="B2480" s="319" t="str">
        <f t="shared" si="61"/>
        <v>QUI</v>
      </c>
      <c r="C2480" s="320">
        <f>A2477</f>
        <v>43381</v>
      </c>
      <c r="D2480" s="319">
        <f t="shared" si="64"/>
        <v>2018</v>
      </c>
      <c r="E2480" s="321">
        <f t="shared" si="63"/>
        <v>41</v>
      </c>
    </row>
    <row r="2481" spans="1:5">
      <c r="A2481" s="318">
        <f t="shared" si="62"/>
        <v>43385</v>
      </c>
      <c r="B2481" s="319" t="str">
        <f t="shared" si="61"/>
        <v>SEX</v>
      </c>
      <c r="C2481" s="320">
        <f>A2477</f>
        <v>43381</v>
      </c>
      <c r="D2481" s="319">
        <f t="shared" si="64"/>
        <v>2018</v>
      </c>
      <c r="E2481" s="321">
        <f t="shared" si="63"/>
        <v>41</v>
      </c>
    </row>
    <row r="2482" spans="1:5">
      <c r="A2482" s="318">
        <f t="shared" si="62"/>
        <v>43386</v>
      </c>
      <c r="B2482" s="319" t="str">
        <f t="shared" si="61"/>
        <v>SAB</v>
      </c>
      <c r="C2482" s="320">
        <f>A2477</f>
        <v>43381</v>
      </c>
      <c r="D2482" s="319">
        <f t="shared" si="64"/>
        <v>2018</v>
      </c>
      <c r="E2482" s="321">
        <f t="shared" si="63"/>
        <v>41</v>
      </c>
    </row>
    <row r="2483" spans="1:5">
      <c r="A2483" s="318">
        <f t="shared" si="62"/>
        <v>43387</v>
      </c>
      <c r="B2483" s="319" t="str">
        <f t="shared" si="61"/>
        <v>DOM</v>
      </c>
      <c r="C2483" s="320">
        <f>A2477</f>
        <v>43381</v>
      </c>
      <c r="D2483" s="319">
        <f t="shared" si="64"/>
        <v>2018</v>
      </c>
      <c r="E2483" s="321">
        <f t="shared" si="63"/>
        <v>41</v>
      </c>
    </row>
    <row r="2484" spans="1:5">
      <c r="A2484" s="318">
        <f t="shared" si="62"/>
        <v>43388</v>
      </c>
      <c r="B2484" s="319" t="str">
        <f t="shared" si="61"/>
        <v>SEG</v>
      </c>
      <c r="C2484" s="320">
        <f>A2484</f>
        <v>43388</v>
      </c>
      <c r="D2484" s="319">
        <f t="shared" si="64"/>
        <v>2018</v>
      </c>
      <c r="E2484" s="321">
        <f t="shared" si="63"/>
        <v>42</v>
      </c>
    </row>
    <row r="2485" spans="1:5">
      <c r="A2485" s="318">
        <f t="shared" si="62"/>
        <v>43389</v>
      </c>
      <c r="B2485" s="319" t="str">
        <f t="shared" si="61"/>
        <v>TER</v>
      </c>
      <c r="C2485" s="320">
        <f>A2484</f>
        <v>43388</v>
      </c>
      <c r="D2485" s="319">
        <f t="shared" si="64"/>
        <v>2018</v>
      </c>
      <c r="E2485" s="321">
        <f t="shared" si="63"/>
        <v>42</v>
      </c>
    </row>
    <row r="2486" spans="1:5">
      <c r="A2486" s="318">
        <f t="shared" si="62"/>
        <v>43390</v>
      </c>
      <c r="B2486" s="319" t="str">
        <f t="shared" si="61"/>
        <v>QUA</v>
      </c>
      <c r="C2486" s="320">
        <f>A2484</f>
        <v>43388</v>
      </c>
      <c r="D2486" s="319">
        <f t="shared" si="64"/>
        <v>2018</v>
      </c>
      <c r="E2486" s="321">
        <f t="shared" si="63"/>
        <v>42</v>
      </c>
    </row>
    <row r="2487" spans="1:5">
      <c r="A2487" s="318">
        <f t="shared" si="62"/>
        <v>43391</v>
      </c>
      <c r="B2487" s="319" t="str">
        <f t="shared" si="61"/>
        <v>QUI</v>
      </c>
      <c r="C2487" s="320">
        <f>A2484</f>
        <v>43388</v>
      </c>
      <c r="D2487" s="319">
        <f t="shared" si="64"/>
        <v>2018</v>
      </c>
      <c r="E2487" s="321">
        <f t="shared" si="63"/>
        <v>42</v>
      </c>
    </row>
    <row r="2488" spans="1:5">
      <c r="A2488" s="318">
        <f t="shared" si="62"/>
        <v>43392</v>
      </c>
      <c r="B2488" s="319" t="str">
        <f t="shared" si="61"/>
        <v>SEX</v>
      </c>
      <c r="C2488" s="320">
        <f>A2484</f>
        <v>43388</v>
      </c>
      <c r="D2488" s="319">
        <f t="shared" si="64"/>
        <v>2018</v>
      </c>
      <c r="E2488" s="321">
        <f t="shared" si="63"/>
        <v>42</v>
      </c>
    </row>
    <row r="2489" spans="1:5">
      <c r="A2489" s="318">
        <f t="shared" si="62"/>
        <v>43393</v>
      </c>
      <c r="B2489" s="319" t="str">
        <f t="shared" si="61"/>
        <v>SAB</v>
      </c>
      <c r="C2489" s="320">
        <f>A2484</f>
        <v>43388</v>
      </c>
      <c r="D2489" s="319">
        <f t="shared" si="64"/>
        <v>2018</v>
      </c>
      <c r="E2489" s="321">
        <f t="shared" si="63"/>
        <v>42</v>
      </c>
    </row>
    <row r="2490" spans="1:5">
      <c r="A2490" s="318">
        <f t="shared" si="62"/>
        <v>43394</v>
      </c>
      <c r="B2490" s="319" t="str">
        <f t="shared" si="61"/>
        <v>DOM</v>
      </c>
      <c r="C2490" s="320">
        <f>A2484</f>
        <v>43388</v>
      </c>
      <c r="D2490" s="319">
        <f t="shared" si="64"/>
        <v>2018</v>
      </c>
      <c r="E2490" s="321">
        <f t="shared" si="63"/>
        <v>42</v>
      </c>
    </row>
    <row r="2491" spans="1:5">
      <c r="A2491" s="318">
        <f t="shared" si="62"/>
        <v>43395</v>
      </c>
      <c r="B2491" s="319" t="str">
        <f t="shared" si="61"/>
        <v>SEG</v>
      </c>
      <c r="C2491" s="320">
        <f>A2491</f>
        <v>43395</v>
      </c>
      <c r="D2491" s="319">
        <f t="shared" si="64"/>
        <v>2018</v>
      </c>
      <c r="E2491" s="321">
        <f t="shared" si="63"/>
        <v>43</v>
      </c>
    </row>
    <row r="2492" spans="1:5">
      <c r="A2492" s="318">
        <f t="shared" si="62"/>
        <v>43396</v>
      </c>
      <c r="B2492" s="319" t="str">
        <f t="shared" si="61"/>
        <v>TER</v>
      </c>
      <c r="C2492" s="320">
        <f>A2491</f>
        <v>43395</v>
      </c>
      <c r="D2492" s="319">
        <f t="shared" si="64"/>
        <v>2018</v>
      </c>
      <c r="E2492" s="321">
        <f t="shared" si="63"/>
        <v>43</v>
      </c>
    </row>
    <row r="2493" spans="1:5">
      <c r="A2493" s="318">
        <f t="shared" si="62"/>
        <v>43397</v>
      </c>
      <c r="B2493" s="319" t="str">
        <f t="shared" si="61"/>
        <v>QUA</v>
      </c>
      <c r="C2493" s="320">
        <f>A2491</f>
        <v>43395</v>
      </c>
      <c r="D2493" s="319">
        <f t="shared" si="64"/>
        <v>2018</v>
      </c>
      <c r="E2493" s="321">
        <f t="shared" si="63"/>
        <v>43</v>
      </c>
    </row>
    <row r="2494" spans="1:5">
      <c r="A2494" s="318">
        <f t="shared" si="62"/>
        <v>43398</v>
      </c>
      <c r="B2494" s="319" t="str">
        <f t="shared" si="61"/>
        <v>QUI</v>
      </c>
      <c r="C2494" s="320">
        <f>A2491</f>
        <v>43395</v>
      </c>
      <c r="D2494" s="319">
        <f t="shared" si="64"/>
        <v>2018</v>
      </c>
      <c r="E2494" s="321">
        <f t="shared" si="63"/>
        <v>43</v>
      </c>
    </row>
    <row r="2495" spans="1:5">
      <c r="A2495" s="318">
        <f t="shared" si="62"/>
        <v>43399</v>
      </c>
      <c r="B2495" s="319" t="str">
        <f t="shared" si="61"/>
        <v>SEX</v>
      </c>
      <c r="C2495" s="320">
        <f>A2491</f>
        <v>43395</v>
      </c>
      <c r="D2495" s="319">
        <f t="shared" si="64"/>
        <v>2018</v>
      </c>
      <c r="E2495" s="321">
        <f t="shared" si="63"/>
        <v>43</v>
      </c>
    </row>
    <row r="2496" spans="1:5">
      <c r="A2496" s="318">
        <f t="shared" si="62"/>
        <v>43400</v>
      </c>
      <c r="B2496" s="319" t="str">
        <f t="shared" si="61"/>
        <v>SAB</v>
      </c>
      <c r="C2496" s="320">
        <f>A2491</f>
        <v>43395</v>
      </c>
      <c r="D2496" s="319">
        <f t="shared" si="64"/>
        <v>2018</v>
      </c>
      <c r="E2496" s="321">
        <f t="shared" si="63"/>
        <v>43</v>
      </c>
    </row>
    <row r="2497" spans="1:5">
      <c r="A2497" s="318">
        <f t="shared" si="62"/>
        <v>43401</v>
      </c>
      <c r="B2497" s="319" t="str">
        <f t="shared" si="61"/>
        <v>DOM</v>
      </c>
      <c r="C2497" s="320">
        <f>A2491</f>
        <v>43395</v>
      </c>
      <c r="D2497" s="319">
        <f t="shared" si="64"/>
        <v>2018</v>
      </c>
      <c r="E2497" s="321">
        <f t="shared" si="63"/>
        <v>43</v>
      </c>
    </row>
    <row r="2498" spans="1:5">
      <c r="A2498" s="318">
        <f t="shared" si="62"/>
        <v>43402</v>
      </c>
      <c r="B2498" s="319" t="str">
        <f t="shared" ref="B2498:B2561" si="65">VLOOKUP(WEEKDAY(A2498),$G$2:$H$9,2,0)</f>
        <v>SEG</v>
      </c>
      <c r="C2498" s="320">
        <f>A2498</f>
        <v>43402</v>
      </c>
      <c r="D2498" s="319">
        <f t="shared" si="64"/>
        <v>2018</v>
      </c>
      <c r="E2498" s="321">
        <f t="shared" si="63"/>
        <v>44</v>
      </c>
    </row>
    <row r="2499" spans="1:5">
      <c r="A2499" s="318">
        <f t="shared" si="62"/>
        <v>43403</v>
      </c>
      <c r="B2499" s="319" t="str">
        <f t="shared" si="65"/>
        <v>TER</v>
      </c>
      <c r="C2499" s="320">
        <f>A2498</f>
        <v>43402</v>
      </c>
      <c r="D2499" s="319">
        <f t="shared" si="64"/>
        <v>2018</v>
      </c>
      <c r="E2499" s="321">
        <f t="shared" si="63"/>
        <v>44</v>
      </c>
    </row>
    <row r="2500" spans="1:5">
      <c r="A2500" s="318">
        <f t="shared" si="62"/>
        <v>43404</v>
      </c>
      <c r="B2500" s="319" t="str">
        <f t="shared" si="65"/>
        <v>QUA</v>
      </c>
      <c r="C2500" s="320">
        <f>A2498</f>
        <v>43402</v>
      </c>
      <c r="D2500" s="319">
        <f t="shared" si="64"/>
        <v>2018</v>
      </c>
      <c r="E2500" s="321">
        <f t="shared" si="63"/>
        <v>44</v>
      </c>
    </row>
    <row r="2501" spans="1:5">
      <c r="A2501" s="318">
        <f t="shared" si="62"/>
        <v>43405</v>
      </c>
      <c r="B2501" s="319" t="str">
        <f t="shared" si="65"/>
        <v>QUI</v>
      </c>
      <c r="C2501" s="320">
        <f>A2498</f>
        <v>43402</v>
      </c>
      <c r="D2501" s="319">
        <f t="shared" si="64"/>
        <v>2018</v>
      </c>
      <c r="E2501" s="321">
        <f t="shared" si="63"/>
        <v>44</v>
      </c>
    </row>
    <row r="2502" spans="1:5">
      <c r="A2502" s="318">
        <f t="shared" si="62"/>
        <v>43406</v>
      </c>
      <c r="B2502" s="319" t="str">
        <f t="shared" si="65"/>
        <v>SEX</v>
      </c>
      <c r="C2502" s="320">
        <f>A2498</f>
        <v>43402</v>
      </c>
      <c r="D2502" s="319">
        <f t="shared" si="64"/>
        <v>2018</v>
      </c>
      <c r="E2502" s="321">
        <f t="shared" si="63"/>
        <v>44</v>
      </c>
    </row>
    <row r="2503" spans="1:5">
      <c r="A2503" s="318">
        <f t="shared" si="62"/>
        <v>43407</v>
      </c>
      <c r="B2503" s="319" t="str">
        <f t="shared" si="65"/>
        <v>SAB</v>
      </c>
      <c r="C2503" s="320">
        <f>A2498</f>
        <v>43402</v>
      </c>
      <c r="D2503" s="319">
        <f t="shared" si="64"/>
        <v>2018</v>
      </c>
      <c r="E2503" s="321">
        <f t="shared" si="63"/>
        <v>44</v>
      </c>
    </row>
    <row r="2504" spans="1:5">
      <c r="A2504" s="318">
        <f t="shared" si="62"/>
        <v>43408</v>
      </c>
      <c r="B2504" s="319" t="str">
        <f t="shared" si="65"/>
        <v>DOM</v>
      </c>
      <c r="C2504" s="320">
        <f>A2498</f>
        <v>43402</v>
      </c>
      <c r="D2504" s="319">
        <f t="shared" si="64"/>
        <v>2018</v>
      </c>
      <c r="E2504" s="321">
        <f t="shared" si="63"/>
        <v>44</v>
      </c>
    </row>
    <row r="2505" spans="1:5">
      <c r="A2505" s="318">
        <f t="shared" si="62"/>
        <v>43409</v>
      </c>
      <c r="B2505" s="319" t="str">
        <f t="shared" si="65"/>
        <v>SEG</v>
      </c>
      <c r="C2505" s="320">
        <f>A2505</f>
        <v>43409</v>
      </c>
      <c r="D2505" s="319">
        <f t="shared" si="64"/>
        <v>2018</v>
      </c>
      <c r="E2505" s="321">
        <f t="shared" si="63"/>
        <v>45</v>
      </c>
    </row>
    <row r="2506" spans="1:5">
      <c r="A2506" s="318">
        <f t="shared" si="62"/>
        <v>43410</v>
      </c>
      <c r="B2506" s="319" t="str">
        <f t="shared" si="65"/>
        <v>TER</v>
      </c>
      <c r="C2506" s="320">
        <f>A2505</f>
        <v>43409</v>
      </c>
      <c r="D2506" s="319">
        <f t="shared" si="64"/>
        <v>2018</v>
      </c>
      <c r="E2506" s="321">
        <f t="shared" si="63"/>
        <v>45</v>
      </c>
    </row>
    <row r="2507" spans="1:5">
      <c r="A2507" s="318">
        <f t="shared" si="62"/>
        <v>43411</v>
      </c>
      <c r="B2507" s="319" t="str">
        <f t="shared" si="65"/>
        <v>QUA</v>
      </c>
      <c r="C2507" s="320">
        <f>A2505</f>
        <v>43409</v>
      </c>
      <c r="D2507" s="319">
        <f t="shared" si="64"/>
        <v>2018</v>
      </c>
      <c r="E2507" s="321">
        <f t="shared" si="63"/>
        <v>45</v>
      </c>
    </row>
    <row r="2508" spans="1:5">
      <c r="A2508" s="318">
        <f t="shared" ref="A2508:A2571" si="66">A2507+1</f>
        <v>43412</v>
      </c>
      <c r="B2508" s="319" t="str">
        <f t="shared" si="65"/>
        <v>QUI</v>
      </c>
      <c r="C2508" s="320">
        <f>A2505</f>
        <v>43409</v>
      </c>
      <c r="D2508" s="319">
        <f t="shared" si="64"/>
        <v>2018</v>
      </c>
      <c r="E2508" s="321">
        <f t="shared" si="63"/>
        <v>45</v>
      </c>
    </row>
    <row r="2509" spans="1:5">
      <c r="A2509" s="318">
        <f t="shared" si="66"/>
        <v>43413</v>
      </c>
      <c r="B2509" s="319" t="str">
        <f t="shared" si="65"/>
        <v>SEX</v>
      </c>
      <c r="C2509" s="320">
        <f>A2505</f>
        <v>43409</v>
      </c>
      <c r="D2509" s="319">
        <f t="shared" si="64"/>
        <v>2018</v>
      </c>
      <c r="E2509" s="321">
        <f t="shared" si="63"/>
        <v>45</v>
      </c>
    </row>
    <row r="2510" spans="1:5">
      <c r="A2510" s="318">
        <f t="shared" si="66"/>
        <v>43414</v>
      </c>
      <c r="B2510" s="319" t="str">
        <f t="shared" si="65"/>
        <v>SAB</v>
      </c>
      <c r="C2510" s="320">
        <f>A2505</f>
        <v>43409</v>
      </c>
      <c r="D2510" s="319">
        <f t="shared" si="64"/>
        <v>2018</v>
      </c>
      <c r="E2510" s="321">
        <f t="shared" si="63"/>
        <v>45</v>
      </c>
    </row>
    <row r="2511" spans="1:5">
      <c r="A2511" s="318">
        <f t="shared" si="66"/>
        <v>43415</v>
      </c>
      <c r="B2511" s="319" t="str">
        <f t="shared" si="65"/>
        <v>DOM</v>
      </c>
      <c r="C2511" s="320">
        <f>A2505</f>
        <v>43409</v>
      </c>
      <c r="D2511" s="319">
        <f t="shared" si="64"/>
        <v>2018</v>
      </c>
      <c r="E2511" s="321">
        <f t="shared" si="63"/>
        <v>45</v>
      </c>
    </row>
    <row r="2512" spans="1:5">
      <c r="A2512" s="318">
        <f t="shared" si="66"/>
        <v>43416</v>
      </c>
      <c r="B2512" s="319" t="str">
        <f t="shared" si="65"/>
        <v>SEG</v>
      </c>
      <c r="C2512" s="320">
        <f>A2512</f>
        <v>43416</v>
      </c>
      <c r="D2512" s="319">
        <f t="shared" si="64"/>
        <v>2018</v>
      </c>
      <c r="E2512" s="321">
        <f t="shared" si="63"/>
        <v>46</v>
      </c>
    </row>
    <row r="2513" spans="1:5">
      <c r="A2513" s="318">
        <f t="shared" si="66"/>
        <v>43417</v>
      </c>
      <c r="B2513" s="319" t="str">
        <f t="shared" si="65"/>
        <v>TER</v>
      </c>
      <c r="C2513" s="320">
        <f>A2512</f>
        <v>43416</v>
      </c>
      <c r="D2513" s="319">
        <f t="shared" si="64"/>
        <v>2018</v>
      </c>
      <c r="E2513" s="321">
        <f t="shared" si="63"/>
        <v>46</v>
      </c>
    </row>
    <row r="2514" spans="1:5">
      <c r="A2514" s="318">
        <f t="shared" si="66"/>
        <v>43418</v>
      </c>
      <c r="B2514" s="319" t="str">
        <f t="shared" si="65"/>
        <v>QUA</v>
      </c>
      <c r="C2514" s="320">
        <f>A2512</f>
        <v>43416</v>
      </c>
      <c r="D2514" s="319">
        <f t="shared" si="64"/>
        <v>2018</v>
      </c>
      <c r="E2514" s="321">
        <f t="shared" si="63"/>
        <v>46</v>
      </c>
    </row>
    <row r="2515" spans="1:5">
      <c r="A2515" s="318">
        <f t="shared" si="66"/>
        <v>43419</v>
      </c>
      <c r="B2515" s="319" t="str">
        <f t="shared" si="65"/>
        <v>QUI</v>
      </c>
      <c r="C2515" s="320">
        <f>A2512</f>
        <v>43416</v>
      </c>
      <c r="D2515" s="319">
        <f t="shared" si="64"/>
        <v>2018</v>
      </c>
      <c r="E2515" s="321">
        <f t="shared" si="63"/>
        <v>46</v>
      </c>
    </row>
    <row r="2516" spans="1:5">
      <c r="A2516" s="318">
        <f t="shared" si="66"/>
        <v>43420</v>
      </c>
      <c r="B2516" s="319" t="str">
        <f t="shared" si="65"/>
        <v>SEX</v>
      </c>
      <c r="C2516" s="320">
        <f>A2512</f>
        <v>43416</v>
      </c>
      <c r="D2516" s="319">
        <f t="shared" si="64"/>
        <v>2018</v>
      </c>
      <c r="E2516" s="321">
        <f t="shared" si="63"/>
        <v>46</v>
      </c>
    </row>
    <row r="2517" spans="1:5">
      <c r="A2517" s="318">
        <f t="shared" si="66"/>
        <v>43421</v>
      </c>
      <c r="B2517" s="319" t="str">
        <f t="shared" si="65"/>
        <v>SAB</v>
      </c>
      <c r="C2517" s="320">
        <f>A2512</f>
        <v>43416</v>
      </c>
      <c r="D2517" s="319">
        <f t="shared" si="64"/>
        <v>2018</v>
      </c>
      <c r="E2517" s="321">
        <f t="shared" si="63"/>
        <v>46</v>
      </c>
    </row>
    <row r="2518" spans="1:5">
      <c r="A2518" s="318">
        <f t="shared" si="66"/>
        <v>43422</v>
      </c>
      <c r="B2518" s="319" t="str">
        <f t="shared" si="65"/>
        <v>DOM</v>
      </c>
      <c r="C2518" s="320">
        <f>A2512</f>
        <v>43416</v>
      </c>
      <c r="D2518" s="319">
        <f t="shared" si="64"/>
        <v>2018</v>
      </c>
      <c r="E2518" s="321">
        <f t="shared" ref="E2518:E2561" si="67">IF(B2518="seg",E2517+1,E2517)</f>
        <v>46</v>
      </c>
    </row>
    <row r="2519" spans="1:5">
      <c r="A2519" s="318">
        <f t="shared" si="66"/>
        <v>43423</v>
      </c>
      <c r="B2519" s="319" t="str">
        <f t="shared" si="65"/>
        <v>SEG</v>
      </c>
      <c r="C2519" s="320">
        <f>A2519</f>
        <v>43423</v>
      </c>
      <c r="D2519" s="319">
        <f t="shared" si="64"/>
        <v>2018</v>
      </c>
      <c r="E2519" s="321">
        <f t="shared" si="67"/>
        <v>47</v>
      </c>
    </row>
    <row r="2520" spans="1:5">
      <c r="A2520" s="318">
        <f t="shared" si="66"/>
        <v>43424</v>
      </c>
      <c r="B2520" s="319" t="str">
        <f t="shared" si="65"/>
        <v>TER</v>
      </c>
      <c r="C2520" s="320">
        <f>A2519</f>
        <v>43423</v>
      </c>
      <c r="D2520" s="319">
        <f t="shared" si="64"/>
        <v>2018</v>
      </c>
      <c r="E2520" s="321">
        <f t="shared" si="67"/>
        <v>47</v>
      </c>
    </row>
    <row r="2521" spans="1:5">
      <c r="A2521" s="318">
        <f t="shared" si="66"/>
        <v>43425</v>
      </c>
      <c r="B2521" s="319" t="str">
        <f t="shared" si="65"/>
        <v>QUA</v>
      </c>
      <c r="C2521" s="320">
        <f>A2519</f>
        <v>43423</v>
      </c>
      <c r="D2521" s="319">
        <f t="shared" si="64"/>
        <v>2018</v>
      </c>
      <c r="E2521" s="321">
        <f t="shared" si="67"/>
        <v>47</v>
      </c>
    </row>
    <row r="2522" spans="1:5">
      <c r="A2522" s="318">
        <f t="shared" si="66"/>
        <v>43426</v>
      </c>
      <c r="B2522" s="319" t="str">
        <f t="shared" si="65"/>
        <v>QUI</v>
      </c>
      <c r="C2522" s="320">
        <f>A2519</f>
        <v>43423</v>
      </c>
      <c r="D2522" s="319">
        <f t="shared" si="64"/>
        <v>2018</v>
      </c>
      <c r="E2522" s="321">
        <f t="shared" si="67"/>
        <v>47</v>
      </c>
    </row>
    <row r="2523" spans="1:5">
      <c r="A2523" s="318">
        <f t="shared" si="66"/>
        <v>43427</v>
      </c>
      <c r="B2523" s="319" t="str">
        <f t="shared" si="65"/>
        <v>SEX</v>
      </c>
      <c r="C2523" s="320">
        <f>A2519</f>
        <v>43423</v>
      </c>
      <c r="D2523" s="319">
        <f t="shared" si="64"/>
        <v>2018</v>
      </c>
      <c r="E2523" s="321">
        <f t="shared" si="67"/>
        <v>47</v>
      </c>
    </row>
    <row r="2524" spans="1:5">
      <c r="A2524" s="318">
        <f t="shared" si="66"/>
        <v>43428</v>
      </c>
      <c r="B2524" s="319" t="str">
        <f t="shared" si="65"/>
        <v>SAB</v>
      </c>
      <c r="C2524" s="320">
        <f>A2519</f>
        <v>43423</v>
      </c>
      <c r="D2524" s="319">
        <f t="shared" si="64"/>
        <v>2018</v>
      </c>
      <c r="E2524" s="321">
        <f t="shared" si="67"/>
        <v>47</v>
      </c>
    </row>
    <row r="2525" spans="1:5">
      <c r="A2525" s="318">
        <f t="shared" si="66"/>
        <v>43429</v>
      </c>
      <c r="B2525" s="319" t="str">
        <f t="shared" si="65"/>
        <v>DOM</v>
      </c>
      <c r="C2525" s="320">
        <f>A2519</f>
        <v>43423</v>
      </c>
      <c r="D2525" s="319">
        <f t="shared" si="64"/>
        <v>2018</v>
      </c>
      <c r="E2525" s="321">
        <f t="shared" si="67"/>
        <v>47</v>
      </c>
    </row>
    <row r="2526" spans="1:5">
      <c r="A2526" s="318">
        <f t="shared" si="66"/>
        <v>43430</v>
      </c>
      <c r="B2526" s="319" t="str">
        <f t="shared" si="65"/>
        <v>SEG</v>
      </c>
      <c r="C2526" s="320">
        <f>A2526</f>
        <v>43430</v>
      </c>
      <c r="D2526" s="319">
        <f t="shared" si="64"/>
        <v>2018</v>
      </c>
      <c r="E2526" s="321">
        <f t="shared" si="67"/>
        <v>48</v>
      </c>
    </row>
    <row r="2527" spans="1:5">
      <c r="A2527" s="318">
        <f t="shared" si="66"/>
        <v>43431</v>
      </c>
      <c r="B2527" s="319" t="str">
        <f t="shared" si="65"/>
        <v>TER</v>
      </c>
      <c r="C2527" s="320">
        <f>A2526</f>
        <v>43430</v>
      </c>
      <c r="D2527" s="319">
        <f t="shared" si="64"/>
        <v>2018</v>
      </c>
      <c r="E2527" s="321">
        <f t="shared" si="67"/>
        <v>48</v>
      </c>
    </row>
    <row r="2528" spans="1:5">
      <c r="A2528" s="318">
        <f t="shared" si="66"/>
        <v>43432</v>
      </c>
      <c r="B2528" s="319" t="str">
        <f t="shared" si="65"/>
        <v>QUA</v>
      </c>
      <c r="C2528" s="320">
        <f>A2526</f>
        <v>43430</v>
      </c>
      <c r="D2528" s="319">
        <f t="shared" si="64"/>
        <v>2018</v>
      </c>
      <c r="E2528" s="321">
        <f t="shared" si="67"/>
        <v>48</v>
      </c>
    </row>
    <row r="2529" spans="1:5">
      <c r="A2529" s="318">
        <f t="shared" si="66"/>
        <v>43433</v>
      </c>
      <c r="B2529" s="319" t="str">
        <f t="shared" si="65"/>
        <v>QUI</v>
      </c>
      <c r="C2529" s="320">
        <f>A2526</f>
        <v>43430</v>
      </c>
      <c r="D2529" s="319">
        <f t="shared" si="64"/>
        <v>2018</v>
      </c>
      <c r="E2529" s="321">
        <f t="shared" si="67"/>
        <v>48</v>
      </c>
    </row>
    <row r="2530" spans="1:5">
      <c r="A2530" s="318">
        <f t="shared" si="66"/>
        <v>43434</v>
      </c>
      <c r="B2530" s="319" t="str">
        <f t="shared" si="65"/>
        <v>SEX</v>
      </c>
      <c r="C2530" s="320">
        <f>A2526</f>
        <v>43430</v>
      </c>
      <c r="D2530" s="319">
        <f t="shared" si="64"/>
        <v>2018</v>
      </c>
      <c r="E2530" s="321">
        <f t="shared" si="67"/>
        <v>48</v>
      </c>
    </row>
    <row r="2531" spans="1:5">
      <c r="A2531" s="318">
        <f t="shared" si="66"/>
        <v>43435</v>
      </c>
      <c r="B2531" s="319" t="str">
        <f t="shared" si="65"/>
        <v>SAB</v>
      </c>
      <c r="C2531" s="320">
        <f>A2526</f>
        <v>43430</v>
      </c>
      <c r="D2531" s="319">
        <f t="shared" si="64"/>
        <v>2018</v>
      </c>
      <c r="E2531" s="321">
        <f t="shared" si="67"/>
        <v>48</v>
      </c>
    </row>
    <row r="2532" spans="1:5">
      <c r="A2532" s="318">
        <f t="shared" si="66"/>
        <v>43436</v>
      </c>
      <c r="B2532" s="319" t="str">
        <f t="shared" si="65"/>
        <v>DOM</v>
      </c>
      <c r="C2532" s="320">
        <f>A2526</f>
        <v>43430</v>
      </c>
      <c r="D2532" s="319">
        <f t="shared" si="64"/>
        <v>2018</v>
      </c>
      <c r="E2532" s="321">
        <f t="shared" si="67"/>
        <v>48</v>
      </c>
    </row>
    <row r="2533" spans="1:5">
      <c r="A2533" s="318">
        <f t="shared" si="66"/>
        <v>43437</v>
      </c>
      <c r="B2533" s="319" t="str">
        <f t="shared" si="65"/>
        <v>SEG</v>
      </c>
      <c r="C2533" s="320">
        <f>A2533</f>
        <v>43437</v>
      </c>
      <c r="D2533" s="319">
        <f t="shared" si="64"/>
        <v>2018</v>
      </c>
      <c r="E2533" s="321">
        <f t="shared" si="67"/>
        <v>49</v>
      </c>
    </row>
    <row r="2534" spans="1:5">
      <c r="A2534" s="318">
        <f t="shared" si="66"/>
        <v>43438</v>
      </c>
      <c r="B2534" s="319" t="str">
        <f t="shared" si="65"/>
        <v>TER</v>
      </c>
      <c r="C2534" s="320">
        <f>A2533</f>
        <v>43437</v>
      </c>
      <c r="D2534" s="319">
        <f t="shared" si="64"/>
        <v>2018</v>
      </c>
      <c r="E2534" s="321">
        <f t="shared" si="67"/>
        <v>49</v>
      </c>
    </row>
    <row r="2535" spans="1:5">
      <c r="A2535" s="318">
        <f t="shared" si="66"/>
        <v>43439</v>
      </c>
      <c r="B2535" s="319" t="str">
        <f t="shared" si="65"/>
        <v>QUA</v>
      </c>
      <c r="C2535" s="320">
        <f>A2533</f>
        <v>43437</v>
      </c>
      <c r="D2535" s="319">
        <f t="shared" si="64"/>
        <v>2018</v>
      </c>
      <c r="E2535" s="321">
        <f t="shared" si="67"/>
        <v>49</v>
      </c>
    </row>
    <row r="2536" spans="1:5">
      <c r="A2536" s="318">
        <f t="shared" si="66"/>
        <v>43440</v>
      </c>
      <c r="B2536" s="319" t="str">
        <f t="shared" si="65"/>
        <v>QUI</v>
      </c>
      <c r="C2536" s="320">
        <f>A2533</f>
        <v>43437</v>
      </c>
      <c r="D2536" s="319">
        <f t="shared" ref="D2536:D2599" si="68">YEAR(A2536)</f>
        <v>2018</v>
      </c>
      <c r="E2536" s="321">
        <f t="shared" si="67"/>
        <v>49</v>
      </c>
    </row>
    <row r="2537" spans="1:5">
      <c r="A2537" s="318">
        <f t="shared" si="66"/>
        <v>43441</v>
      </c>
      <c r="B2537" s="319" t="str">
        <f t="shared" si="65"/>
        <v>SEX</v>
      </c>
      <c r="C2537" s="320">
        <f>A2533</f>
        <v>43437</v>
      </c>
      <c r="D2537" s="319">
        <f t="shared" si="68"/>
        <v>2018</v>
      </c>
      <c r="E2537" s="321">
        <f t="shared" si="67"/>
        <v>49</v>
      </c>
    </row>
    <row r="2538" spans="1:5">
      <c r="A2538" s="318">
        <f t="shared" si="66"/>
        <v>43442</v>
      </c>
      <c r="B2538" s="319" t="str">
        <f t="shared" si="65"/>
        <v>SAB</v>
      </c>
      <c r="C2538" s="320">
        <f>A2533</f>
        <v>43437</v>
      </c>
      <c r="D2538" s="319">
        <f t="shared" si="68"/>
        <v>2018</v>
      </c>
      <c r="E2538" s="321">
        <f t="shared" si="67"/>
        <v>49</v>
      </c>
    </row>
    <row r="2539" spans="1:5">
      <c r="A2539" s="318">
        <f t="shared" si="66"/>
        <v>43443</v>
      </c>
      <c r="B2539" s="319" t="str">
        <f t="shared" si="65"/>
        <v>DOM</v>
      </c>
      <c r="C2539" s="320">
        <f>A2533</f>
        <v>43437</v>
      </c>
      <c r="D2539" s="319">
        <f t="shared" si="68"/>
        <v>2018</v>
      </c>
      <c r="E2539" s="321">
        <f t="shared" si="67"/>
        <v>49</v>
      </c>
    </row>
    <row r="2540" spans="1:5">
      <c r="A2540" s="318">
        <f t="shared" si="66"/>
        <v>43444</v>
      </c>
      <c r="B2540" s="319" t="str">
        <f t="shared" si="65"/>
        <v>SEG</v>
      </c>
      <c r="C2540" s="320">
        <f>A2540</f>
        <v>43444</v>
      </c>
      <c r="D2540" s="319">
        <f t="shared" si="68"/>
        <v>2018</v>
      </c>
      <c r="E2540" s="321">
        <f t="shared" si="67"/>
        <v>50</v>
      </c>
    </row>
    <row r="2541" spans="1:5">
      <c r="A2541" s="318">
        <f t="shared" si="66"/>
        <v>43445</v>
      </c>
      <c r="B2541" s="319" t="str">
        <f t="shared" si="65"/>
        <v>TER</v>
      </c>
      <c r="C2541" s="320">
        <f>A2540</f>
        <v>43444</v>
      </c>
      <c r="D2541" s="319">
        <f t="shared" si="68"/>
        <v>2018</v>
      </c>
      <c r="E2541" s="321">
        <f t="shared" si="67"/>
        <v>50</v>
      </c>
    </row>
    <row r="2542" spans="1:5">
      <c r="A2542" s="318">
        <f t="shared" si="66"/>
        <v>43446</v>
      </c>
      <c r="B2542" s="319" t="str">
        <f t="shared" si="65"/>
        <v>QUA</v>
      </c>
      <c r="C2542" s="320">
        <f>A2540</f>
        <v>43444</v>
      </c>
      <c r="D2542" s="319">
        <f t="shared" si="68"/>
        <v>2018</v>
      </c>
      <c r="E2542" s="321">
        <f t="shared" si="67"/>
        <v>50</v>
      </c>
    </row>
    <row r="2543" spans="1:5">
      <c r="A2543" s="318">
        <f t="shared" si="66"/>
        <v>43447</v>
      </c>
      <c r="B2543" s="319" t="str">
        <f t="shared" si="65"/>
        <v>QUI</v>
      </c>
      <c r="C2543" s="320">
        <f>A2540</f>
        <v>43444</v>
      </c>
      <c r="D2543" s="319">
        <f t="shared" si="68"/>
        <v>2018</v>
      </c>
      <c r="E2543" s="321">
        <f t="shared" si="67"/>
        <v>50</v>
      </c>
    </row>
    <row r="2544" spans="1:5">
      <c r="A2544" s="318">
        <f t="shared" si="66"/>
        <v>43448</v>
      </c>
      <c r="B2544" s="319" t="str">
        <f t="shared" si="65"/>
        <v>SEX</v>
      </c>
      <c r="C2544" s="320">
        <f>A2540</f>
        <v>43444</v>
      </c>
      <c r="D2544" s="319">
        <f t="shared" si="68"/>
        <v>2018</v>
      </c>
      <c r="E2544" s="321">
        <f t="shared" si="67"/>
        <v>50</v>
      </c>
    </row>
    <row r="2545" spans="1:5">
      <c r="A2545" s="318">
        <f t="shared" si="66"/>
        <v>43449</v>
      </c>
      <c r="B2545" s="319" t="str">
        <f t="shared" si="65"/>
        <v>SAB</v>
      </c>
      <c r="C2545" s="320">
        <f>A2540</f>
        <v>43444</v>
      </c>
      <c r="D2545" s="319">
        <f t="shared" si="68"/>
        <v>2018</v>
      </c>
      <c r="E2545" s="321">
        <f t="shared" si="67"/>
        <v>50</v>
      </c>
    </row>
    <row r="2546" spans="1:5">
      <c r="A2546" s="318">
        <f t="shared" si="66"/>
        <v>43450</v>
      </c>
      <c r="B2546" s="319" t="str">
        <f t="shared" si="65"/>
        <v>DOM</v>
      </c>
      <c r="C2546" s="320">
        <f>A2540</f>
        <v>43444</v>
      </c>
      <c r="D2546" s="319">
        <f t="shared" si="68"/>
        <v>2018</v>
      </c>
      <c r="E2546" s="321">
        <f t="shared" si="67"/>
        <v>50</v>
      </c>
    </row>
    <row r="2547" spans="1:5">
      <c r="A2547" s="318">
        <f t="shared" si="66"/>
        <v>43451</v>
      </c>
      <c r="B2547" s="319" t="str">
        <f t="shared" si="65"/>
        <v>SEG</v>
      </c>
      <c r="C2547" s="320">
        <f>A2547</f>
        <v>43451</v>
      </c>
      <c r="D2547" s="319">
        <f t="shared" si="68"/>
        <v>2018</v>
      </c>
      <c r="E2547" s="321">
        <f t="shared" si="67"/>
        <v>51</v>
      </c>
    </row>
    <row r="2548" spans="1:5">
      <c r="A2548" s="318">
        <f t="shared" si="66"/>
        <v>43452</v>
      </c>
      <c r="B2548" s="319" t="str">
        <f t="shared" si="65"/>
        <v>TER</v>
      </c>
      <c r="C2548" s="320">
        <f>A2547</f>
        <v>43451</v>
      </c>
      <c r="D2548" s="319">
        <f t="shared" si="68"/>
        <v>2018</v>
      </c>
      <c r="E2548" s="321">
        <f t="shared" si="67"/>
        <v>51</v>
      </c>
    </row>
    <row r="2549" spans="1:5">
      <c r="A2549" s="318">
        <f t="shared" si="66"/>
        <v>43453</v>
      </c>
      <c r="B2549" s="319" t="str">
        <f t="shared" si="65"/>
        <v>QUA</v>
      </c>
      <c r="C2549" s="320">
        <f>A2547</f>
        <v>43451</v>
      </c>
      <c r="D2549" s="319">
        <f t="shared" si="68"/>
        <v>2018</v>
      </c>
      <c r="E2549" s="321">
        <f t="shared" si="67"/>
        <v>51</v>
      </c>
    </row>
    <row r="2550" spans="1:5">
      <c r="A2550" s="318">
        <f t="shared" si="66"/>
        <v>43454</v>
      </c>
      <c r="B2550" s="319" t="str">
        <f t="shared" si="65"/>
        <v>QUI</v>
      </c>
      <c r="C2550" s="320">
        <f>A2547</f>
        <v>43451</v>
      </c>
      <c r="D2550" s="319">
        <f t="shared" si="68"/>
        <v>2018</v>
      </c>
      <c r="E2550" s="321">
        <f t="shared" si="67"/>
        <v>51</v>
      </c>
    </row>
    <row r="2551" spans="1:5">
      <c r="A2551" s="318">
        <f t="shared" si="66"/>
        <v>43455</v>
      </c>
      <c r="B2551" s="319" t="str">
        <f t="shared" si="65"/>
        <v>SEX</v>
      </c>
      <c r="C2551" s="320">
        <f>A2547</f>
        <v>43451</v>
      </c>
      <c r="D2551" s="319">
        <f t="shared" si="68"/>
        <v>2018</v>
      </c>
      <c r="E2551" s="321">
        <f t="shared" si="67"/>
        <v>51</v>
      </c>
    </row>
    <row r="2552" spans="1:5">
      <c r="A2552" s="318">
        <f t="shared" si="66"/>
        <v>43456</v>
      </c>
      <c r="B2552" s="319" t="str">
        <f t="shared" si="65"/>
        <v>SAB</v>
      </c>
      <c r="C2552" s="320">
        <f>A2547</f>
        <v>43451</v>
      </c>
      <c r="D2552" s="319">
        <f t="shared" si="68"/>
        <v>2018</v>
      </c>
      <c r="E2552" s="321">
        <f t="shared" si="67"/>
        <v>51</v>
      </c>
    </row>
    <row r="2553" spans="1:5">
      <c r="A2553" s="318">
        <f t="shared" si="66"/>
        <v>43457</v>
      </c>
      <c r="B2553" s="319" t="str">
        <f t="shared" si="65"/>
        <v>DOM</v>
      </c>
      <c r="C2553" s="320">
        <f>A2547</f>
        <v>43451</v>
      </c>
      <c r="D2553" s="319">
        <f t="shared" si="68"/>
        <v>2018</v>
      </c>
      <c r="E2553" s="321">
        <f t="shared" si="67"/>
        <v>51</v>
      </c>
    </row>
    <row r="2554" spans="1:5">
      <c r="A2554" s="318">
        <f t="shared" si="66"/>
        <v>43458</v>
      </c>
      <c r="B2554" s="319" t="str">
        <f t="shared" si="65"/>
        <v>SEG</v>
      </c>
      <c r="C2554" s="320">
        <f>A2554</f>
        <v>43458</v>
      </c>
      <c r="D2554" s="319">
        <f t="shared" si="68"/>
        <v>2018</v>
      </c>
      <c r="E2554" s="321">
        <f t="shared" si="67"/>
        <v>52</v>
      </c>
    </row>
    <row r="2555" spans="1:5">
      <c r="A2555" s="318">
        <f t="shared" si="66"/>
        <v>43459</v>
      </c>
      <c r="B2555" s="319" t="str">
        <f t="shared" si="65"/>
        <v>TER</v>
      </c>
      <c r="C2555" s="320">
        <f>A2554</f>
        <v>43458</v>
      </c>
      <c r="D2555" s="319">
        <f t="shared" si="68"/>
        <v>2018</v>
      </c>
      <c r="E2555" s="321">
        <f t="shared" si="67"/>
        <v>52</v>
      </c>
    </row>
    <row r="2556" spans="1:5">
      <c r="A2556" s="318">
        <f t="shared" si="66"/>
        <v>43460</v>
      </c>
      <c r="B2556" s="319" t="str">
        <f t="shared" si="65"/>
        <v>QUA</v>
      </c>
      <c r="C2556" s="320">
        <f>A2554</f>
        <v>43458</v>
      </c>
      <c r="D2556" s="319">
        <f t="shared" si="68"/>
        <v>2018</v>
      </c>
      <c r="E2556" s="321">
        <f t="shared" si="67"/>
        <v>52</v>
      </c>
    </row>
    <row r="2557" spans="1:5">
      <c r="A2557" s="318">
        <f t="shared" si="66"/>
        <v>43461</v>
      </c>
      <c r="B2557" s="319" t="str">
        <f t="shared" si="65"/>
        <v>QUI</v>
      </c>
      <c r="C2557" s="320">
        <f>A2554</f>
        <v>43458</v>
      </c>
      <c r="D2557" s="319">
        <f t="shared" si="68"/>
        <v>2018</v>
      </c>
      <c r="E2557" s="321">
        <f t="shared" si="67"/>
        <v>52</v>
      </c>
    </row>
    <row r="2558" spans="1:5">
      <c r="A2558" s="318">
        <f t="shared" si="66"/>
        <v>43462</v>
      </c>
      <c r="B2558" s="319" t="str">
        <f t="shared" si="65"/>
        <v>SEX</v>
      </c>
      <c r="C2558" s="320">
        <f>A2554</f>
        <v>43458</v>
      </c>
      <c r="D2558" s="319">
        <f t="shared" si="68"/>
        <v>2018</v>
      </c>
      <c r="E2558" s="321">
        <f t="shared" si="67"/>
        <v>52</v>
      </c>
    </row>
    <row r="2559" spans="1:5">
      <c r="A2559" s="318">
        <f t="shared" si="66"/>
        <v>43463</v>
      </c>
      <c r="B2559" s="319" t="str">
        <f t="shared" si="65"/>
        <v>SAB</v>
      </c>
      <c r="C2559" s="320">
        <f>A2554</f>
        <v>43458</v>
      </c>
      <c r="D2559" s="319">
        <f t="shared" si="68"/>
        <v>2018</v>
      </c>
      <c r="E2559" s="321">
        <f t="shared" si="67"/>
        <v>52</v>
      </c>
    </row>
    <row r="2560" spans="1:5">
      <c r="A2560" s="318">
        <f t="shared" si="66"/>
        <v>43464</v>
      </c>
      <c r="B2560" s="319" t="str">
        <f t="shared" si="65"/>
        <v>DOM</v>
      </c>
      <c r="C2560" s="320">
        <f>A2554</f>
        <v>43458</v>
      </c>
      <c r="D2560" s="319">
        <f t="shared" si="68"/>
        <v>2018</v>
      </c>
      <c r="E2560" s="321">
        <f t="shared" si="67"/>
        <v>52</v>
      </c>
    </row>
    <row r="2561" spans="1:5">
      <c r="A2561" s="318">
        <f t="shared" si="66"/>
        <v>43465</v>
      </c>
      <c r="B2561" s="319" t="str">
        <f t="shared" si="65"/>
        <v>SEG</v>
      </c>
      <c r="C2561" s="320">
        <f>A2561</f>
        <v>43465</v>
      </c>
      <c r="D2561" s="319">
        <f t="shared" si="68"/>
        <v>2018</v>
      </c>
      <c r="E2561" s="321">
        <f t="shared" si="67"/>
        <v>53</v>
      </c>
    </row>
    <row r="2562" spans="1:5">
      <c r="A2562" s="318">
        <f t="shared" si="66"/>
        <v>43466</v>
      </c>
      <c r="B2562" s="319" t="str">
        <f t="shared" ref="B2562:B2625" si="69">VLOOKUP(WEEKDAY(A2562),$G$2:$H$9,2,0)</f>
        <v>TER</v>
      </c>
      <c r="C2562" s="320">
        <f>A2561</f>
        <v>43465</v>
      </c>
      <c r="D2562" s="319">
        <f t="shared" si="68"/>
        <v>2019</v>
      </c>
      <c r="E2562" s="321">
        <v>1</v>
      </c>
    </row>
    <row r="2563" spans="1:5">
      <c r="A2563" s="318">
        <f t="shared" si="66"/>
        <v>43467</v>
      </c>
      <c r="B2563" s="319" t="str">
        <f t="shared" si="69"/>
        <v>QUA</v>
      </c>
      <c r="C2563" s="320">
        <f>A2561</f>
        <v>43465</v>
      </c>
      <c r="D2563" s="319">
        <f t="shared" si="68"/>
        <v>2019</v>
      </c>
      <c r="E2563" s="321">
        <f t="shared" ref="E2563:E2626" si="70">IF(B2563="seg",E2562+1,E2562)</f>
        <v>1</v>
      </c>
    </row>
    <row r="2564" spans="1:5">
      <c r="A2564" s="318">
        <f t="shared" si="66"/>
        <v>43468</v>
      </c>
      <c r="B2564" s="319" t="str">
        <f t="shared" si="69"/>
        <v>QUI</v>
      </c>
      <c r="C2564" s="320">
        <f>A2561</f>
        <v>43465</v>
      </c>
      <c r="D2564" s="319">
        <f t="shared" si="68"/>
        <v>2019</v>
      </c>
      <c r="E2564" s="321">
        <f t="shared" si="70"/>
        <v>1</v>
      </c>
    </row>
    <row r="2565" spans="1:5">
      <c r="A2565" s="318">
        <f t="shared" si="66"/>
        <v>43469</v>
      </c>
      <c r="B2565" s="319" t="str">
        <f t="shared" si="69"/>
        <v>SEX</v>
      </c>
      <c r="C2565" s="320">
        <f>A2561</f>
        <v>43465</v>
      </c>
      <c r="D2565" s="319">
        <f t="shared" si="68"/>
        <v>2019</v>
      </c>
      <c r="E2565" s="321">
        <f t="shared" si="70"/>
        <v>1</v>
      </c>
    </row>
    <row r="2566" spans="1:5">
      <c r="A2566" s="318">
        <f t="shared" si="66"/>
        <v>43470</v>
      </c>
      <c r="B2566" s="319" t="str">
        <f t="shared" si="69"/>
        <v>SAB</v>
      </c>
      <c r="C2566" s="320">
        <f>A2561</f>
        <v>43465</v>
      </c>
      <c r="D2566" s="319">
        <f t="shared" si="68"/>
        <v>2019</v>
      </c>
      <c r="E2566" s="321">
        <f t="shared" si="70"/>
        <v>1</v>
      </c>
    </row>
    <row r="2567" spans="1:5">
      <c r="A2567" s="318">
        <f t="shared" si="66"/>
        <v>43471</v>
      </c>
      <c r="B2567" s="319" t="str">
        <f t="shared" si="69"/>
        <v>DOM</v>
      </c>
      <c r="C2567" s="320">
        <f>A2561</f>
        <v>43465</v>
      </c>
      <c r="D2567" s="319">
        <f t="shared" si="68"/>
        <v>2019</v>
      </c>
      <c r="E2567" s="321">
        <f t="shared" si="70"/>
        <v>1</v>
      </c>
    </row>
    <row r="2568" spans="1:5">
      <c r="A2568" s="318">
        <f t="shared" si="66"/>
        <v>43472</v>
      </c>
      <c r="B2568" s="319" t="str">
        <f t="shared" si="69"/>
        <v>SEG</v>
      </c>
      <c r="C2568" s="320">
        <f>A2568</f>
        <v>43472</v>
      </c>
      <c r="D2568" s="319">
        <f t="shared" si="68"/>
        <v>2019</v>
      </c>
      <c r="E2568" s="321">
        <f t="shared" si="70"/>
        <v>2</v>
      </c>
    </row>
    <row r="2569" spans="1:5">
      <c r="A2569" s="318">
        <f t="shared" si="66"/>
        <v>43473</v>
      </c>
      <c r="B2569" s="319" t="str">
        <f t="shared" si="69"/>
        <v>TER</v>
      </c>
      <c r="C2569" s="320">
        <f>A2568</f>
        <v>43472</v>
      </c>
      <c r="D2569" s="319">
        <f t="shared" si="68"/>
        <v>2019</v>
      </c>
      <c r="E2569" s="321">
        <f t="shared" si="70"/>
        <v>2</v>
      </c>
    </row>
    <row r="2570" spans="1:5">
      <c r="A2570" s="318">
        <f t="shared" si="66"/>
        <v>43474</v>
      </c>
      <c r="B2570" s="319" t="str">
        <f t="shared" si="69"/>
        <v>QUA</v>
      </c>
      <c r="C2570" s="320">
        <f>A2568</f>
        <v>43472</v>
      </c>
      <c r="D2570" s="319">
        <f t="shared" si="68"/>
        <v>2019</v>
      </c>
      <c r="E2570" s="321">
        <f t="shared" si="70"/>
        <v>2</v>
      </c>
    </row>
    <row r="2571" spans="1:5">
      <c r="A2571" s="318">
        <f t="shared" si="66"/>
        <v>43475</v>
      </c>
      <c r="B2571" s="319" t="str">
        <f t="shared" si="69"/>
        <v>QUI</v>
      </c>
      <c r="C2571" s="320">
        <f>A2568</f>
        <v>43472</v>
      </c>
      <c r="D2571" s="319">
        <f t="shared" si="68"/>
        <v>2019</v>
      </c>
      <c r="E2571" s="321">
        <f t="shared" si="70"/>
        <v>2</v>
      </c>
    </row>
    <row r="2572" spans="1:5">
      <c r="A2572" s="318">
        <f t="shared" ref="A2572:A2635" si="71">A2571+1</f>
        <v>43476</v>
      </c>
      <c r="B2572" s="319" t="str">
        <f t="shared" si="69"/>
        <v>SEX</v>
      </c>
      <c r="C2572" s="320">
        <f>A2568</f>
        <v>43472</v>
      </c>
      <c r="D2572" s="319">
        <f t="shared" si="68"/>
        <v>2019</v>
      </c>
      <c r="E2572" s="321">
        <f t="shared" si="70"/>
        <v>2</v>
      </c>
    </row>
    <row r="2573" spans="1:5">
      <c r="A2573" s="318">
        <f t="shared" si="71"/>
        <v>43477</v>
      </c>
      <c r="B2573" s="319" t="str">
        <f t="shared" si="69"/>
        <v>SAB</v>
      </c>
      <c r="C2573" s="320">
        <f>A2568</f>
        <v>43472</v>
      </c>
      <c r="D2573" s="319">
        <f t="shared" si="68"/>
        <v>2019</v>
      </c>
      <c r="E2573" s="321">
        <f t="shared" si="70"/>
        <v>2</v>
      </c>
    </row>
    <row r="2574" spans="1:5">
      <c r="A2574" s="318">
        <f t="shared" si="71"/>
        <v>43478</v>
      </c>
      <c r="B2574" s="319" t="str">
        <f t="shared" si="69"/>
        <v>DOM</v>
      </c>
      <c r="C2574" s="320">
        <f>A2568</f>
        <v>43472</v>
      </c>
      <c r="D2574" s="319">
        <f t="shared" si="68"/>
        <v>2019</v>
      </c>
      <c r="E2574" s="321">
        <f t="shared" si="70"/>
        <v>2</v>
      </c>
    </row>
    <row r="2575" spans="1:5">
      <c r="A2575" s="318">
        <f t="shared" si="71"/>
        <v>43479</v>
      </c>
      <c r="B2575" s="319" t="str">
        <f t="shared" si="69"/>
        <v>SEG</v>
      </c>
      <c r="C2575" s="320">
        <f>A2575</f>
        <v>43479</v>
      </c>
      <c r="D2575" s="319">
        <f t="shared" si="68"/>
        <v>2019</v>
      </c>
      <c r="E2575" s="321">
        <f t="shared" si="70"/>
        <v>3</v>
      </c>
    </row>
    <row r="2576" spans="1:5">
      <c r="A2576" s="318">
        <f t="shared" si="71"/>
        <v>43480</v>
      </c>
      <c r="B2576" s="319" t="str">
        <f t="shared" si="69"/>
        <v>TER</v>
      </c>
      <c r="C2576" s="320">
        <f>A2575</f>
        <v>43479</v>
      </c>
      <c r="D2576" s="319">
        <f t="shared" si="68"/>
        <v>2019</v>
      </c>
      <c r="E2576" s="321">
        <f t="shared" si="70"/>
        <v>3</v>
      </c>
    </row>
    <row r="2577" spans="1:5">
      <c r="A2577" s="318">
        <f t="shared" si="71"/>
        <v>43481</v>
      </c>
      <c r="B2577" s="319" t="str">
        <f t="shared" si="69"/>
        <v>QUA</v>
      </c>
      <c r="C2577" s="320">
        <f>A2575</f>
        <v>43479</v>
      </c>
      <c r="D2577" s="319">
        <f t="shared" si="68"/>
        <v>2019</v>
      </c>
      <c r="E2577" s="321">
        <f t="shared" si="70"/>
        <v>3</v>
      </c>
    </row>
    <row r="2578" spans="1:5">
      <c r="A2578" s="318">
        <f t="shared" si="71"/>
        <v>43482</v>
      </c>
      <c r="B2578" s="319" t="str">
        <f t="shared" si="69"/>
        <v>QUI</v>
      </c>
      <c r="C2578" s="320">
        <f>A2575</f>
        <v>43479</v>
      </c>
      <c r="D2578" s="319">
        <f t="shared" si="68"/>
        <v>2019</v>
      </c>
      <c r="E2578" s="321">
        <f t="shared" si="70"/>
        <v>3</v>
      </c>
    </row>
    <row r="2579" spans="1:5">
      <c r="A2579" s="318">
        <f t="shared" si="71"/>
        <v>43483</v>
      </c>
      <c r="B2579" s="319" t="str">
        <f t="shared" si="69"/>
        <v>SEX</v>
      </c>
      <c r="C2579" s="320">
        <f>A2575</f>
        <v>43479</v>
      </c>
      <c r="D2579" s="319">
        <f t="shared" si="68"/>
        <v>2019</v>
      </c>
      <c r="E2579" s="321">
        <f t="shared" si="70"/>
        <v>3</v>
      </c>
    </row>
    <row r="2580" spans="1:5">
      <c r="A2580" s="318">
        <f t="shared" si="71"/>
        <v>43484</v>
      </c>
      <c r="B2580" s="319" t="str">
        <f t="shared" si="69"/>
        <v>SAB</v>
      </c>
      <c r="C2580" s="320">
        <f>A2575</f>
        <v>43479</v>
      </c>
      <c r="D2580" s="319">
        <f t="shared" si="68"/>
        <v>2019</v>
      </c>
      <c r="E2580" s="321">
        <f t="shared" si="70"/>
        <v>3</v>
      </c>
    </row>
    <row r="2581" spans="1:5">
      <c r="A2581" s="318">
        <f t="shared" si="71"/>
        <v>43485</v>
      </c>
      <c r="B2581" s="319" t="str">
        <f t="shared" si="69"/>
        <v>DOM</v>
      </c>
      <c r="C2581" s="320">
        <f>A2575</f>
        <v>43479</v>
      </c>
      <c r="D2581" s="319">
        <f t="shared" si="68"/>
        <v>2019</v>
      </c>
      <c r="E2581" s="321">
        <f t="shared" si="70"/>
        <v>3</v>
      </c>
    </row>
    <row r="2582" spans="1:5">
      <c r="A2582" s="318">
        <f t="shared" si="71"/>
        <v>43486</v>
      </c>
      <c r="B2582" s="319" t="str">
        <f t="shared" si="69"/>
        <v>SEG</v>
      </c>
      <c r="C2582" s="320">
        <f>A2582</f>
        <v>43486</v>
      </c>
      <c r="D2582" s="319">
        <f t="shared" si="68"/>
        <v>2019</v>
      </c>
      <c r="E2582" s="321">
        <f t="shared" si="70"/>
        <v>4</v>
      </c>
    </row>
    <row r="2583" spans="1:5">
      <c r="A2583" s="318">
        <f t="shared" si="71"/>
        <v>43487</v>
      </c>
      <c r="B2583" s="319" t="str">
        <f t="shared" si="69"/>
        <v>TER</v>
      </c>
      <c r="C2583" s="320">
        <f>A2582</f>
        <v>43486</v>
      </c>
      <c r="D2583" s="319">
        <f t="shared" si="68"/>
        <v>2019</v>
      </c>
      <c r="E2583" s="321">
        <f t="shared" si="70"/>
        <v>4</v>
      </c>
    </row>
    <row r="2584" spans="1:5">
      <c r="A2584" s="318">
        <f t="shared" si="71"/>
        <v>43488</v>
      </c>
      <c r="B2584" s="319" t="str">
        <f t="shared" si="69"/>
        <v>QUA</v>
      </c>
      <c r="C2584" s="320">
        <f>A2582</f>
        <v>43486</v>
      </c>
      <c r="D2584" s="319">
        <f t="shared" si="68"/>
        <v>2019</v>
      </c>
      <c r="E2584" s="321">
        <f t="shared" si="70"/>
        <v>4</v>
      </c>
    </row>
    <row r="2585" spans="1:5">
      <c r="A2585" s="318">
        <f t="shared" si="71"/>
        <v>43489</v>
      </c>
      <c r="B2585" s="319" t="str">
        <f t="shared" si="69"/>
        <v>QUI</v>
      </c>
      <c r="C2585" s="320">
        <f>A2582</f>
        <v>43486</v>
      </c>
      <c r="D2585" s="319">
        <f t="shared" si="68"/>
        <v>2019</v>
      </c>
      <c r="E2585" s="321">
        <f t="shared" si="70"/>
        <v>4</v>
      </c>
    </row>
    <row r="2586" spans="1:5">
      <c r="A2586" s="318">
        <f t="shared" si="71"/>
        <v>43490</v>
      </c>
      <c r="B2586" s="319" t="str">
        <f t="shared" si="69"/>
        <v>SEX</v>
      </c>
      <c r="C2586" s="320">
        <f>A2582</f>
        <v>43486</v>
      </c>
      <c r="D2586" s="319">
        <f t="shared" si="68"/>
        <v>2019</v>
      </c>
      <c r="E2586" s="321">
        <f t="shared" si="70"/>
        <v>4</v>
      </c>
    </row>
    <row r="2587" spans="1:5">
      <c r="A2587" s="318">
        <f t="shared" si="71"/>
        <v>43491</v>
      </c>
      <c r="B2587" s="319" t="str">
        <f t="shared" si="69"/>
        <v>SAB</v>
      </c>
      <c r="C2587" s="320">
        <f>A2582</f>
        <v>43486</v>
      </c>
      <c r="D2587" s="319">
        <f t="shared" si="68"/>
        <v>2019</v>
      </c>
      <c r="E2587" s="321">
        <f t="shared" si="70"/>
        <v>4</v>
      </c>
    </row>
    <row r="2588" spans="1:5">
      <c r="A2588" s="318">
        <f t="shared" si="71"/>
        <v>43492</v>
      </c>
      <c r="B2588" s="319" t="str">
        <f t="shared" si="69"/>
        <v>DOM</v>
      </c>
      <c r="C2588" s="320">
        <f>A2582</f>
        <v>43486</v>
      </c>
      <c r="D2588" s="319">
        <f t="shared" si="68"/>
        <v>2019</v>
      </c>
      <c r="E2588" s="321">
        <f t="shared" si="70"/>
        <v>4</v>
      </c>
    </row>
    <row r="2589" spans="1:5">
      <c r="A2589" s="318">
        <f t="shared" si="71"/>
        <v>43493</v>
      </c>
      <c r="B2589" s="319" t="str">
        <f t="shared" si="69"/>
        <v>SEG</v>
      </c>
      <c r="C2589" s="320">
        <f>A2589</f>
        <v>43493</v>
      </c>
      <c r="D2589" s="319">
        <f t="shared" si="68"/>
        <v>2019</v>
      </c>
      <c r="E2589" s="321">
        <f t="shared" si="70"/>
        <v>5</v>
      </c>
    </row>
    <row r="2590" spans="1:5">
      <c r="A2590" s="318">
        <f t="shared" si="71"/>
        <v>43494</v>
      </c>
      <c r="B2590" s="319" t="str">
        <f t="shared" si="69"/>
        <v>TER</v>
      </c>
      <c r="C2590" s="320">
        <f>A2589</f>
        <v>43493</v>
      </c>
      <c r="D2590" s="319">
        <f t="shared" si="68"/>
        <v>2019</v>
      </c>
      <c r="E2590" s="321">
        <f t="shared" si="70"/>
        <v>5</v>
      </c>
    </row>
    <row r="2591" spans="1:5">
      <c r="A2591" s="318">
        <f t="shared" si="71"/>
        <v>43495</v>
      </c>
      <c r="B2591" s="319" t="str">
        <f t="shared" si="69"/>
        <v>QUA</v>
      </c>
      <c r="C2591" s="320">
        <f>A2589</f>
        <v>43493</v>
      </c>
      <c r="D2591" s="319">
        <f t="shared" si="68"/>
        <v>2019</v>
      </c>
      <c r="E2591" s="321">
        <f t="shared" si="70"/>
        <v>5</v>
      </c>
    </row>
    <row r="2592" spans="1:5">
      <c r="A2592" s="318">
        <f t="shared" si="71"/>
        <v>43496</v>
      </c>
      <c r="B2592" s="319" t="str">
        <f t="shared" si="69"/>
        <v>QUI</v>
      </c>
      <c r="C2592" s="320">
        <f>A2589</f>
        <v>43493</v>
      </c>
      <c r="D2592" s="319">
        <f t="shared" si="68"/>
        <v>2019</v>
      </c>
      <c r="E2592" s="321">
        <f t="shared" si="70"/>
        <v>5</v>
      </c>
    </row>
    <row r="2593" spans="1:5">
      <c r="A2593" s="318">
        <f t="shared" si="71"/>
        <v>43497</v>
      </c>
      <c r="B2593" s="319" t="str">
        <f t="shared" si="69"/>
        <v>SEX</v>
      </c>
      <c r="C2593" s="320">
        <f>A2589</f>
        <v>43493</v>
      </c>
      <c r="D2593" s="319">
        <f t="shared" si="68"/>
        <v>2019</v>
      </c>
      <c r="E2593" s="321">
        <f t="shared" si="70"/>
        <v>5</v>
      </c>
    </row>
    <row r="2594" spans="1:5">
      <c r="A2594" s="318">
        <f t="shared" si="71"/>
        <v>43498</v>
      </c>
      <c r="B2594" s="319" t="str">
        <f t="shared" si="69"/>
        <v>SAB</v>
      </c>
      <c r="C2594" s="320">
        <f>A2589</f>
        <v>43493</v>
      </c>
      <c r="D2594" s="319">
        <f t="shared" si="68"/>
        <v>2019</v>
      </c>
      <c r="E2594" s="321">
        <f t="shared" si="70"/>
        <v>5</v>
      </c>
    </row>
    <row r="2595" spans="1:5">
      <c r="A2595" s="318">
        <f t="shared" si="71"/>
        <v>43499</v>
      </c>
      <c r="B2595" s="319" t="str">
        <f t="shared" si="69"/>
        <v>DOM</v>
      </c>
      <c r="C2595" s="320">
        <f>A2589</f>
        <v>43493</v>
      </c>
      <c r="D2595" s="319">
        <f t="shared" si="68"/>
        <v>2019</v>
      </c>
      <c r="E2595" s="321">
        <f t="shared" si="70"/>
        <v>5</v>
      </c>
    </row>
    <row r="2596" spans="1:5">
      <c r="A2596" s="318">
        <f t="shared" si="71"/>
        <v>43500</v>
      </c>
      <c r="B2596" s="319" t="str">
        <f t="shared" si="69"/>
        <v>SEG</v>
      </c>
      <c r="C2596" s="320">
        <f>A2596</f>
        <v>43500</v>
      </c>
      <c r="D2596" s="319">
        <f t="shared" si="68"/>
        <v>2019</v>
      </c>
      <c r="E2596" s="321">
        <f t="shared" si="70"/>
        <v>6</v>
      </c>
    </row>
    <row r="2597" spans="1:5">
      <c r="A2597" s="318">
        <f t="shared" si="71"/>
        <v>43501</v>
      </c>
      <c r="B2597" s="319" t="str">
        <f t="shared" si="69"/>
        <v>TER</v>
      </c>
      <c r="C2597" s="320">
        <f>A2596</f>
        <v>43500</v>
      </c>
      <c r="D2597" s="319">
        <f t="shared" si="68"/>
        <v>2019</v>
      </c>
      <c r="E2597" s="321">
        <f t="shared" si="70"/>
        <v>6</v>
      </c>
    </row>
    <row r="2598" spans="1:5">
      <c r="A2598" s="318">
        <f t="shared" si="71"/>
        <v>43502</v>
      </c>
      <c r="B2598" s="319" t="str">
        <f t="shared" si="69"/>
        <v>QUA</v>
      </c>
      <c r="C2598" s="320">
        <f>A2596</f>
        <v>43500</v>
      </c>
      <c r="D2598" s="319">
        <f t="shared" si="68"/>
        <v>2019</v>
      </c>
      <c r="E2598" s="321">
        <f t="shared" si="70"/>
        <v>6</v>
      </c>
    </row>
    <row r="2599" spans="1:5">
      <c r="A2599" s="318">
        <f t="shared" si="71"/>
        <v>43503</v>
      </c>
      <c r="B2599" s="319" t="str">
        <f t="shared" si="69"/>
        <v>QUI</v>
      </c>
      <c r="C2599" s="320">
        <f>A2596</f>
        <v>43500</v>
      </c>
      <c r="D2599" s="319">
        <f t="shared" si="68"/>
        <v>2019</v>
      </c>
      <c r="E2599" s="321">
        <f t="shared" si="70"/>
        <v>6</v>
      </c>
    </row>
    <row r="2600" spans="1:5">
      <c r="A2600" s="318">
        <f t="shared" si="71"/>
        <v>43504</v>
      </c>
      <c r="B2600" s="319" t="str">
        <f t="shared" si="69"/>
        <v>SEX</v>
      </c>
      <c r="C2600" s="320">
        <f>A2596</f>
        <v>43500</v>
      </c>
      <c r="D2600" s="319">
        <f t="shared" ref="D2600:D2663" si="72">YEAR(A2600)</f>
        <v>2019</v>
      </c>
      <c r="E2600" s="321">
        <f t="shared" si="70"/>
        <v>6</v>
      </c>
    </row>
    <row r="2601" spans="1:5">
      <c r="A2601" s="318">
        <f t="shared" si="71"/>
        <v>43505</v>
      </c>
      <c r="B2601" s="319" t="str">
        <f t="shared" si="69"/>
        <v>SAB</v>
      </c>
      <c r="C2601" s="320">
        <f>A2596</f>
        <v>43500</v>
      </c>
      <c r="D2601" s="319">
        <f t="shared" si="72"/>
        <v>2019</v>
      </c>
      <c r="E2601" s="321">
        <f t="shared" si="70"/>
        <v>6</v>
      </c>
    </row>
    <row r="2602" spans="1:5">
      <c r="A2602" s="318">
        <f t="shared" si="71"/>
        <v>43506</v>
      </c>
      <c r="B2602" s="319" t="str">
        <f t="shared" si="69"/>
        <v>DOM</v>
      </c>
      <c r="C2602" s="320">
        <f>A2596</f>
        <v>43500</v>
      </c>
      <c r="D2602" s="319">
        <f t="shared" si="72"/>
        <v>2019</v>
      </c>
      <c r="E2602" s="321">
        <f t="shared" si="70"/>
        <v>6</v>
      </c>
    </row>
    <row r="2603" spans="1:5">
      <c r="A2603" s="318">
        <f t="shared" si="71"/>
        <v>43507</v>
      </c>
      <c r="B2603" s="319" t="str">
        <f t="shared" si="69"/>
        <v>SEG</v>
      </c>
      <c r="C2603" s="320">
        <f>A2603</f>
        <v>43507</v>
      </c>
      <c r="D2603" s="319">
        <f t="shared" si="72"/>
        <v>2019</v>
      </c>
      <c r="E2603" s="321">
        <f t="shared" si="70"/>
        <v>7</v>
      </c>
    </row>
    <row r="2604" spans="1:5">
      <c r="A2604" s="318">
        <f t="shared" si="71"/>
        <v>43508</v>
      </c>
      <c r="B2604" s="319" t="str">
        <f t="shared" si="69"/>
        <v>TER</v>
      </c>
      <c r="C2604" s="320">
        <f>A2603</f>
        <v>43507</v>
      </c>
      <c r="D2604" s="319">
        <f t="shared" si="72"/>
        <v>2019</v>
      </c>
      <c r="E2604" s="321">
        <f t="shared" si="70"/>
        <v>7</v>
      </c>
    </row>
    <row r="2605" spans="1:5">
      <c r="A2605" s="318">
        <f t="shared" si="71"/>
        <v>43509</v>
      </c>
      <c r="B2605" s="319" t="str">
        <f t="shared" si="69"/>
        <v>QUA</v>
      </c>
      <c r="C2605" s="320">
        <f>A2603</f>
        <v>43507</v>
      </c>
      <c r="D2605" s="319">
        <f t="shared" si="72"/>
        <v>2019</v>
      </c>
      <c r="E2605" s="321">
        <f t="shared" si="70"/>
        <v>7</v>
      </c>
    </row>
    <row r="2606" spans="1:5">
      <c r="A2606" s="318">
        <f t="shared" si="71"/>
        <v>43510</v>
      </c>
      <c r="B2606" s="319" t="str">
        <f t="shared" si="69"/>
        <v>QUI</v>
      </c>
      <c r="C2606" s="320">
        <f>A2603</f>
        <v>43507</v>
      </c>
      <c r="D2606" s="319">
        <f t="shared" si="72"/>
        <v>2019</v>
      </c>
      <c r="E2606" s="321">
        <f t="shared" si="70"/>
        <v>7</v>
      </c>
    </row>
    <row r="2607" spans="1:5">
      <c r="A2607" s="318">
        <f t="shared" si="71"/>
        <v>43511</v>
      </c>
      <c r="B2607" s="319" t="str">
        <f t="shared" si="69"/>
        <v>SEX</v>
      </c>
      <c r="C2607" s="320">
        <f>A2603</f>
        <v>43507</v>
      </c>
      <c r="D2607" s="319">
        <f t="shared" si="72"/>
        <v>2019</v>
      </c>
      <c r="E2607" s="321">
        <f t="shared" si="70"/>
        <v>7</v>
      </c>
    </row>
    <row r="2608" spans="1:5">
      <c r="A2608" s="318">
        <f t="shared" si="71"/>
        <v>43512</v>
      </c>
      <c r="B2608" s="319" t="str">
        <f t="shared" si="69"/>
        <v>SAB</v>
      </c>
      <c r="C2608" s="320">
        <f>A2603</f>
        <v>43507</v>
      </c>
      <c r="D2608" s="319">
        <f t="shared" si="72"/>
        <v>2019</v>
      </c>
      <c r="E2608" s="321">
        <f t="shared" si="70"/>
        <v>7</v>
      </c>
    </row>
    <row r="2609" spans="1:5">
      <c r="A2609" s="318">
        <f t="shared" si="71"/>
        <v>43513</v>
      </c>
      <c r="B2609" s="319" t="str">
        <f t="shared" si="69"/>
        <v>DOM</v>
      </c>
      <c r="C2609" s="320">
        <f>A2603</f>
        <v>43507</v>
      </c>
      <c r="D2609" s="319">
        <f t="shared" si="72"/>
        <v>2019</v>
      </c>
      <c r="E2609" s="321">
        <f t="shared" si="70"/>
        <v>7</v>
      </c>
    </row>
    <row r="2610" spans="1:5">
      <c r="A2610" s="318">
        <f t="shared" si="71"/>
        <v>43514</v>
      </c>
      <c r="B2610" s="319" t="str">
        <f t="shared" si="69"/>
        <v>SEG</v>
      </c>
      <c r="C2610" s="320">
        <f>A2610</f>
        <v>43514</v>
      </c>
      <c r="D2610" s="319">
        <f t="shared" si="72"/>
        <v>2019</v>
      </c>
      <c r="E2610" s="321">
        <f t="shared" si="70"/>
        <v>8</v>
      </c>
    </row>
    <row r="2611" spans="1:5">
      <c r="A2611" s="318">
        <f t="shared" si="71"/>
        <v>43515</v>
      </c>
      <c r="B2611" s="319" t="str">
        <f t="shared" si="69"/>
        <v>TER</v>
      </c>
      <c r="C2611" s="320">
        <f>A2610</f>
        <v>43514</v>
      </c>
      <c r="D2611" s="319">
        <f t="shared" si="72"/>
        <v>2019</v>
      </c>
      <c r="E2611" s="321">
        <f t="shared" si="70"/>
        <v>8</v>
      </c>
    </row>
    <row r="2612" spans="1:5">
      <c r="A2612" s="318">
        <f t="shared" si="71"/>
        <v>43516</v>
      </c>
      <c r="B2612" s="319" t="str">
        <f t="shared" si="69"/>
        <v>QUA</v>
      </c>
      <c r="C2612" s="320">
        <f>A2610</f>
        <v>43514</v>
      </c>
      <c r="D2612" s="319">
        <f t="shared" si="72"/>
        <v>2019</v>
      </c>
      <c r="E2612" s="321">
        <f t="shared" si="70"/>
        <v>8</v>
      </c>
    </row>
    <row r="2613" spans="1:5">
      <c r="A2613" s="318">
        <f t="shared" si="71"/>
        <v>43517</v>
      </c>
      <c r="B2613" s="319" t="str">
        <f t="shared" si="69"/>
        <v>QUI</v>
      </c>
      <c r="C2613" s="320">
        <f>A2610</f>
        <v>43514</v>
      </c>
      <c r="D2613" s="319">
        <f t="shared" si="72"/>
        <v>2019</v>
      </c>
      <c r="E2613" s="321">
        <f t="shared" si="70"/>
        <v>8</v>
      </c>
    </row>
    <row r="2614" spans="1:5">
      <c r="A2614" s="318">
        <f t="shared" si="71"/>
        <v>43518</v>
      </c>
      <c r="B2614" s="319" t="str">
        <f t="shared" si="69"/>
        <v>SEX</v>
      </c>
      <c r="C2614" s="320">
        <f>A2610</f>
        <v>43514</v>
      </c>
      <c r="D2614" s="319">
        <f t="shared" si="72"/>
        <v>2019</v>
      </c>
      <c r="E2614" s="321">
        <f t="shared" si="70"/>
        <v>8</v>
      </c>
    </row>
    <row r="2615" spans="1:5">
      <c r="A2615" s="318">
        <f t="shared" si="71"/>
        <v>43519</v>
      </c>
      <c r="B2615" s="319" t="str">
        <f t="shared" si="69"/>
        <v>SAB</v>
      </c>
      <c r="C2615" s="320">
        <f>A2610</f>
        <v>43514</v>
      </c>
      <c r="D2615" s="319">
        <f t="shared" si="72"/>
        <v>2019</v>
      </c>
      <c r="E2615" s="321">
        <f t="shared" si="70"/>
        <v>8</v>
      </c>
    </row>
    <row r="2616" spans="1:5">
      <c r="A2616" s="318">
        <f t="shared" si="71"/>
        <v>43520</v>
      </c>
      <c r="B2616" s="319" t="str">
        <f t="shared" si="69"/>
        <v>DOM</v>
      </c>
      <c r="C2616" s="320">
        <f>A2610</f>
        <v>43514</v>
      </c>
      <c r="D2616" s="319">
        <f t="shared" si="72"/>
        <v>2019</v>
      </c>
      <c r="E2616" s="321">
        <f t="shared" si="70"/>
        <v>8</v>
      </c>
    </row>
    <row r="2617" spans="1:5">
      <c r="A2617" s="318">
        <f t="shared" si="71"/>
        <v>43521</v>
      </c>
      <c r="B2617" s="319" t="str">
        <f t="shared" si="69"/>
        <v>SEG</v>
      </c>
      <c r="C2617" s="320">
        <f>A2617</f>
        <v>43521</v>
      </c>
      <c r="D2617" s="319">
        <f t="shared" si="72"/>
        <v>2019</v>
      </c>
      <c r="E2617" s="321">
        <f t="shared" si="70"/>
        <v>9</v>
      </c>
    </row>
    <row r="2618" spans="1:5">
      <c r="A2618" s="318">
        <f t="shared" si="71"/>
        <v>43522</v>
      </c>
      <c r="B2618" s="319" t="str">
        <f t="shared" si="69"/>
        <v>TER</v>
      </c>
      <c r="C2618" s="320">
        <f>A2617</f>
        <v>43521</v>
      </c>
      <c r="D2618" s="319">
        <f t="shared" si="72"/>
        <v>2019</v>
      </c>
      <c r="E2618" s="321">
        <f t="shared" si="70"/>
        <v>9</v>
      </c>
    </row>
    <row r="2619" spans="1:5">
      <c r="A2619" s="318">
        <f t="shared" si="71"/>
        <v>43523</v>
      </c>
      <c r="B2619" s="319" t="str">
        <f t="shared" si="69"/>
        <v>QUA</v>
      </c>
      <c r="C2619" s="320">
        <f>A2617</f>
        <v>43521</v>
      </c>
      <c r="D2619" s="319">
        <f t="shared" si="72"/>
        <v>2019</v>
      </c>
      <c r="E2619" s="321">
        <f t="shared" si="70"/>
        <v>9</v>
      </c>
    </row>
    <row r="2620" spans="1:5">
      <c r="A2620" s="318">
        <f t="shared" si="71"/>
        <v>43524</v>
      </c>
      <c r="B2620" s="319" t="str">
        <f t="shared" si="69"/>
        <v>QUI</v>
      </c>
      <c r="C2620" s="320">
        <f>A2617</f>
        <v>43521</v>
      </c>
      <c r="D2620" s="319">
        <f t="shared" si="72"/>
        <v>2019</v>
      </c>
      <c r="E2620" s="321">
        <f t="shared" si="70"/>
        <v>9</v>
      </c>
    </row>
    <row r="2621" spans="1:5">
      <c r="A2621" s="318">
        <f t="shared" si="71"/>
        <v>43525</v>
      </c>
      <c r="B2621" s="319" t="str">
        <f t="shared" si="69"/>
        <v>SEX</v>
      </c>
      <c r="C2621" s="320">
        <f>A2617</f>
        <v>43521</v>
      </c>
      <c r="D2621" s="319">
        <f t="shared" si="72"/>
        <v>2019</v>
      </c>
      <c r="E2621" s="321">
        <f t="shared" si="70"/>
        <v>9</v>
      </c>
    </row>
    <row r="2622" spans="1:5">
      <c r="A2622" s="318">
        <f t="shared" si="71"/>
        <v>43526</v>
      </c>
      <c r="B2622" s="319" t="str">
        <f t="shared" si="69"/>
        <v>SAB</v>
      </c>
      <c r="C2622" s="320">
        <f>A2617</f>
        <v>43521</v>
      </c>
      <c r="D2622" s="319">
        <f t="shared" si="72"/>
        <v>2019</v>
      </c>
      <c r="E2622" s="321">
        <f t="shared" si="70"/>
        <v>9</v>
      </c>
    </row>
    <row r="2623" spans="1:5">
      <c r="A2623" s="318">
        <f t="shared" si="71"/>
        <v>43527</v>
      </c>
      <c r="B2623" s="319" t="str">
        <f t="shared" si="69"/>
        <v>DOM</v>
      </c>
      <c r="C2623" s="320">
        <f>A2617</f>
        <v>43521</v>
      </c>
      <c r="D2623" s="319">
        <f t="shared" si="72"/>
        <v>2019</v>
      </c>
      <c r="E2623" s="321">
        <f t="shared" si="70"/>
        <v>9</v>
      </c>
    </row>
    <row r="2624" spans="1:5">
      <c r="A2624" s="318">
        <f t="shared" si="71"/>
        <v>43528</v>
      </c>
      <c r="B2624" s="319" t="str">
        <f t="shared" si="69"/>
        <v>SEG</v>
      </c>
      <c r="C2624" s="320">
        <f>A2624</f>
        <v>43528</v>
      </c>
      <c r="D2624" s="319">
        <f t="shared" si="72"/>
        <v>2019</v>
      </c>
      <c r="E2624" s="321">
        <f t="shared" si="70"/>
        <v>10</v>
      </c>
    </row>
    <row r="2625" spans="1:5">
      <c r="A2625" s="318">
        <f t="shared" si="71"/>
        <v>43529</v>
      </c>
      <c r="B2625" s="319" t="str">
        <f t="shared" si="69"/>
        <v>TER</v>
      </c>
      <c r="C2625" s="320">
        <f>A2624</f>
        <v>43528</v>
      </c>
      <c r="D2625" s="319">
        <f t="shared" si="72"/>
        <v>2019</v>
      </c>
      <c r="E2625" s="321">
        <f t="shared" si="70"/>
        <v>10</v>
      </c>
    </row>
    <row r="2626" spans="1:5">
      <c r="A2626" s="318">
        <f t="shared" si="71"/>
        <v>43530</v>
      </c>
      <c r="B2626" s="319" t="str">
        <f t="shared" ref="B2626:B2689" si="73">VLOOKUP(WEEKDAY(A2626),$G$2:$H$9,2,0)</f>
        <v>QUA</v>
      </c>
      <c r="C2626" s="320">
        <f>A2624</f>
        <v>43528</v>
      </c>
      <c r="D2626" s="319">
        <f t="shared" si="72"/>
        <v>2019</v>
      </c>
      <c r="E2626" s="321">
        <f t="shared" si="70"/>
        <v>10</v>
      </c>
    </row>
    <row r="2627" spans="1:5">
      <c r="A2627" s="318">
        <f t="shared" si="71"/>
        <v>43531</v>
      </c>
      <c r="B2627" s="319" t="str">
        <f t="shared" si="73"/>
        <v>QUI</v>
      </c>
      <c r="C2627" s="320">
        <f>A2624</f>
        <v>43528</v>
      </c>
      <c r="D2627" s="319">
        <f t="shared" si="72"/>
        <v>2019</v>
      </c>
      <c r="E2627" s="321">
        <f t="shared" ref="E2627:E2690" si="74">IF(B2627="seg",E2626+1,E2626)</f>
        <v>10</v>
      </c>
    </row>
    <row r="2628" spans="1:5">
      <c r="A2628" s="318">
        <f t="shared" si="71"/>
        <v>43532</v>
      </c>
      <c r="B2628" s="319" t="str">
        <f t="shared" si="73"/>
        <v>SEX</v>
      </c>
      <c r="C2628" s="320">
        <f>A2624</f>
        <v>43528</v>
      </c>
      <c r="D2628" s="319">
        <f t="shared" si="72"/>
        <v>2019</v>
      </c>
      <c r="E2628" s="321">
        <f t="shared" si="74"/>
        <v>10</v>
      </c>
    </row>
    <row r="2629" spans="1:5">
      <c r="A2629" s="318">
        <f t="shared" si="71"/>
        <v>43533</v>
      </c>
      <c r="B2629" s="319" t="str">
        <f t="shared" si="73"/>
        <v>SAB</v>
      </c>
      <c r="C2629" s="320">
        <f>A2624</f>
        <v>43528</v>
      </c>
      <c r="D2629" s="319">
        <f t="shared" si="72"/>
        <v>2019</v>
      </c>
      <c r="E2629" s="321">
        <f t="shared" si="74"/>
        <v>10</v>
      </c>
    </row>
    <row r="2630" spans="1:5">
      <c r="A2630" s="318">
        <f t="shared" si="71"/>
        <v>43534</v>
      </c>
      <c r="B2630" s="319" t="str">
        <f t="shared" si="73"/>
        <v>DOM</v>
      </c>
      <c r="C2630" s="320">
        <f>A2624</f>
        <v>43528</v>
      </c>
      <c r="D2630" s="319">
        <f t="shared" si="72"/>
        <v>2019</v>
      </c>
      <c r="E2630" s="321">
        <f t="shared" si="74"/>
        <v>10</v>
      </c>
    </row>
    <row r="2631" spans="1:5">
      <c r="A2631" s="318">
        <f t="shared" si="71"/>
        <v>43535</v>
      </c>
      <c r="B2631" s="319" t="str">
        <f t="shared" si="73"/>
        <v>SEG</v>
      </c>
      <c r="C2631" s="320">
        <f>A2631</f>
        <v>43535</v>
      </c>
      <c r="D2631" s="319">
        <f t="shared" si="72"/>
        <v>2019</v>
      </c>
      <c r="E2631" s="321">
        <f t="shared" si="74"/>
        <v>11</v>
      </c>
    </row>
    <row r="2632" spans="1:5">
      <c r="A2632" s="318">
        <f t="shared" si="71"/>
        <v>43536</v>
      </c>
      <c r="B2632" s="319" t="str">
        <f t="shared" si="73"/>
        <v>TER</v>
      </c>
      <c r="C2632" s="320">
        <f>A2631</f>
        <v>43535</v>
      </c>
      <c r="D2632" s="319">
        <f t="shared" si="72"/>
        <v>2019</v>
      </c>
      <c r="E2632" s="321">
        <f t="shared" si="74"/>
        <v>11</v>
      </c>
    </row>
    <row r="2633" spans="1:5">
      <c r="A2633" s="318">
        <f t="shared" si="71"/>
        <v>43537</v>
      </c>
      <c r="B2633" s="319" t="str">
        <f t="shared" si="73"/>
        <v>QUA</v>
      </c>
      <c r="C2633" s="320">
        <f>A2631</f>
        <v>43535</v>
      </c>
      <c r="D2633" s="319">
        <f t="shared" si="72"/>
        <v>2019</v>
      </c>
      <c r="E2633" s="321">
        <f t="shared" si="74"/>
        <v>11</v>
      </c>
    </row>
    <row r="2634" spans="1:5">
      <c r="A2634" s="318">
        <f t="shared" si="71"/>
        <v>43538</v>
      </c>
      <c r="B2634" s="319" t="str">
        <f t="shared" si="73"/>
        <v>QUI</v>
      </c>
      <c r="C2634" s="320">
        <f>A2631</f>
        <v>43535</v>
      </c>
      <c r="D2634" s="319">
        <f t="shared" si="72"/>
        <v>2019</v>
      </c>
      <c r="E2634" s="321">
        <f t="shared" si="74"/>
        <v>11</v>
      </c>
    </row>
    <row r="2635" spans="1:5">
      <c r="A2635" s="318">
        <f t="shared" si="71"/>
        <v>43539</v>
      </c>
      <c r="B2635" s="319" t="str">
        <f t="shared" si="73"/>
        <v>SEX</v>
      </c>
      <c r="C2635" s="320">
        <f>A2631</f>
        <v>43535</v>
      </c>
      <c r="D2635" s="319">
        <f t="shared" si="72"/>
        <v>2019</v>
      </c>
      <c r="E2635" s="321">
        <f t="shared" si="74"/>
        <v>11</v>
      </c>
    </row>
    <row r="2636" spans="1:5">
      <c r="A2636" s="318">
        <f t="shared" ref="A2636:A2699" si="75">A2635+1</f>
        <v>43540</v>
      </c>
      <c r="B2636" s="319" t="str">
        <f t="shared" si="73"/>
        <v>SAB</v>
      </c>
      <c r="C2636" s="320">
        <f>A2631</f>
        <v>43535</v>
      </c>
      <c r="D2636" s="319">
        <f t="shared" si="72"/>
        <v>2019</v>
      </c>
      <c r="E2636" s="321">
        <f t="shared" si="74"/>
        <v>11</v>
      </c>
    </row>
    <row r="2637" spans="1:5">
      <c r="A2637" s="318">
        <f t="shared" si="75"/>
        <v>43541</v>
      </c>
      <c r="B2637" s="319" t="str">
        <f t="shared" si="73"/>
        <v>DOM</v>
      </c>
      <c r="C2637" s="320">
        <f>A2631</f>
        <v>43535</v>
      </c>
      <c r="D2637" s="319">
        <f t="shared" si="72"/>
        <v>2019</v>
      </c>
      <c r="E2637" s="321">
        <f t="shared" si="74"/>
        <v>11</v>
      </c>
    </row>
    <row r="2638" spans="1:5">
      <c r="A2638" s="318">
        <f t="shared" si="75"/>
        <v>43542</v>
      </c>
      <c r="B2638" s="319" t="str">
        <f t="shared" si="73"/>
        <v>SEG</v>
      </c>
      <c r="C2638" s="320">
        <f>A2638</f>
        <v>43542</v>
      </c>
      <c r="D2638" s="319">
        <f t="shared" si="72"/>
        <v>2019</v>
      </c>
      <c r="E2638" s="321">
        <f t="shared" si="74"/>
        <v>12</v>
      </c>
    </row>
    <row r="2639" spans="1:5">
      <c r="A2639" s="318">
        <f t="shared" si="75"/>
        <v>43543</v>
      </c>
      <c r="B2639" s="319" t="str">
        <f t="shared" si="73"/>
        <v>TER</v>
      </c>
      <c r="C2639" s="320">
        <f>A2638</f>
        <v>43542</v>
      </c>
      <c r="D2639" s="319">
        <f t="shared" si="72"/>
        <v>2019</v>
      </c>
      <c r="E2639" s="321">
        <f t="shared" si="74"/>
        <v>12</v>
      </c>
    </row>
    <row r="2640" spans="1:5">
      <c r="A2640" s="318">
        <f t="shared" si="75"/>
        <v>43544</v>
      </c>
      <c r="B2640" s="319" t="str">
        <f t="shared" si="73"/>
        <v>QUA</v>
      </c>
      <c r="C2640" s="320">
        <f>A2638</f>
        <v>43542</v>
      </c>
      <c r="D2640" s="319">
        <f t="shared" si="72"/>
        <v>2019</v>
      </c>
      <c r="E2640" s="321">
        <f t="shared" si="74"/>
        <v>12</v>
      </c>
    </row>
    <row r="2641" spans="1:5">
      <c r="A2641" s="318">
        <f t="shared" si="75"/>
        <v>43545</v>
      </c>
      <c r="B2641" s="319" t="str">
        <f t="shared" si="73"/>
        <v>QUI</v>
      </c>
      <c r="C2641" s="320">
        <f>A2638</f>
        <v>43542</v>
      </c>
      <c r="D2641" s="319">
        <f t="shared" si="72"/>
        <v>2019</v>
      </c>
      <c r="E2641" s="321">
        <f t="shared" si="74"/>
        <v>12</v>
      </c>
    </row>
    <row r="2642" spans="1:5">
      <c r="A2642" s="318">
        <f t="shared" si="75"/>
        <v>43546</v>
      </c>
      <c r="B2642" s="319" t="str">
        <f t="shared" si="73"/>
        <v>SEX</v>
      </c>
      <c r="C2642" s="320">
        <f>A2638</f>
        <v>43542</v>
      </c>
      <c r="D2642" s="319">
        <f t="shared" si="72"/>
        <v>2019</v>
      </c>
      <c r="E2642" s="321">
        <f t="shared" si="74"/>
        <v>12</v>
      </c>
    </row>
    <row r="2643" spans="1:5">
      <c r="A2643" s="318">
        <f t="shared" si="75"/>
        <v>43547</v>
      </c>
      <c r="B2643" s="319" t="str">
        <f t="shared" si="73"/>
        <v>SAB</v>
      </c>
      <c r="C2643" s="320">
        <f>A2638</f>
        <v>43542</v>
      </c>
      <c r="D2643" s="319">
        <f t="shared" si="72"/>
        <v>2019</v>
      </c>
      <c r="E2643" s="321">
        <f t="shared" si="74"/>
        <v>12</v>
      </c>
    </row>
    <row r="2644" spans="1:5">
      <c r="A2644" s="318">
        <f t="shared" si="75"/>
        <v>43548</v>
      </c>
      <c r="B2644" s="319" t="str">
        <f t="shared" si="73"/>
        <v>DOM</v>
      </c>
      <c r="C2644" s="320">
        <f>A2638</f>
        <v>43542</v>
      </c>
      <c r="D2644" s="319">
        <f t="shared" si="72"/>
        <v>2019</v>
      </c>
      <c r="E2644" s="321">
        <f t="shared" si="74"/>
        <v>12</v>
      </c>
    </row>
    <row r="2645" spans="1:5">
      <c r="A2645" s="318">
        <f t="shared" si="75"/>
        <v>43549</v>
      </c>
      <c r="B2645" s="319" t="str">
        <f t="shared" si="73"/>
        <v>SEG</v>
      </c>
      <c r="C2645" s="320">
        <f>A2645</f>
        <v>43549</v>
      </c>
      <c r="D2645" s="319">
        <f t="shared" si="72"/>
        <v>2019</v>
      </c>
      <c r="E2645" s="321">
        <f t="shared" si="74"/>
        <v>13</v>
      </c>
    </row>
    <row r="2646" spans="1:5">
      <c r="A2646" s="318">
        <f t="shared" si="75"/>
        <v>43550</v>
      </c>
      <c r="B2646" s="319" t="str">
        <f t="shared" si="73"/>
        <v>TER</v>
      </c>
      <c r="C2646" s="320">
        <f>A2645</f>
        <v>43549</v>
      </c>
      <c r="D2646" s="319">
        <f t="shared" si="72"/>
        <v>2019</v>
      </c>
      <c r="E2646" s="321">
        <f t="shared" si="74"/>
        <v>13</v>
      </c>
    </row>
    <row r="2647" spans="1:5">
      <c r="A2647" s="318">
        <f t="shared" si="75"/>
        <v>43551</v>
      </c>
      <c r="B2647" s="319" t="str">
        <f t="shared" si="73"/>
        <v>QUA</v>
      </c>
      <c r="C2647" s="320">
        <f>A2645</f>
        <v>43549</v>
      </c>
      <c r="D2647" s="319">
        <f t="shared" si="72"/>
        <v>2019</v>
      </c>
      <c r="E2647" s="321">
        <f t="shared" si="74"/>
        <v>13</v>
      </c>
    </row>
    <row r="2648" spans="1:5">
      <c r="A2648" s="318">
        <f t="shared" si="75"/>
        <v>43552</v>
      </c>
      <c r="B2648" s="319" t="str">
        <f t="shared" si="73"/>
        <v>QUI</v>
      </c>
      <c r="C2648" s="320">
        <f>A2645</f>
        <v>43549</v>
      </c>
      <c r="D2648" s="319">
        <f t="shared" si="72"/>
        <v>2019</v>
      </c>
      <c r="E2648" s="321">
        <f t="shared" si="74"/>
        <v>13</v>
      </c>
    </row>
    <row r="2649" spans="1:5">
      <c r="A2649" s="318">
        <f t="shared" si="75"/>
        <v>43553</v>
      </c>
      <c r="B2649" s="319" t="str">
        <f t="shared" si="73"/>
        <v>SEX</v>
      </c>
      <c r="C2649" s="320">
        <f>A2645</f>
        <v>43549</v>
      </c>
      <c r="D2649" s="319">
        <f t="shared" si="72"/>
        <v>2019</v>
      </c>
      <c r="E2649" s="321">
        <f t="shared" si="74"/>
        <v>13</v>
      </c>
    </row>
    <row r="2650" spans="1:5">
      <c r="A2650" s="318">
        <f t="shared" si="75"/>
        <v>43554</v>
      </c>
      <c r="B2650" s="319" t="str">
        <f t="shared" si="73"/>
        <v>SAB</v>
      </c>
      <c r="C2650" s="320">
        <f>A2645</f>
        <v>43549</v>
      </c>
      <c r="D2650" s="319">
        <f t="shared" si="72"/>
        <v>2019</v>
      </c>
      <c r="E2650" s="321">
        <f t="shared" si="74"/>
        <v>13</v>
      </c>
    </row>
    <row r="2651" spans="1:5">
      <c r="A2651" s="318">
        <f t="shared" si="75"/>
        <v>43555</v>
      </c>
      <c r="B2651" s="319" t="str">
        <f t="shared" si="73"/>
        <v>DOM</v>
      </c>
      <c r="C2651" s="320">
        <f>A2645</f>
        <v>43549</v>
      </c>
      <c r="D2651" s="319">
        <f t="shared" si="72"/>
        <v>2019</v>
      </c>
      <c r="E2651" s="321">
        <f t="shared" si="74"/>
        <v>13</v>
      </c>
    </row>
    <row r="2652" spans="1:5">
      <c r="A2652" s="318">
        <f t="shared" si="75"/>
        <v>43556</v>
      </c>
      <c r="B2652" s="319" t="str">
        <f t="shared" si="73"/>
        <v>SEG</v>
      </c>
      <c r="C2652" s="320">
        <f>A2652</f>
        <v>43556</v>
      </c>
      <c r="D2652" s="319">
        <f t="shared" si="72"/>
        <v>2019</v>
      </c>
      <c r="E2652" s="321">
        <f t="shared" si="74"/>
        <v>14</v>
      </c>
    </row>
    <row r="2653" spans="1:5">
      <c r="A2653" s="318">
        <f t="shared" si="75"/>
        <v>43557</v>
      </c>
      <c r="B2653" s="319" t="str">
        <f t="shared" si="73"/>
        <v>TER</v>
      </c>
      <c r="C2653" s="320">
        <f>A2652</f>
        <v>43556</v>
      </c>
      <c r="D2653" s="319">
        <f t="shared" si="72"/>
        <v>2019</v>
      </c>
      <c r="E2653" s="321">
        <f t="shared" si="74"/>
        <v>14</v>
      </c>
    </row>
    <row r="2654" spans="1:5">
      <c r="A2654" s="318">
        <f t="shared" si="75"/>
        <v>43558</v>
      </c>
      <c r="B2654" s="319" t="str">
        <f t="shared" si="73"/>
        <v>QUA</v>
      </c>
      <c r="C2654" s="320">
        <f>A2652</f>
        <v>43556</v>
      </c>
      <c r="D2654" s="319">
        <f t="shared" si="72"/>
        <v>2019</v>
      </c>
      <c r="E2654" s="321">
        <f t="shared" si="74"/>
        <v>14</v>
      </c>
    </row>
    <row r="2655" spans="1:5">
      <c r="A2655" s="318">
        <f t="shared" si="75"/>
        <v>43559</v>
      </c>
      <c r="B2655" s="319" t="str">
        <f t="shared" si="73"/>
        <v>QUI</v>
      </c>
      <c r="C2655" s="320">
        <f>A2652</f>
        <v>43556</v>
      </c>
      <c r="D2655" s="319">
        <f t="shared" si="72"/>
        <v>2019</v>
      </c>
      <c r="E2655" s="321">
        <f t="shared" si="74"/>
        <v>14</v>
      </c>
    </row>
    <row r="2656" spans="1:5">
      <c r="A2656" s="318">
        <f t="shared" si="75"/>
        <v>43560</v>
      </c>
      <c r="B2656" s="319" t="str">
        <f t="shared" si="73"/>
        <v>SEX</v>
      </c>
      <c r="C2656" s="320">
        <f>A2652</f>
        <v>43556</v>
      </c>
      <c r="D2656" s="319">
        <f t="shared" si="72"/>
        <v>2019</v>
      </c>
      <c r="E2656" s="321">
        <f t="shared" si="74"/>
        <v>14</v>
      </c>
    </row>
    <row r="2657" spans="1:5">
      <c r="A2657" s="318">
        <f t="shared" si="75"/>
        <v>43561</v>
      </c>
      <c r="B2657" s="319" t="str">
        <f t="shared" si="73"/>
        <v>SAB</v>
      </c>
      <c r="C2657" s="320">
        <f>A2652</f>
        <v>43556</v>
      </c>
      <c r="D2657" s="319">
        <f t="shared" si="72"/>
        <v>2019</v>
      </c>
      <c r="E2657" s="321">
        <f t="shared" si="74"/>
        <v>14</v>
      </c>
    </row>
    <row r="2658" spans="1:5">
      <c r="A2658" s="318">
        <f t="shared" si="75"/>
        <v>43562</v>
      </c>
      <c r="B2658" s="319" t="str">
        <f t="shared" si="73"/>
        <v>DOM</v>
      </c>
      <c r="C2658" s="320">
        <f>A2652</f>
        <v>43556</v>
      </c>
      <c r="D2658" s="319">
        <f t="shared" si="72"/>
        <v>2019</v>
      </c>
      <c r="E2658" s="321">
        <f t="shared" si="74"/>
        <v>14</v>
      </c>
    </row>
    <row r="2659" spans="1:5">
      <c r="A2659" s="318">
        <f t="shared" si="75"/>
        <v>43563</v>
      </c>
      <c r="B2659" s="319" t="str">
        <f t="shared" si="73"/>
        <v>SEG</v>
      </c>
      <c r="C2659" s="320">
        <f>A2659</f>
        <v>43563</v>
      </c>
      <c r="D2659" s="319">
        <f t="shared" si="72"/>
        <v>2019</v>
      </c>
      <c r="E2659" s="321">
        <f t="shared" si="74"/>
        <v>15</v>
      </c>
    </row>
    <row r="2660" spans="1:5">
      <c r="A2660" s="318">
        <f t="shared" si="75"/>
        <v>43564</v>
      </c>
      <c r="B2660" s="319" t="str">
        <f t="shared" si="73"/>
        <v>TER</v>
      </c>
      <c r="C2660" s="320">
        <f>A2659</f>
        <v>43563</v>
      </c>
      <c r="D2660" s="319">
        <f t="shared" si="72"/>
        <v>2019</v>
      </c>
      <c r="E2660" s="321">
        <f t="shared" si="74"/>
        <v>15</v>
      </c>
    </row>
    <row r="2661" spans="1:5">
      <c r="A2661" s="318">
        <f t="shared" si="75"/>
        <v>43565</v>
      </c>
      <c r="B2661" s="319" t="str">
        <f t="shared" si="73"/>
        <v>QUA</v>
      </c>
      <c r="C2661" s="320">
        <f>A2659</f>
        <v>43563</v>
      </c>
      <c r="D2661" s="319">
        <f t="shared" si="72"/>
        <v>2019</v>
      </c>
      <c r="E2661" s="321">
        <f t="shared" si="74"/>
        <v>15</v>
      </c>
    </row>
    <row r="2662" spans="1:5">
      <c r="A2662" s="318">
        <f t="shared" si="75"/>
        <v>43566</v>
      </c>
      <c r="B2662" s="319" t="str">
        <f t="shared" si="73"/>
        <v>QUI</v>
      </c>
      <c r="C2662" s="320">
        <f>A2659</f>
        <v>43563</v>
      </c>
      <c r="D2662" s="319">
        <f t="shared" si="72"/>
        <v>2019</v>
      </c>
      <c r="E2662" s="321">
        <f t="shared" si="74"/>
        <v>15</v>
      </c>
    </row>
    <row r="2663" spans="1:5">
      <c r="A2663" s="318">
        <f t="shared" si="75"/>
        <v>43567</v>
      </c>
      <c r="B2663" s="319" t="str">
        <f t="shared" si="73"/>
        <v>SEX</v>
      </c>
      <c r="C2663" s="320">
        <f>A2659</f>
        <v>43563</v>
      </c>
      <c r="D2663" s="319">
        <f t="shared" si="72"/>
        <v>2019</v>
      </c>
      <c r="E2663" s="321">
        <f t="shared" si="74"/>
        <v>15</v>
      </c>
    </row>
    <row r="2664" spans="1:5">
      <c r="A2664" s="318">
        <f t="shared" si="75"/>
        <v>43568</v>
      </c>
      <c r="B2664" s="319" t="str">
        <f t="shared" si="73"/>
        <v>SAB</v>
      </c>
      <c r="C2664" s="320">
        <f>A2659</f>
        <v>43563</v>
      </c>
      <c r="D2664" s="319">
        <f t="shared" ref="D2664:D2727" si="76">YEAR(A2664)</f>
        <v>2019</v>
      </c>
      <c r="E2664" s="321">
        <f t="shared" si="74"/>
        <v>15</v>
      </c>
    </row>
    <row r="2665" spans="1:5">
      <c r="A2665" s="318">
        <f t="shared" si="75"/>
        <v>43569</v>
      </c>
      <c r="B2665" s="319" t="str">
        <f t="shared" si="73"/>
        <v>DOM</v>
      </c>
      <c r="C2665" s="320">
        <f>A2659</f>
        <v>43563</v>
      </c>
      <c r="D2665" s="319">
        <f t="shared" si="76"/>
        <v>2019</v>
      </c>
      <c r="E2665" s="321">
        <f t="shared" si="74"/>
        <v>15</v>
      </c>
    </row>
    <row r="2666" spans="1:5">
      <c r="A2666" s="318">
        <f t="shared" si="75"/>
        <v>43570</v>
      </c>
      <c r="B2666" s="319" t="str">
        <f t="shared" si="73"/>
        <v>SEG</v>
      </c>
      <c r="C2666" s="320">
        <f>A2666</f>
        <v>43570</v>
      </c>
      <c r="D2666" s="319">
        <f t="shared" si="76"/>
        <v>2019</v>
      </c>
      <c r="E2666" s="321">
        <f t="shared" si="74"/>
        <v>16</v>
      </c>
    </row>
    <row r="2667" spans="1:5">
      <c r="A2667" s="318">
        <f t="shared" si="75"/>
        <v>43571</v>
      </c>
      <c r="B2667" s="319" t="str">
        <f t="shared" si="73"/>
        <v>TER</v>
      </c>
      <c r="C2667" s="320">
        <f>A2666</f>
        <v>43570</v>
      </c>
      <c r="D2667" s="319">
        <f t="shared" si="76"/>
        <v>2019</v>
      </c>
      <c r="E2667" s="321">
        <f t="shared" si="74"/>
        <v>16</v>
      </c>
    </row>
    <row r="2668" spans="1:5">
      <c r="A2668" s="318">
        <f t="shared" si="75"/>
        <v>43572</v>
      </c>
      <c r="B2668" s="319" t="str">
        <f t="shared" si="73"/>
        <v>QUA</v>
      </c>
      <c r="C2668" s="320">
        <f>A2666</f>
        <v>43570</v>
      </c>
      <c r="D2668" s="319">
        <f t="shared" si="76"/>
        <v>2019</v>
      </c>
      <c r="E2668" s="321">
        <f t="shared" si="74"/>
        <v>16</v>
      </c>
    </row>
    <row r="2669" spans="1:5">
      <c r="A2669" s="318">
        <f t="shared" si="75"/>
        <v>43573</v>
      </c>
      <c r="B2669" s="319" t="str">
        <f t="shared" si="73"/>
        <v>QUI</v>
      </c>
      <c r="C2669" s="320">
        <f>A2666</f>
        <v>43570</v>
      </c>
      <c r="D2669" s="319">
        <f t="shared" si="76"/>
        <v>2019</v>
      </c>
      <c r="E2669" s="321">
        <f t="shared" si="74"/>
        <v>16</v>
      </c>
    </row>
    <row r="2670" spans="1:5">
      <c r="A2670" s="318">
        <f t="shared" si="75"/>
        <v>43574</v>
      </c>
      <c r="B2670" s="319" t="str">
        <f t="shared" si="73"/>
        <v>SEX</v>
      </c>
      <c r="C2670" s="320">
        <f>A2666</f>
        <v>43570</v>
      </c>
      <c r="D2670" s="319">
        <f t="shared" si="76"/>
        <v>2019</v>
      </c>
      <c r="E2670" s="321">
        <f t="shared" si="74"/>
        <v>16</v>
      </c>
    </row>
    <row r="2671" spans="1:5">
      <c r="A2671" s="318">
        <f t="shared" si="75"/>
        <v>43575</v>
      </c>
      <c r="B2671" s="319" t="str">
        <f t="shared" si="73"/>
        <v>SAB</v>
      </c>
      <c r="C2671" s="320">
        <f>A2666</f>
        <v>43570</v>
      </c>
      <c r="D2671" s="319">
        <f t="shared" si="76"/>
        <v>2019</v>
      </c>
      <c r="E2671" s="321">
        <f t="shared" si="74"/>
        <v>16</v>
      </c>
    </row>
    <row r="2672" spans="1:5">
      <c r="A2672" s="318">
        <f t="shared" si="75"/>
        <v>43576</v>
      </c>
      <c r="B2672" s="319" t="str">
        <f t="shared" si="73"/>
        <v>DOM</v>
      </c>
      <c r="C2672" s="320">
        <f>A2666</f>
        <v>43570</v>
      </c>
      <c r="D2672" s="319">
        <f t="shared" si="76"/>
        <v>2019</v>
      </c>
      <c r="E2672" s="321">
        <f t="shared" si="74"/>
        <v>16</v>
      </c>
    </row>
    <row r="2673" spans="1:5">
      <c r="A2673" s="318">
        <f t="shared" si="75"/>
        <v>43577</v>
      </c>
      <c r="B2673" s="319" t="str">
        <f t="shared" si="73"/>
        <v>SEG</v>
      </c>
      <c r="C2673" s="320">
        <f>A2673</f>
        <v>43577</v>
      </c>
      <c r="D2673" s="319">
        <f t="shared" si="76"/>
        <v>2019</v>
      </c>
      <c r="E2673" s="321">
        <f t="shared" si="74"/>
        <v>17</v>
      </c>
    </row>
    <row r="2674" spans="1:5">
      <c r="A2674" s="318">
        <f t="shared" si="75"/>
        <v>43578</v>
      </c>
      <c r="B2674" s="319" t="str">
        <f t="shared" si="73"/>
        <v>TER</v>
      </c>
      <c r="C2674" s="320">
        <f>A2673</f>
        <v>43577</v>
      </c>
      <c r="D2674" s="319">
        <f t="shared" si="76"/>
        <v>2019</v>
      </c>
      <c r="E2674" s="321">
        <f t="shared" si="74"/>
        <v>17</v>
      </c>
    </row>
    <row r="2675" spans="1:5">
      <c r="A2675" s="318">
        <f t="shared" si="75"/>
        <v>43579</v>
      </c>
      <c r="B2675" s="319" t="str">
        <f t="shared" si="73"/>
        <v>QUA</v>
      </c>
      <c r="C2675" s="320">
        <f>A2673</f>
        <v>43577</v>
      </c>
      <c r="D2675" s="319">
        <f t="shared" si="76"/>
        <v>2019</v>
      </c>
      <c r="E2675" s="321">
        <f t="shared" si="74"/>
        <v>17</v>
      </c>
    </row>
    <row r="2676" spans="1:5">
      <c r="A2676" s="318">
        <f t="shared" si="75"/>
        <v>43580</v>
      </c>
      <c r="B2676" s="319" t="str">
        <f t="shared" si="73"/>
        <v>QUI</v>
      </c>
      <c r="C2676" s="320">
        <f>A2673</f>
        <v>43577</v>
      </c>
      <c r="D2676" s="319">
        <f t="shared" si="76"/>
        <v>2019</v>
      </c>
      <c r="E2676" s="321">
        <f t="shared" si="74"/>
        <v>17</v>
      </c>
    </row>
    <row r="2677" spans="1:5">
      <c r="A2677" s="318">
        <f t="shared" si="75"/>
        <v>43581</v>
      </c>
      <c r="B2677" s="319" t="str">
        <f t="shared" si="73"/>
        <v>SEX</v>
      </c>
      <c r="C2677" s="320">
        <f>A2673</f>
        <v>43577</v>
      </c>
      <c r="D2677" s="319">
        <f t="shared" si="76"/>
        <v>2019</v>
      </c>
      <c r="E2677" s="321">
        <f t="shared" si="74"/>
        <v>17</v>
      </c>
    </row>
    <row r="2678" spans="1:5">
      <c r="A2678" s="318">
        <f t="shared" si="75"/>
        <v>43582</v>
      </c>
      <c r="B2678" s="319" t="str">
        <f t="shared" si="73"/>
        <v>SAB</v>
      </c>
      <c r="C2678" s="320">
        <f>A2673</f>
        <v>43577</v>
      </c>
      <c r="D2678" s="319">
        <f t="shared" si="76"/>
        <v>2019</v>
      </c>
      <c r="E2678" s="321">
        <f t="shared" si="74"/>
        <v>17</v>
      </c>
    </row>
    <row r="2679" spans="1:5">
      <c r="A2679" s="318">
        <f t="shared" si="75"/>
        <v>43583</v>
      </c>
      <c r="B2679" s="319" t="str">
        <f t="shared" si="73"/>
        <v>DOM</v>
      </c>
      <c r="C2679" s="320">
        <f>A2673</f>
        <v>43577</v>
      </c>
      <c r="D2679" s="319">
        <f t="shared" si="76"/>
        <v>2019</v>
      </c>
      <c r="E2679" s="321">
        <f t="shared" si="74"/>
        <v>17</v>
      </c>
    </row>
    <row r="2680" spans="1:5">
      <c r="A2680" s="318">
        <f t="shared" si="75"/>
        <v>43584</v>
      </c>
      <c r="B2680" s="319" t="str">
        <f t="shared" si="73"/>
        <v>SEG</v>
      </c>
      <c r="C2680" s="320">
        <f>A2680</f>
        <v>43584</v>
      </c>
      <c r="D2680" s="319">
        <f t="shared" si="76"/>
        <v>2019</v>
      </c>
      <c r="E2680" s="321">
        <f t="shared" si="74"/>
        <v>18</v>
      </c>
    </row>
    <row r="2681" spans="1:5">
      <c r="A2681" s="318">
        <f t="shared" si="75"/>
        <v>43585</v>
      </c>
      <c r="B2681" s="319" t="str">
        <f t="shared" si="73"/>
        <v>TER</v>
      </c>
      <c r="C2681" s="320">
        <f>A2680</f>
        <v>43584</v>
      </c>
      <c r="D2681" s="319">
        <f t="shared" si="76"/>
        <v>2019</v>
      </c>
      <c r="E2681" s="321">
        <f t="shared" si="74"/>
        <v>18</v>
      </c>
    </row>
    <row r="2682" spans="1:5">
      <c r="A2682" s="318">
        <f t="shared" si="75"/>
        <v>43586</v>
      </c>
      <c r="B2682" s="319" t="str">
        <f t="shared" si="73"/>
        <v>QUA</v>
      </c>
      <c r="C2682" s="320">
        <f>A2680</f>
        <v>43584</v>
      </c>
      <c r="D2682" s="319">
        <f t="shared" si="76"/>
        <v>2019</v>
      </c>
      <c r="E2682" s="321">
        <f t="shared" si="74"/>
        <v>18</v>
      </c>
    </row>
    <row r="2683" spans="1:5">
      <c r="A2683" s="318">
        <f t="shared" si="75"/>
        <v>43587</v>
      </c>
      <c r="B2683" s="319" t="str">
        <f t="shared" si="73"/>
        <v>QUI</v>
      </c>
      <c r="C2683" s="320">
        <f>A2680</f>
        <v>43584</v>
      </c>
      <c r="D2683" s="319">
        <f t="shared" si="76"/>
        <v>2019</v>
      </c>
      <c r="E2683" s="321">
        <f t="shared" si="74"/>
        <v>18</v>
      </c>
    </row>
    <row r="2684" spans="1:5">
      <c r="A2684" s="318">
        <f t="shared" si="75"/>
        <v>43588</v>
      </c>
      <c r="B2684" s="319" t="str">
        <f t="shared" si="73"/>
        <v>SEX</v>
      </c>
      <c r="C2684" s="320">
        <f>A2680</f>
        <v>43584</v>
      </c>
      <c r="D2684" s="319">
        <f t="shared" si="76"/>
        <v>2019</v>
      </c>
      <c r="E2684" s="321">
        <f t="shared" si="74"/>
        <v>18</v>
      </c>
    </row>
    <row r="2685" spans="1:5">
      <c r="A2685" s="318">
        <f t="shared" si="75"/>
        <v>43589</v>
      </c>
      <c r="B2685" s="319" t="str">
        <f t="shared" si="73"/>
        <v>SAB</v>
      </c>
      <c r="C2685" s="320">
        <f>A2680</f>
        <v>43584</v>
      </c>
      <c r="D2685" s="319">
        <f t="shared" si="76"/>
        <v>2019</v>
      </c>
      <c r="E2685" s="321">
        <f t="shared" si="74"/>
        <v>18</v>
      </c>
    </row>
    <row r="2686" spans="1:5">
      <c r="A2686" s="318">
        <f t="shared" si="75"/>
        <v>43590</v>
      </c>
      <c r="B2686" s="319" t="str">
        <f t="shared" si="73"/>
        <v>DOM</v>
      </c>
      <c r="C2686" s="320">
        <f>A2680</f>
        <v>43584</v>
      </c>
      <c r="D2686" s="319">
        <f t="shared" si="76"/>
        <v>2019</v>
      </c>
      <c r="E2686" s="321">
        <f t="shared" si="74"/>
        <v>18</v>
      </c>
    </row>
    <row r="2687" spans="1:5">
      <c r="A2687" s="318">
        <f t="shared" si="75"/>
        <v>43591</v>
      </c>
      <c r="B2687" s="319" t="str">
        <f t="shared" si="73"/>
        <v>SEG</v>
      </c>
      <c r="C2687" s="320">
        <f>A2687</f>
        <v>43591</v>
      </c>
      <c r="D2687" s="319">
        <f t="shared" si="76"/>
        <v>2019</v>
      </c>
      <c r="E2687" s="321">
        <f t="shared" si="74"/>
        <v>19</v>
      </c>
    </row>
    <row r="2688" spans="1:5">
      <c r="A2688" s="318">
        <f t="shared" si="75"/>
        <v>43592</v>
      </c>
      <c r="B2688" s="319" t="str">
        <f t="shared" si="73"/>
        <v>TER</v>
      </c>
      <c r="C2688" s="320">
        <f>A2687</f>
        <v>43591</v>
      </c>
      <c r="D2688" s="319">
        <f t="shared" si="76"/>
        <v>2019</v>
      </c>
      <c r="E2688" s="321">
        <f t="shared" si="74"/>
        <v>19</v>
      </c>
    </row>
    <row r="2689" spans="1:5">
      <c r="A2689" s="318">
        <f t="shared" si="75"/>
        <v>43593</v>
      </c>
      <c r="B2689" s="319" t="str">
        <f t="shared" si="73"/>
        <v>QUA</v>
      </c>
      <c r="C2689" s="320">
        <f>A2687</f>
        <v>43591</v>
      </c>
      <c r="D2689" s="319">
        <f t="shared" si="76"/>
        <v>2019</v>
      </c>
      <c r="E2689" s="321">
        <f t="shared" si="74"/>
        <v>19</v>
      </c>
    </row>
    <row r="2690" spans="1:5">
      <c r="A2690" s="318">
        <f t="shared" si="75"/>
        <v>43594</v>
      </c>
      <c r="B2690" s="319" t="str">
        <f t="shared" ref="B2690:B2753" si="77">VLOOKUP(WEEKDAY(A2690),$G$2:$H$9,2,0)</f>
        <v>QUI</v>
      </c>
      <c r="C2690" s="320">
        <f>A2687</f>
        <v>43591</v>
      </c>
      <c r="D2690" s="319">
        <f t="shared" si="76"/>
        <v>2019</v>
      </c>
      <c r="E2690" s="321">
        <f t="shared" si="74"/>
        <v>19</v>
      </c>
    </row>
    <row r="2691" spans="1:5">
      <c r="A2691" s="318">
        <f t="shared" si="75"/>
        <v>43595</v>
      </c>
      <c r="B2691" s="319" t="str">
        <f t="shared" si="77"/>
        <v>SEX</v>
      </c>
      <c r="C2691" s="320">
        <f>A2687</f>
        <v>43591</v>
      </c>
      <c r="D2691" s="319">
        <f t="shared" si="76"/>
        <v>2019</v>
      </c>
      <c r="E2691" s="321">
        <f t="shared" ref="E2691:E2754" si="78">IF(B2691="seg",E2690+1,E2690)</f>
        <v>19</v>
      </c>
    </row>
    <row r="2692" spans="1:5">
      <c r="A2692" s="318">
        <f t="shared" si="75"/>
        <v>43596</v>
      </c>
      <c r="B2692" s="319" t="str">
        <f t="shared" si="77"/>
        <v>SAB</v>
      </c>
      <c r="C2692" s="320">
        <f>A2687</f>
        <v>43591</v>
      </c>
      <c r="D2692" s="319">
        <f t="shared" si="76"/>
        <v>2019</v>
      </c>
      <c r="E2692" s="321">
        <f t="shared" si="78"/>
        <v>19</v>
      </c>
    </row>
    <row r="2693" spans="1:5">
      <c r="A2693" s="318">
        <f t="shared" si="75"/>
        <v>43597</v>
      </c>
      <c r="B2693" s="319" t="str">
        <f t="shared" si="77"/>
        <v>DOM</v>
      </c>
      <c r="C2693" s="320">
        <f>A2687</f>
        <v>43591</v>
      </c>
      <c r="D2693" s="319">
        <f t="shared" si="76"/>
        <v>2019</v>
      </c>
      <c r="E2693" s="321">
        <f t="shared" si="78"/>
        <v>19</v>
      </c>
    </row>
    <row r="2694" spans="1:5">
      <c r="A2694" s="318">
        <f t="shared" si="75"/>
        <v>43598</v>
      </c>
      <c r="B2694" s="319" t="str">
        <f t="shared" si="77"/>
        <v>SEG</v>
      </c>
      <c r="C2694" s="320">
        <f>A2694</f>
        <v>43598</v>
      </c>
      <c r="D2694" s="319">
        <f t="shared" si="76"/>
        <v>2019</v>
      </c>
      <c r="E2694" s="321">
        <f t="shared" si="78"/>
        <v>20</v>
      </c>
    </row>
    <row r="2695" spans="1:5">
      <c r="A2695" s="318">
        <f t="shared" si="75"/>
        <v>43599</v>
      </c>
      <c r="B2695" s="319" t="str">
        <f t="shared" si="77"/>
        <v>TER</v>
      </c>
      <c r="C2695" s="320">
        <f>A2694</f>
        <v>43598</v>
      </c>
      <c r="D2695" s="319">
        <f t="shared" si="76"/>
        <v>2019</v>
      </c>
      <c r="E2695" s="321">
        <f t="shared" si="78"/>
        <v>20</v>
      </c>
    </row>
    <row r="2696" spans="1:5">
      <c r="A2696" s="318">
        <f t="shared" si="75"/>
        <v>43600</v>
      </c>
      <c r="B2696" s="319" t="str">
        <f t="shared" si="77"/>
        <v>QUA</v>
      </c>
      <c r="C2696" s="320">
        <f>A2694</f>
        <v>43598</v>
      </c>
      <c r="D2696" s="319">
        <f t="shared" si="76"/>
        <v>2019</v>
      </c>
      <c r="E2696" s="321">
        <f t="shared" si="78"/>
        <v>20</v>
      </c>
    </row>
    <row r="2697" spans="1:5">
      <c r="A2697" s="318">
        <f t="shared" si="75"/>
        <v>43601</v>
      </c>
      <c r="B2697" s="319" t="str">
        <f t="shared" si="77"/>
        <v>QUI</v>
      </c>
      <c r="C2697" s="320">
        <f>A2694</f>
        <v>43598</v>
      </c>
      <c r="D2697" s="319">
        <f t="shared" si="76"/>
        <v>2019</v>
      </c>
      <c r="E2697" s="321">
        <f t="shared" si="78"/>
        <v>20</v>
      </c>
    </row>
    <row r="2698" spans="1:5">
      <c r="A2698" s="318">
        <f t="shared" si="75"/>
        <v>43602</v>
      </c>
      <c r="B2698" s="319" t="str">
        <f t="shared" si="77"/>
        <v>SEX</v>
      </c>
      <c r="C2698" s="320">
        <f>A2694</f>
        <v>43598</v>
      </c>
      <c r="D2698" s="319">
        <f t="shared" si="76"/>
        <v>2019</v>
      </c>
      <c r="E2698" s="321">
        <f t="shared" si="78"/>
        <v>20</v>
      </c>
    </row>
    <row r="2699" spans="1:5">
      <c r="A2699" s="318">
        <f t="shared" si="75"/>
        <v>43603</v>
      </c>
      <c r="B2699" s="319" t="str">
        <f t="shared" si="77"/>
        <v>SAB</v>
      </c>
      <c r="C2699" s="320">
        <f>A2694</f>
        <v>43598</v>
      </c>
      <c r="D2699" s="319">
        <f t="shared" si="76"/>
        <v>2019</v>
      </c>
      <c r="E2699" s="321">
        <f t="shared" si="78"/>
        <v>20</v>
      </c>
    </row>
    <row r="2700" spans="1:5">
      <c r="A2700" s="318">
        <f t="shared" ref="A2700:A2763" si="79">A2699+1</f>
        <v>43604</v>
      </c>
      <c r="B2700" s="319" t="str">
        <f t="shared" si="77"/>
        <v>DOM</v>
      </c>
      <c r="C2700" s="320">
        <f>A2694</f>
        <v>43598</v>
      </c>
      <c r="D2700" s="319">
        <f t="shared" si="76"/>
        <v>2019</v>
      </c>
      <c r="E2700" s="321">
        <f t="shared" si="78"/>
        <v>20</v>
      </c>
    </row>
    <row r="2701" spans="1:5">
      <c r="A2701" s="318">
        <f t="shared" si="79"/>
        <v>43605</v>
      </c>
      <c r="B2701" s="319" t="str">
        <f t="shared" si="77"/>
        <v>SEG</v>
      </c>
      <c r="C2701" s="320">
        <f>A2701</f>
        <v>43605</v>
      </c>
      <c r="D2701" s="319">
        <f t="shared" si="76"/>
        <v>2019</v>
      </c>
      <c r="E2701" s="321">
        <f t="shared" si="78"/>
        <v>21</v>
      </c>
    </row>
    <row r="2702" spans="1:5">
      <c r="A2702" s="318">
        <f t="shared" si="79"/>
        <v>43606</v>
      </c>
      <c r="B2702" s="319" t="str">
        <f t="shared" si="77"/>
        <v>TER</v>
      </c>
      <c r="C2702" s="320">
        <f>A2701</f>
        <v>43605</v>
      </c>
      <c r="D2702" s="319">
        <f t="shared" si="76"/>
        <v>2019</v>
      </c>
      <c r="E2702" s="321">
        <f t="shared" si="78"/>
        <v>21</v>
      </c>
    </row>
    <row r="2703" spans="1:5">
      <c r="A2703" s="318">
        <f t="shared" si="79"/>
        <v>43607</v>
      </c>
      <c r="B2703" s="319" t="str">
        <f t="shared" si="77"/>
        <v>QUA</v>
      </c>
      <c r="C2703" s="320">
        <f>A2701</f>
        <v>43605</v>
      </c>
      <c r="D2703" s="319">
        <f t="shared" si="76"/>
        <v>2019</v>
      </c>
      <c r="E2703" s="321">
        <f t="shared" si="78"/>
        <v>21</v>
      </c>
    </row>
    <row r="2704" spans="1:5">
      <c r="A2704" s="318">
        <f t="shared" si="79"/>
        <v>43608</v>
      </c>
      <c r="B2704" s="319" t="str">
        <f t="shared" si="77"/>
        <v>QUI</v>
      </c>
      <c r="C2704" s="320">
        <f>A2701</f>
        <v>43605</v>
      </c>
      <c r="D2704" s="319">
        <f t="shared" si="76"/>
        <v>2019</v>
      </c>
      <c r="E2704" s="321">
        <f t="shared" si="78"/>
        <v>21</v>
      </c>
    </row>
    <row r="2705" spans="1:5">
      <c r="A2705" s="318">
        <f t="shared" si="79"/>
        <v>43609</v>
      </c>
      <c r="B2705" s="319" t="str">
        <f t="shared" si="77"/>
        <v>SEX</v>
      </c>
      <c r="C2705" s="320">
        <f>A2701</f>
        <v>43605</v>
      </c>
      <c r="D2705" s="319">
        <f t="shared" si="76"/>
        <v>2019</v>
      </c>
      <c r="E2705" s="321">
        <f t="shared" si="78"/>
        <v>21</v>
      </c>
    </row>
    <row r="2706" spans="1:5">
      <c r="A2706" s="318">
        <f t="shared" si="79"/>
        <v>43610</v>
      </c>
      <c r="B2706" s="319" t="str">
        <f t="shared" si="77"/>
        <v>SAB</v>
      </c>
      <c r="C2706" s="320">
        <f>A2701</f>
        <v>43605</v>
      </c>
      <c r="D2706" s="319">
        <f t="shared" si="76"/>
        <v>2019</v>
      </c>
      <c r="E2706" s="321">
        <f t="shared" si="78"/>
        <v>21</v>
      </c>
    </row>
    <row r="2707" spans="1:5">
      <c r="A2707" s="318">
        <f t="shared" si="79"/>
        <v>43611</v>
      </c>
      <c r="B2707" s="319" t="str">
        <f t="shared" si="77"/>
        <v>DOM</v>
      </c>
      <c r="C2707" s="320">
        <f>A2701</f>
        <v>43605</v>
      </c>
      <c r="D2707" s="319">
        <f t="shared" si="76"/>
        <v>2019</v>
      </c>
      <c r="E2707" s="321">
        <f t="shared" si="78"/>
        <v>21</v>
      </c>
    </row>
    <row r="2708" spans="1:5">
      <c r="A2708" s="318">
        <f t="shared" si="79"/>
        <v>43612</v>
      </c>
      <c r="B2708" s="319" t="str">
        <f t="shared" si="77"/>
        <v>SEG</v>
      </c>
      <c r="C2708" s="320">
        <f>A2708</f>
        <v>43612</v>
      </c>
      <c r="D2708" s="319">
        <f t="shared" si="76"/>
        <v>2019</v>
      </c>
      <c r="E2708" s="321">
        <f t="shared" si="78"/>
        <v>22</v>
      </c>
    </row>
    <row r="2709" spans="1:5">
      <c r="A2709" s="318">
        <f t="shared" si="79"/>
        <v>43613</v>
      </c>
      <c r="B2709" s="319" t="str">
        <f t="shared" si="77"/>
        <v>TER</v>
      </c>
      <c r="C2709" s="320">
        <f>A2708</f>
        <v>43612</v>
      </c>
      <c r="D2709" s="319">
        <f t="shared" si="76"/>
        <v>2019</v>
      </c>
      <c r="E2709" s="321">
        <f t="shared" si="78"/>
        <v>22</v>
      </c>
    </row>
    <row r="2710" spans="1:5">
      <c r="A2710" s="318">
        <f t="shared" si="79"/>
        <v>43614</v>
      </c>
      <c r="B2710" s="319" t="str">
        <f t="shared" si="77"/>
        <v>QUA</v>
      </c>
      <c r="C2710" s="320">
        <f>A2708</f>
        <v>43612</v>
      </c>
      <c r="D2710" s="319">
        <f t="shared" si="76"/>
        <v>2019</v>
      </c>
      <c r="E2710" s="321">
        <f t="shared" si="78"/>
        <v>22</v>
      </c>
    </row>
    <row r="2711" spans="1:5">
      <c r="A2711" s="318">
        <f t="shared" si="79"/>
        <v>43615</v>
      </c>
      <c r="B2711" s="319" t="str">
        <f t="shared" si="77"/>
        <v>QUI</v>
      </c>
      <c r="C2711" s="320">
        <f>A2708</f>
        <v>43612</v>
      </c>
      <c r="D2711" s="319">
        <f t="shared" si="76"/>
        <v>2019</v>
      </c>
      <c r="E2711" s="321">
        <f t="shared" si="78"/>
        <v>22</v>
      </c>
    </row>
    <row r="2712" spans="1:5">
      <c r="A2712" s="318">
        <f t="shared" si="79"/>
        <v>43616</v>
      </c>
      <c r="B2712" s="319" t="str">
        <f t="shared" si="77"/>
        <v>SEX</v>
      </c>
      <c r="C2712" s="320">
        <f>A2708</f>
        <v>43612</v>
      </c>
      <c r="D2712" s="319">
        <f t="shared" si="76"/>
        <v>2019</v>
      </c>
      <c r="E2712" s="321">
        <f t="shared" si="78"/>
        <v>22</v>
      </c>
    </row>
    <row r="2713" spans="1:5">
      <c r="A2713" s="318">
        <f t="shared" si="79"/>
        <v>43617</v>
      </c>
      <c r="B2713" s="319" t="str">
        <f t="shared" si="77"/>
        <v>SAB</v>
      </c>
      <c r="C2713" s="320">
        <f>A2708</f>
        <v>43612</v>
      </c>
      <c r="D2713" s="319">
        <f t="shared" si="76"/>
        <v>2019</v>
      </c>
      <c r="E2713" s="321">
        <f t="shared" si="78"/>
        <v>22</v>
      </c>
    </row>
    <row r="2714" spans="1:5">
      <c r="A2714" s="318">
        <f t="shared" si="79"/>
        <v>43618</v>
      </c>
      <c r="B2714" s="319" t="str">
        <f t="shared" si="77"/>
        <v>DOM</v>
      </c>
      <c r="C2714" s="320">
        <f>A2708</f>
        <v>43612</v>
      </c>
      <c r="D2714" s="319">
        <f t="shared" si="76"/>
        <v>2019</v>
      </c>
      <c r="E2714" s="321">
        <f t="shared" si="78"/>
        <v>22</v>
      </c>
    </row>
    <row r="2715" spans="1:5">
      <c r="A2715" s="318">
        <f t="shared" si="79"/>
        <v>43619</v>
      </c>
      <c r="B2715" s="319" t="str">
        <f t="shared" si="77"/>
        <v>SEG</v>
      </c>
      <c r="C2715" s="320">
        <f>A2715</f>
        <v>43619</v>
      </c>
      <c r="D2715" s="319">
        <f t="shared" si="76"/>
        <v>2019</v>
      </c>
      <c r="E2715" s="321">
        <f t="shared" si="78"/>
        <v>23</v>
      </c>
    </row>
    <row r="2716" spans="1:5">
      <c r="A2716" s="318">
        <f t="shared" si="79"/>
        <v>43620</v>
      </c>
      <c r="B2716" s="319" t="str">
        <f t="shared" si="77"/>
        <v>TER</v>
      </c>
      <c r="C2716" s="320">
        <f>A2715</f>
        <v>43619</v>
      </c>
      <c r="D2716" s="319">
        <f t="shared" si="76"/>
        <v>2019</v>
      </c>
      <c r="E2716" s="321">
        <f t="shared" si="78"/>
        <v>23</v>
      </c>
    </row>
    <row r="2717" spans="1:5">
      <c r="A2717" s="318">
        <f t="shared" si="79"/>
        <v>43621</v>
      </c>
      <c r="B2717" s="319" t="str">
        <f t="shared" si="77"/>
        <v>QUA</v>
      </c>
      <c r="C2717" s="320">
        <f>A2715</f>
        <v>43619</v>
      </c>
      <c r="D2717" s="319">
        <f t="shared" si="76"/>
        <v>2019</v>
      </c>
      <c r="E2717" s="321">
        <f t="shared" si="78"/>
        <v>23</v>
      </c>
    </row>
    <row r="2718" spans="1:5">
      <c r="A2718" s="318">
        <f t="shared" si="79"/>
        <v>43622</v>
      </c>
      <c r="B2718" s="319" t="str">
        <f t="shared" si="77"/>
        <v>QUI</v>
      </c>
      <c r="C2718" s="320">
        <f>A2715</f>
        <v>43619</v>
      </c>
      <c r="D2718" s="319">
        <f t="shared" si="76"/>
        <v>2019</v>
      </c>
      <c r="E2718" s="321">
        <f t="shared" si="78"/>
        <v>23</v>
      </c>
    </row>
    <row r="2719" spans="1:5">
      <c r="A2719" s="318">
        <f t="shared" si="79"/>
        <v>43623</v>
      </c>
      <c r="B2719" s="319" t="str">
        <f t="shared" si="77"/>
        <v>SEX</v>
      </c>
      <c r="C2719" s="320">
        <f>A2715</f>
        <v>43619</v>
      </c>
      <c r="D2719" s="319">
        <f t="shared" si="76"/>
        <v>2019</v>
      </c>
      <c r="E2719" s="321">
        <f t="shared" si="78"/>
        <v>23</v>
      </c>
    </row>
    <row r="2720" spans="1:5">
      <c r="A2720" s="318">
        <f t="shared" si="79"/>
        <v>43624</v>
      </c>
      <c r="B2720" s="319" t="str">
        <f t="shared" si="77"/>
        <v>SAB</v>
      </c>
      <c r="C2720" s="320">
        <f>A2715</f>
        <v>43619</v>
      </c>
      <c r="D2720" s="319">
        <f t="shared" si="76"/>
        <v>2019</v>
      </c>
      <c r="E2720" s="321">
        <f t="shared" si="78"/>
        <v>23</v>
      </c>
    </row>
    <row r="2721" spans="1:5">
      <c r="A2721" s="318">
        <f t="shared" si="79"/>
        <v>43625</v>
      </c>
      <c r="B2721" s="319" t="str">
        <f t="shared" si="77"/>
        <v>DOM</v>
      </c>
      <c r="C2721" s="320">
        <f>A2715</f>
        <v>43619</v>
      </c>
      <c r="D2721" s="319">
        <f t="shared" si="76"/>
        <v>2019</v>
      </c>
      <c r="E2721" s="321">
        <f t="shared" si="78"/>
        <v>23</v>
      </c>
    </row>
    <row r="2722" spans="1:5">
      <c r="A2722" s="318">
        <f t="shared" si="79"/>
        <v>43626</v>
      </c>
      <c r="B2722" s="319" t="str">
        <f t="shared" si="77"/>
        <v>SEG</v>
      </c>
      <c r="C2722" s="320">
        <f>A2722</f>
        <v>43626</v>
      </c>
      <c r="D2722" s="319">
        <f t="shared" si="76"/>
        <v>2019</v>
      </c>
      <c r="E2722" s="321">
        <f t="shared" si="78"/>
        <v>24</v>
      </c>
    </row>
    <row r="2723" spans="1:5">
      <c r="A2723" s="318">
        <f t="shared" si="79"/>
        <v>43627</v>
      </c>
      <c r="B2723" s="319" t="str">
        <f t="shared" si="77"/>
        <v>TER</v>
      </c>
      <c r="C2723" s="320">
        <f>A2722</f>
        <v>43626</v>
      </c>
      <c r="D2723" s="319">
        <f t="shared" si="76"/>
        <v>2019</v>
      </c>
      <c r="E2723" s="321">
        <f t="shared" si="78"/>
        <v>24</v>
      </c>
    </row>
    <row r="2724" spans="1:5">
      <c r="A2724" s="318">
        <f t="shared" si="79"/>
        <v>43628</v>
      </c>
      <c r="B2724" s="319" t="str">
        <f t="shared" si="77"/>
        <v>QUA</v>
      </c>
      <c r="C2724" s="320">
        <f>A2722</f>
        <v>43626</v>
      </c>
      <c r="D2724" s="319">
        <f t="shared" si="76"/>
        <v>2019</v>
      </c>
      <c r="E2724" s="321">
        <f t="shared" si="78"/>
        <v>24</v>
      </c>
    </row>
    <row r="2725" spans="1:5">
      <c r="A2725" s="318">
        <f t="shared" si="79"/>
        <v>43629</v>
      </c>
      <c r="B2725" s="319" t="str">
        <f t="shared" si="77"/>
        <v>QUI</v>
      </c>
      <c r="C2725" s="320">
        <f>A2722</f>
        <v>43626</v>
      </c>
      <c r="D2725" s="319">
        <f t="shared" si="76"/>
        <v>2019</v>
      </c>
      <c r="E2725" s="321">
        <f t="shared" si="78"/>
        <v>24</v>
      </c>
    </row>
    <row r="2726" spans="1:5">
      <c r="A2726" s="318">
        <f t="shared" si="79"/>
        <v>43630</v>
      </c>
      <c r="B2726" s="319" t="str">
        <f t="shared" si="77"/>
        <v>SEX</v>
      </c>
      <c r="C2726" s="320">
        <f>A2722</f>
        <v>43626</v>
      </c>
      <c r="D2726" s="319">
        <f t="shared" si="76"/>
        <v>2019</v>
      </c>
      <c r="E2726" s="321">
        <f t="shared" si="78"/>
        <v>24</v>
      </c>
    </row>
    <row r="2727" spans="1:5">
      <c r="A2727" s="318">
        <f t="shared" si="79"/>
        <v>43631</v>
      </c>
      <c r="B2727" s="319" t="str">
        <f t="shared" si="77"/>
        <v>SAB</v>
      </c>
      <c r="C2727" s="320">
        <f>A2722</f>
        <v>43626</v>
      </c>
      <c r="D2727" s="319">
        <f t="shared" si="76"/>
        <v>2019</v>
      </c>
      <c r="E2727" s="321">
        <f t="shared" si="78"/>
        <v>24</v>
      </c>
    </row>
    <row r="2728" spans="1:5">
      <c r="A2728" s="318">
        <f t="shared" si="79"/>
        <v>43632</v>
      </c>
      <c r="B2728" s="319" t="str">
        <f t="shared" si="77"/>
        <v>DOM</v>
      </c>
      <c r="C2728" s="320">
        <f>A2722</f>
        <v>43626</v>
      </c>
      <c r="D2728" s="319">
        <f t="shared" ref="D2728:D2791" si="80">YEAR(A2728)</f>
        <v>2019</v>
      </c>
      <c r="E2728" s="321">
        <f t="shared" si="78"/>
        <v>24</v>
      </c>
    </row>
    <row r="2729" spans="1:5">
      <c r="A2729" s="318">
        <f t="shared" si="79"/>
        <v>43633</v>
      </c>
      <c r="B2729" s="319" t="str">
        <f t="shared" si="77"/>
        <v>SEG</v>
      </c>
      <c r="C2729" s="320">
        <f>A2729</f>
        <v>43633</v>
      </c>
      <c r="D2729" s="319">
        <f t="shared" si="80"/>
        <v>2019</v>
      </c>
      <c r="E2729" s="321">
        <f t="shared" si="78"/>
        <v>25</v>
      </c>
    </row>
    <row r="2730" spans="1:5">
      <c r="A2730" s="318">
        <f t="shared" si="79"/>
        <v>43634</v>
      </c>
      <c r="B2730" s="319" t="str">
        <f t="shared" si="77"/>
        <v>TER</v>
      </c>
      <c r="C2730" s="320">
        <f>A2729</f>
        <v>43633</v>
      </c>
      <c r="D2730" s="319">
        <f t="shared" si="80"/>
        <v>2019</v>
      </c>
      <c r="E2730" s="321">
        <f t="shared" si="78"/>
        <v>25</v>
      </c>
    </row>
    <row r="2731" spans="1:5">
      <c r="A2731" s="318">
        <f t="shared" si="79"/>
        <v>43635</v>
      </c>
      <c r="B2731" s="319" t="str">
        <f t="shared" si="77"/>
        <v>QUA</v>
      </c>
      <c r="C2731" s="320">
        <f>A2729</f>
        <v>43633</v>
      </c>
      <c r="D2731" s="319">
        <f t="shared" si="80"/>
        <v>2019</v>
      </c>
      <c r="E2731" s="321">
        <f t="shared" si="78"/>
        <v>25</v>
      </c>
    </row>
    <row r="2732" spans="1:5">
      <c r="A2732" s="318">
        <f t="shared" si="79"/>
        <v>43636</v>
      </c>
      <c r="B2732" s="319" t="str">
        <f t="shared" si="77"/>
        <v>QUI</v>
      </c>
      <c r="C2732" s="320">
        <f>A2729</f>
        <v>43633</v>
      </c>
      <c r="D2732" s="319">
        <f t="shared" si="80"/>
        <v>2019</v>
      </c>
      <c r="E2732" s="321">
        <f t="shared" si="78"/>
        <v>25</v>
      </c>
    </row>
    <row r="2733" spans="1:5">
      <c r="A2733" s="318">
        <f t="shared" si="79"/>
        <v>43637</v>
      </c>
      <c r="B2733" s="319" t="str">
        <f t="shared" si="77"/>
        <v>SEX</v>
      </c>
      <c r="C2733" s="320">
        <f>A2729</f>
        <v>43633</v>
      </c>
      <c r="D2733" s="319">
        <f t="shared" si="80"/>
        <v>2019</v>
      </c>
      <c r="E2733" s="321">
        <f t="shared" si="78"/>
        <v>25</v>
      </c>
    </row>
    <row r="2734" spans="1:5">
      <c r="A2734" s="318">
        <f t="shared" si="79"/>
        <v>43638</v>
      </c>
      <c r="B2734" s="319" t="str">
        <f t="shared" si="77"/>
        <v>SAB</v>
      </c>
      <c r="C2734" s="320">
        <f>A2729</f>
        <v>43633</v>
      </c>
      <c r="D2734" s="319">
        <f t="shared" si="80"/>
        <v>2019</v>
      </c>
      <c r="E2734" s="321">
        <f t="shared" si="78"/>
        <v>25</v>
      </c>
    </row>
    <row r="2735" spans="1:5">
      <c r="A2735" s="318">
        <f t="shared" si="79"/>
        <v>43639</v>
      </c>
      <c r="B2735" s="319" t="str">
        <f t="shared" si="77"/>
        <v>DOM</v>
      </c>
      <c r="C2735" s="320">
        <f>A2729</f>
        <v>43633</v>
      </c>
      <c r="D2735" s="319">
        <f t="shared" si="80"/>
        <v>2019</v>
      </c>
      <c r="E2735" s="321">
        <f t="shared" si="78"/>
        <v>25</v>
      </c>
    </row>
    <row r="2736" spans="1:5">
      <c r="A2736" s="318">
        <f t="shared" si="79"/>
        <v>43640</v>
      </c>
      <c r="B2736" s="319" t="str">
        <f t="shared" si="77"/>
        <v>SEG</v>
      </c>
      <c r="C2736" s="320">
        <f>A2736</f>
        <v>43640</v>
      </c>
      <c r="D2736" s="319">
        <f t="shared" si="80"/>
        <v>2019</v>
      </c>
      <c r="E2736" s="321">
        <f t="shared" si="78"/>
        <v>26</v>
      </c>
    </row>
    <row r="2737" spans="1:5">
      <c r="A2737" s="318">
        <f t="shared" si="79"/>
        <v>43641</v>
      </c>
      <c r="B2737" s="319" t="str">
        <f t="shared" si="77"/>
        <v>TER</v>
      </c>
      <c r="C2737" s="320">
        <f>A2736</f>
        <v>43640</v>
      </c>
      <c r="D2737" s="319">
        <f t="shared" si="80"/>
        <v>2019</v>
      </c>
      <c r="E2737" s="321">
        <f t="shared" si="78"/>
        <v>26</v>
      </c>
    </row>
    <row r="2738" spans="1:5">
      <c r="A2738" s="318">
        <f t="shared" si="79"/>
        <v>43642</v>
      </c>
      <c r="B2738" s="319" t="str">
        <f t="shared" si="77"/>
        <v>QUA</v>
      </c>
      <c r="C2738" s="320">
        <f>A2736</f>
        <v>43640</v>
      </c>
      <c r="D2738" s="319">
        <f t="shared" si="80"/>
        <v>2019</v>
      </c>
      <c r="E2738" s="321">
        <f t="shared" si="78"/>
        <v>26</v>
      </c>
    </row>
    <row r="2739" spans="1:5">
      <c r="A2739" s="318">
        <f t="shared" si="79"/>
        <v>43643</v>
      </c>
      <c r="B2739" s="319" t="str">
        <f t="shared" si="77"/>
        <v>QUI</v>
      </c>
      <c r="C2739" s="320">
        <f>A2736</f>
        <v>43640</v>
      </c>
      <c r="D2739" s="319">
        <f t="shared" si="80"/>
        <v>2019</v>
      </c>
      <c r="E2739" s="321">
        <f t="shared" si="78"/>
        <v>26</v>
      </c>
    </row>
    <row r="2740" spans="1:5">
      <c r="A2740" s="318">
        <f t="shared" si="79"/>
        <v>43644</v>
      </c>
      <c r="B2740" s="319" t="str">
        <f t="shared" si="77"/>
        <v>SEX</v>
      </c>
      <c r="C2740" s="320">
        <f>A2736</f>
        <v>43640</v>
      </c>
      <c r="D2740" s="319">
        <f t="shared" si="80"/>
        <v>2019</v>
      </c>
      <c r="E2740" s="321">
        <f t="shared" si="78"/>
        <v>26</v>
      </c>
    </row>
    <row r="2741" spans="1:5">
      <c r="A2741" s="318">
        <f t="shared" si="79"/>
        <v>43645</v>
      </c>
      <c r="B2741" s="319" t="str">
        <f t="shared" si="77"/>
        <v>SAB</v>
      </c>
      <c r="C2741" s="320">
        <f>A2736</f>
        <v>43640</v>
      </c>
      <c r="D2741" s="319">
        <f t="shared" si="80"/>
        <v>2019</v>
      </c>
      <c r="E2741" s="321">
        <f t="shared" si="78"/>
        <v>26</v>
      </c>
    </row>
    <row r="2742" spans="1:5">
      <c r="A2742" s="318">
        <f t="shared" si="79"/>
        <v>43646</v>
      </c>
      <c r="B2742" s="319" t="str">
        <f t="shared" si="77"/>
        <v>DOM</v>
      </c>
      <c r="C2742" s="320">
        <f>A2736</f>
        <v>43640</v>
      </c>
      <c r="D2742" s="319">
        <f t="shared" si="80"/>
        <v>2019</v>
      </c>
      <c r="E2742" s="321">
        <f t="shared" si="78"/>
        <v>26</v>
      </c>
    </row>
    <row r="2743" spans="1:5">
      <c r="A2743" s="318">
        <f t="shared" si="79"/>
        <v>43647</v>
      </c>
      <c r="B2743" s="319" t="str">
        <f t="shared" si="77"/>
        <v>SEG</v>
      </c>
      <c r="C2743" s="320">
        <f>A2743</f>
        <v>43647</v>
      </c>
      <c r="D2743" s="319">
        <f t="shared" si="80"/>
        <v>2019</v>
      </c>
      <c r="E2743" s="321">
        <f t="shared" si="78"/>
        <v>27</v>
      </c>
    </row>
    <row r="2744" spans="1:5">
      <c r="A2744" s="318">
        <f t="shared" si="79"/>
        <v>43648</v>
      </c>
      <c r="B2744" s="319" t="str">
        <f t="shared" si="77"/>
        <v>TER</v>
      </c>
      <c r="C2744" s="320">
        <f>A2743</f>
        <v>43647</v>
      </c>
      <c r="D2744" s="319">
        <f t="shared" si="80"/>
        <v>2019</v>
      </c>
      <c r="E2744" s="321">
        <f t="shared" si="78"/>
        <v>27</v>
      </c>
    </row>
    <row r="2745" spans="1:5">
      <c r="A2745" s="318">
        <f t="shared" si="79"/>
        <v>43649</v>
      </c>
      <c r="B2745" s="319" t="str">
        <f t="shared" si="77"/>
        <v>QUA</v>
      </c>
      <c r="C2745" s="320">
        <f>A2743</f>
        <v>43647</v>
      </c>
      <c r="D2745" s="319">
        <f t="shared" si="80"/>
        <v>2019</v>
      </c>
      <c r="E2745" s="321">
        <f t="shared" si="78"/>
        <v>27</v>
      </c>
    </row>
    <row r="2746" spans="1:5">
      <c r="A2746" s="318">
        <f t="shared" si="79"/>
        <v>43650</v>
      </c>
      <c r="B2746" s="319" t="str">
        <f t="shared" si="77"/>
        <v>QUI</v>
      </c>
      <c r="C2746" s="320">
        <f>A2743</f>
        <v>43647</v>
      </c>
      <c r="D2746" s="319">
        <f t="shared" si="80"/>
        <v>2019</v>
      </c>
      <c r="E2746" s="321">
        <f t="shared" si="78"/>
        <v>27</v>
      </c>
    </row>
    <row r="2747" spans="1:5">
      <c r="A2747" s="318">
        <f t="shared" si="79"/>
        <v>43651</v>
      </c>
      <c r="B2747" s="319" t="str">
        <f t="shared" si="77"/>
        <v>SEX</v>
      </c>
      <c r="C2747" s="320">
        <f>A2743</f>
        <v>43647</v>
      </c>
      <c r="D2747" s="319">
        <f t="shared" si="80"/>
        <v>2019</v>
      </c>
      <c r="E2747" s="321">
        <f t="shared" si="78"/>
        <v>27</v>
      </c>
    </row>
    <row r="2748" spans="1:5">
      <c r="A2748" s="318">
        <f t="shared" si="79"/>
        <v>43652</v>
      </c>
      <c r="B2748" s="319" t="str">
        <f t="shared" si="77"/>
        <v>SAB</v>
      </c>
      <c r="C2748" s="320">
        <f>A2743</f>
        <v>43647</v>
      </c>
      <c r="D2748" s="319">
        <f t="shared" si="80"/>
        <v>2019</v>
      </c>
      <c r="E2748" s="321">
        <f t="shared" si="78"/>
        <v>27</v>
      </c>
    </row>
    <row r="2749" spans="1:5">
      <c r="A2749" s="318">
        <f t="shared" si="79"/>
        <v>43653</v>
      </c>
      <c r="B2749" s="319" t="str">
        <f t="shared" si="77"/>
        <v>DOM</v>
      </c>
      <c r="C2749" s="320">
        <f>A2743</f>
        <v>43647</v>
      </c>
      <c r="D2749" s="319">
        <f t="shared" si="80"/>
        <v>2019</v>
      </c>
      <c r="E2749" s="321">
        <f t="shared" si="78"/>
        <v>27</v>
      </c>
    </row>
    <row r="2750" spans="1:5">
      <c r="A2750" s="318">
        <f t="shared" si="79"/>
        <v>43654</v>
      </c>
      <c r="B2750" s="319" t="str">
        <f t="shared" si="77"/>
        <v>SEG</v>
      </c>
      <c r="C2750" s="320">
        <f>A2750</f>
        <v>43654</v>
      </c>
      <c r="D2750" s="319">
        <f t="shared" si="80"/>
        <v>2019</v>
      </c>
      <c r="E2750" s="321">
        <f t="shared" si="78"/>
        <v>28</v>
      </c>
    </row>
    <row r="2751" spans="1:5">
      <c r="A2751" s="318">
        <f t="shared" si="79"/>
        <v>43655</v>
      </c>
      <c r="B2751" s="319" t="str">
        <f t="shared" si="77"/>
        <v>TER</v>
      </c>
      <c r="C2751" s="320">
        <f>A2750</f>
        <v>43654</v>
      </c>
      <c r="D2751" s="319">
        <f t="shared" si="80"/>
        <v>2019</v>
      </c>
      <c r="E2751" s="321">
        <f t="shared" si="78"/>
        <v>28</v>
      </c>
    </row>
    <row r="2752" spans="1:5">
      <c r="A2752" s="318">
        <f t="shared" si="79"/>
        <v>43656</v>
      </c>
      <c r="B2752" s="319" t="str">
        <f t="shared" si="77"/>
        <v>QUA</v>
      </c>
      <c r="C2752" s="320">
        <f>A2750</f>
        <v>43654</v>
      </c>
      <c r="D2752" s="319">
        <f t="shared" si="80"/>
        <v>2019</v>
      </c>
      <c r="E2752" s="321">
        <f t="shared" si="78"/>
        <v>28</v>
      </c>
    </row>
    <row r="2753" spans="1:5">
      <c r="A2753" s="318">
        <f t="shared" si="79"/>
        <v>43657</v>
      </c>
      <c r="B2753" s="319" t="str">
        <f t="shared" si="77"/>
        <v>QUI</v>
      </c>
      <c r="C2753" s="320">
        <f>A2750</f>
        <v>43654</v>
      </c>
      <c r="D2753" s="319">
        <f t="shared" si="80"/>
        <v>2019</v>
      </c>
      <c r="E2753" s="321">
        <f t="shared" si="78"/>
        <v>28</v>
      </c>
    </row>
    <row r="2754" spans="1:5">
      <c r="A2754" s="318">
        <f t="shared" si="79"/>
        <v>43658</v>
      </c>
      <c r="B2754" s="319" t="str">
        <f t="shared" ref="B2754:B2817" si="81">VLOOKUP(WEEKDAY(A2754),$G$2:$H$9,2,0)</f>
        <v>SEX</v>
      </c>
      <c r="C2754" s="320">
        <f>A2750</f>
        <v>43654</v>
      </c>
      <c r="D2754" s="319">
        <f t="shared" si="80"/>
        <v>2019</v>
      </c>
      <c r="E2754" s="321">
        <f t="shared" si="78"/>
        <v>28</v>
      </c>
    </row>
    <row r="2755" spans="1:5">
      <c r="A2755" s="318">
        <f t="shared" si="79"/>
        <v>43659</v>
      </c>
      <c r="B2755" s="319" t="str">
        <f t="shared" si="81"/>
        <v>SAB</v>
      </c>
      <c r="C2755" s="320">
        <f>A2750</f>
        <v>43654</v>
      </c>
      <c r="D2755" s="319">
        <f t="shared" si="80"/>
        <v>2019</v>
      </c>
      <c r="E2755" s="321">
        <f t="shared" ref="E2755:E2818" si="82">IF(B2755="seg",E2754+1,E2754)</f>
        <v>28</v>
      </c>
    </row>
    <row r="2756" spans="1:5">
      <c r="A2756" s="318">
        <f t="shared" si="79"/>
        <v>43660</v>
      </c>
      <c r="B2756" s="319" t="str">
        <f t="shared" si="81"/>
        <v>DOM</v>
      </c>
      <c r="C2756" s="320">
        <f>A2750</f>
        <v>43654</v>
      </c>
      <c r="D2756" s="319">
        <f t="shared" si="80"/>
        <v>2019</v>
      </c>
      <c r="E2756" s="321">
        <f t="shared" si="82"/>
        <v>28</v>
      </c>
    </row>
    <row r="2757" spans="1:5">
      <c r="A2757" s="318">
        <f t="shared" si="79"/>
        <v>43661</v>
      </c>
      <c r="B2757" s="319" t="str">
        <f t="shared" si="81"/>
        <v>SEG</v>
      </c>
      <c r="C2757" s="320">
        <f>A2757</f>
        <v>43661</v>
      </c>
      <c r="D2757" s="319">
        <f t="shared" si="80"/>
        <v>2019</v>
      </c>
      <c r="E2757" s="321">
        <f t="shared" si="82"/>
        <v>29</v>
      </c>
    </row>
    <row r="2758" spans="1:5">
      <c r="A2758" s="318">
        <f t="shared" si="79"/>
        <v>43662</v>
      </c>
      <c r="B2758" s="319" t="str">
        <f t="shared" si="81"/>
        <v>TER</v>
      </c>
      <c r="C2758" s="320">
        <f>A2757</f>
        <v>43661</v>
      </c>
      <c r="D2758" s="319">
        <f t="shared" si="80"/>
        <v>2019</v>
      </c>
      <c r="E2758" s="321">
        <f t="shared" si="82"/>
        <v>29</v>
      </c>
    </row>
    <row r="2759" spans="1:5">
      <c r="A2759" s="318">
        <f t="shared" si="79"/>
        <v>43663</v>
      </c>
      <c r="B2759" s="319" t="str">
        <f t="shared" si="81"/>
        <v>QUA</v>
      </c>
      <c r="C2759" s="320">
        <f>A2757</f>
        <v>43661</v>
      </c>
      <c r="D2759" s="319">
        <f t="shared" si="80"/>
        <v>2019</v>
      </c>
      <c r="E2759" s="321">
        <f t="shared" si="82"/>
        <v>29</v>
      </c>
    </row>
    <row r="2760" spans="1:5">
      <c r="A2760" s="318">
        <f t="shared" si="79"/>
        <v>43664</v>
      </c>
      <c r="B2760" s="319" t="str">
        <f t="shared" si="81"/>
        <v>QUI</v>
      </c>
      <c r="C2760" s="320">
        <f>A2757</f>
        <v>43661</v>
      </c>
      <c r="D2760" s="319">
        <f t="shared" si="80"/>
        <v>2019</v>
      </c>
      <c r="E2760" s="321">
        <f t="shared" si="82"/>
        <v>29</v>
      </c>
    </row>
    <row r="2761" spans="1:5">
      <c r="A2761" s="318">
        <f t="shared" si="79"/>
        <v>43665</v>
      </c>
      <c r="B2761" s="319" t="str">
        <f t="shared" si="81"/>
        <v>SEX</v>
      </c>
      <c r="C2761" s="320">
        <f>A2757</f>
        <v>43661</v>
      </c>
      <c r="D2761" s="319">
        <f t="shared" si="80"/>
        <v>2019</v>
      </c>
      <c r="E2761" s="321">
        <f t="shared" si="82"/>
        <v>29</v>
      </c>
    </row>
    <row r="2762" spans="1:5">
      <c r="A2762" s="318">
        <f t="shared" si="79"/>
        <v>43666</v>
      </c>
      <c r="B2762" s="319" t="str">
        <f t="shared" si="81"/>
        <v>SAB</v>
      </c>
      <c r="C2762" s="320">
        <f>A2757</f>
        <v>43661</v>
      </c>
      <c r="D2762" s="319">
        <f t="shared" si="80"/>
        <v>2019</v>
      </c>
      <c r="E2762" s="321">
        <f t="shared" si="82"/>
        <v>29</v>
      </c>
    </row>
    <row r="2763" spans="1:5">
      <c r="A2763" s="318">
        <f t="shared" si="79"/>
        <v>43667</v>
      </c>
      <c r="B2763" s="319" t="str">
        <f t="shared" si="81"/>
        <v>DOM</v>
      </c>
      <c r="C2763" s="320">
        <f>A2757</f>
        <v>43661</v>
      </c>
      <c r="D2763" s="319">
        <f t="shared" si="80"/>
        <v>2019</v>
      </c>
      <c r="E2763" s="321">
        <f t="shared" si="82"/>
        <v>29</v>
      </c>
    </row>
    <row r="2764" spans="1:5">
      <c r="A2764" s="318">
        <f t="shared" ref="A2764:A2827" si="83">A2763+1</f>
        <v>43668</v>
      </c>
      <c r="B2764" s="319" t="str">
        <f t="shared" si="81"/>
        <v>SEG</v>
      </c>
      <c r="C2764" s="320">
        <f>A2764</f>
        <v>43668</v>
      </c>
      <c r="D2764" s="319">
        <f t="shared" si="80"/>
        <v>2019</v>
      </c>
      <c r="E2764" s="321">
        <f t="shared" si="82"/>
        <v>30</v>
      </c>
    </row>
    <row r="2765" spans="1:5">
      <c r="A2765" s="318">
        <f t="shared" si="83"/>
        <v>43669</v>
      </c>
      <c r="B2765" s="319" t="str">
        <f t="shared" si="81"/>
        <v>TER</v>
      </c>
      <c r="C2765" s="320">
        <f>A2764</f>
        <v>43668</v>
      </c>
      <c r="D2765" s="319">
        <f t="shared" si="80"/>
        <v>2019</v>
      </c>
      <c r="E2765" s="321">
        <f t="shared" si="82"/>
        <v>30</v>
      </c>
    </row>
    <row r="2766" spans="1:5">
      <c r="A2766" s="318">
        <f t="shared" si="83"/>
        <v>43670</v>
      </c>
      <c r="B2766" s="319" t="str">
        <f t="shared" si="81"/>
        <v>QUA</v>
      </c>
      <c r="C2766" s="320">
        <f>A2764</f>
        <v>43668</v>
      </c>
      <c r="D2766" s="319">
        <f t="shared" si="80"/>
        <v>2019</v>
      </c>
      <c r="E2766" s="321">
        <f t="shared" si="82"/>
        <v>30</v>
      </c>
    </row>
    <row r="2767" spans="1:5">
      <c r="A2767" s="318">
        <f t="shared" si="83"/>
        <v>43671</v>
      </c>
      <c r="B2767" s="319" t="str">
        <f t="shared" si="81"/>
        <v>QUI</v>
      </c>
      <c r="C2767" s="320">
        <f>A2764</f>
        <v>43668</v>
      </c>
      <c r="D2767" s="319">
        <f t="shared" si="80"/>
        <v>2019</v>
      </c>
      <c r="E2767" s="321">
        <f t="shared" si="82"/>
        <v>30</v>
      </c>
    </row>
    <row r="2768" spans="1:5">
      <c r="A2768" s="318">
        <f t="shared" si="83"/>
        <v>43672</v>
      </c>
      <c r="B2768" s="319" t="str">
        <f t="shared" si="81"/>
        <v>SEX</v>
      </c>
      <c r="C2768" s="320">
        <f>A2764</f>
        <v>43668</v>
      </c>
      <c r="D2768" s="319">
        <f t="shared" si="80"/>
        <v>2019</v>
      </c>
      <c r="E2768" s="321">
        <f t="shared" si="82"/>
        <v>30</v>
      </c>
    </row>
    <row r="2769" spans="1:5">
      <c r="A2769" s="318">
        <f t="shared" si="83"/>
        <v>43673</v>
      </c>
      <c r="B2769" s="319" t="str">
        <f t="shared" si="81"/>
        <v>SAB</v>
      </c>
      <c r="C2769" s="320">
        <f>A2764</f>
        <v>43668</v>
      </c>
      <c r="D2769" s="319">
        <f t="shared" si="80"/>
        <v>2019</v>
      </c>
      <c r="E2769" s="321">
        <f t="shared" si="82"/>
        <v>30</v>
      </c>
    </row>
    <row r="2770" spans="1:5">
      <c r="A2770" s="318">
        <f t="shared" si="83"/>
        <v>43674</v>
      </c>
      <c r="B2770" s="319" t="str">
        <f t="shared" si="81"/>
        <v>DOM</v>
      </c>
      <c r="C2770" s="320">
        <f>A2764</f>
        <v>43668</v>
      </c>
      <c r="D2770" s="319">
        <f t="shared" si="80"/>
        <v>2019</v>
      </c>
      <c r="E2770" s="321">
        <f t="shared" si="82"/>
        <v>30</v>
      </c>
    </row>
    <row r="2771" spans="1:5">
      <c r="A2771" s="318">
        <f t="shared" si="83"/>
        <v>43675</v>
      </c>
      <c r="B2771" s="319" t="str">
        <f t="shared" si="81"/>
        <v>SEG</v>
      </c>
      <c r="C2771" s="320">
        <f>A2771</f>
        <v>43675</v>
      </c>
      <c r="D2771" s="319">
        <f t="shared" si="80"/>
        <v>2019</v>
      </c>
      <c r="E2771" s="321">
        <f t="shared" si="82"/>
        <v>31</v>
      </c>
    </row>
    <row r="2772" spans="1:5">
      <c r="A2772" s="318">
        <f t="shared" si="83"/>
        <v>43676</v>
      </c>
      <c r="B2772" s="319" t="str">
        <f t="shared" si="81"/>
        <v>TER</v>
      </c>
      <c r="C2772" s="320">
        <f>A2771</f>
        <v>43675</v>
      </c>
      <c r="D2772" s="319">
        <f t="shared" si="80"/>
        <v>2019</v>
      </c>
      <c r="E2772" s="321">
        <f t="shared" si="82"/>
        <v>31</v>
      </c>
    </row>
    <row r="2773" spans="1:5">
      <c r="A2773" s="318">
        <f t="shared" si="83"/>
        <v>43677</v>
      </c>
      <c r="B2773" s="319" t="str">
        <f t="shared" si="81"/>
        <v>QUA</v>
      </c>
      <c r="C2773" s="320">
        <f>A2771</f>
        <v>43675</v>
      </c>
      <c r="D2773" s="319">
        <f t="shared" si="80"/>
        <v>2019</v>
      </c>
      <c r="E2773" s="321">
        <f t="shared" si="82"/>
        <v>31</v>
      </c>
    </row>
    <row r="2774" spans="1:5">
      <c r="A2774" s="318">
        <f t="shared" si="83"/>
        <v>43678</v>
      </c>
      <c r="B2774" s="319" t="str">
        <f t="shared" si="81"/>
        <v>QUI</v>
      </c>
      <c r="C2774" s="320">
        <f>A2771</f>
        <v>43675</v>
      </c>
      <c r="D2774" s="319">
        <f t="shared" si="80"/>
        <v>2019</v>
      </c>
      <c r="E2774" s="321">
        <f t="shared" si="82"/>
        <v>31</v>
      </c>
    </row>
    <row r="2775" spans="1:5">
      <c r="A2775" s="318">
        <f t="shared" si="83"/>
        <v>43679</v>
      </c>
      <c r="B2775" s="319" t="str">
        <f t="shared" si="81"/>
        <v>SEX</v>
      </c>
      <c r="C2775" s="320">
        <f>A2771</f>
        <v>43675</v>
      </c>
      <c r="D2775" s="319">
        <f t="shared" si="80"/>
        <v>2019</v>
      </c>
      <c r="E2775" s="321">
        <f t="shared" si="82"/>
        <v>31</v>
      </c>
    </row>
    <row r="2776" spans="1:5">
      <c r="A2776" s="318">
        <f t="shared" si="83"/>
        <v>43680</v>
      </c>
      <c r="B2776" s="319" t="str">
        <f t="shared" si="81"/>
        <v>SAB</v>
      </c>
      <c r="C2776" s="320">
        <f>A2771</f>
        <v>43675</v>
      </c>
      <c r="D2776" s="319">
        <f t="shared" si="80"/>
        <v>2019</v>
      </c>
      <c r="E2776" s="321">
        <f t="shared" si="82"/>
        <v>31</v>
      </c>
    </row>
    <row r="2777" spans="1:5">
      <c r="A2777" s="318">
        <f t="shared" si="83"/>
        <v>43681</v>
      </c>
      <c r="B2777" s="319" t="str">
        <f t="shared" si="81"/>
        <v>DOM</v>
      </c>
      <c r="C2777" s="320">
        <f>A2771</f>
        <v>43675</v>
      </c>
      <c r="D2777" s="319">
        <f t="shared" si="80"/>
        <v>2019</v>
      </c>
      <c r="E2777" s="321">
        <f t="shared" si="82"/>
        <v>31</v>
      </c>
    </row>
    <row r="2778" spans="1:5">
      <c r="A2778" s="318">
        <f t="shared" si="83"/>
        <v>43682</v>
      </c>
      <c r="B2778" s="319" t="str">
        <f t="shared" si="81"/>
        <v>SEG</v>
      </c>
      <c r="C2778" s="320">
        <f>A2778</f>
        <v>43682</v>
      </c>
      <c r="D2778" s="319">
        <f t="shared" si="80"/>
        <v>2019</v>
      </c>
      <c r="E2778" s="321">
        <f t="shared" si="82"/>
        <v>32</v>
      </c>
    </row>
    <row r="2779" spans="1:5">
      <c r="A2779" s="318">
        <f t="shared" si="83"/>
        <v>43683</v>
      </c>
      <c r="B2779" s="319" t="str">
        <f t="shared" si="81"/>
        <v>TER</v>
      </c>
      <c r="C2779" s="320">
        <f>A2778</f>
        <v>43682</v>
      </c>
      <c r="D2779" s="319">
        <f t="shared" si="80"/>
        <v>2019</v>
      </c>
      <c r="E2779" s="321">
        <f t="shared" si="82"/>
        <v>32</v>
      </c>
    </row>
    <row r="2780" spans="1:5">
      <c r="A2780" s="318">
        <f t="shared" si="83"/>
        <v>43684</v>
      </c>
      <c r="B2780" s="319" t="str">
        <f t="shared" si="81"/>
        <v>QUA</v>
      </c>
      <c r="C2780" s="320">
        <f>A2778</f>
        <v>43682</v>
      </c>
      <c r="D2780" s="319">
        <f t="shared" si="80"/>
        <v>2019</v>
      </c>
      <c r="E2780" s="321">
        <f t="shared" si="82"/>
        <v>32</v>
      </c>
    </row>
    <row r="2781" spans="1:5">
      <c r="A2781" s="318">
        <f t="shared" si="83"/>
        <v>43685</v>
      </c>
      <c r="B2781" s="319" t="str">
        <f t="shared" si="81"/>
        <v>QUI</v>
      </c>
      <c r="C2781" s="320">
        <f>A2778</f>
        <v>43682</v>
      </c>
      <c r="D2781" s="319">
        <f t="shared" si="80"/>
        <v>2019</v>
      </c>
      <c r="E2781" s="321">
        <f t="shared" si="82"/>
        <v>32</v>
      </c>
    </row>
    <row r="2782" spans="1:5">
      <c r="A2782" s="318">
        <f t="shared" si="83"/>
        <v>43686</v>
      </c>
      <c r="B2782" s="319" t="str">
        <f t="shared" si="81"/>
        <v>SEX</v>
      </c>
      <c r="C2782" s="320">
        <f>A2778</f>
        <v>43682</v>
      </c>
      <c r="D2782" s="319">
        <f t="shared" si="80"/>
        <v>2019</v>
      </c>
      <c r="E2782" s="321">
        <f t="shared" si="82"/>
        <v>32</v>
      </c>
    </row>
    <row r="2783" spans="1:5">
      <c r="A2783" s="318">
        <f t="shared" si="83"/>
        <v>43687</v>
      </c>
      <c r="B2783" s="319" t="str">
        <f t="shared" si="81"/>
        <v>SAB</v>
      </c>
      <c r="C2783" s="320">
        <f>A2778</f>
        <v>43682</v>
      </c>
      <c r="D2783" s="319">
        <f t="shared" si="80"/>
        <v>2019</v>
      </c>
      <c r="E2783" s="321">
        <f t="shared" si="82"/>
        <v>32</v>
      </c>
    </row>
    <row r="2784" spans="1:5">
      <c r="A2784" s="318">
        <f t="shared" si="83"/>
        <v>43688</v>
      </c>
      <c r="B2784" s="319" t="str">
        <f t="shared" si="81"/>
        <v>DOM</v>
      </c>
      <c r="C2784" s="320">
        <f>A2778</f>
        <v>43682</v>
      </c>
      <c r="D2784" s="319">
        <f t="shared" si="80"/>
        <v>2019</v>
      </c>
      <c r="E2784" s="321">
        <f t="shared" si="82"/>
        <v>32</v>
      </c>
    </row>
    <row r="2785" spans="1:5">
      <c r="A2785" s="318">
        <f t="shared" si="83"/>
        <v>43689</v>
      </c>
      <c r="B2785" s="319" t="str">
        <f t="shared" si="81"/>
        <v>SEG</v>
      </c>
      <c r="C2785" s="320">
        <f>A2785</f>
        <v>43689</v>
      </c>
      <c r="D2785" s="319">
        <f t="shared" si="80"/>
        <v>2019</v>
      </c>
      <c r="E2785" s="321">
        <f t="shared" si="82"/>
        <v>33</v>
      </c>
    </row>
    <row r="2786" spans="1:5">
      <c r="A2786" s="318">
        <f t="shared" si="83"/>
        <v>43690</v>
      </c>
      <c r="B2786" s="319" t="str">
        <f t="shared" si="81"/>
        <v>TER</v>
      </c>
      <c r="C2786" s="320">
        <f>A2785</f>
        <v>43689</v>
      </c>
      <c r="D2786" s="319">
        <f t="shared" si="80"/>
        <v>2019</v>
      </c>
      <c r="E2786" s="321">
        <f t="shared" si="82"/>
        <v>33</v>
      </c>
    </row>
    <row r="2787" spans="1:5">
      <c r="A2787" s="318">
        <f t="shared" si="83"/>
        <v>43691</v>
      </c>
      <c r="B2787" s="319" t="str">
        <f t="shared" si="81"/>
        <v>QUA</v>
      </c>
      <c r="C2787" s="320">
        <f>A2785</f>
        <v>43689</v>
      </c>
      <c r="D2787" s="319">
        <f t="shared" si="80"/>
        <v>2019</v>
      </c>
      <c r="E2787" s="321">
        <f t="shared" si="82"/>
        <v>33</v>
      </c>
    </row>
    <row r="2788" spans="1:5">
      <c r="A2788" s="318">
        <f t="shared" si="83"/>
        <v>43692</v>
      </c>
      <c r="B2788" s="319" t="str">
        <f t="shared" si="81"/>
        <v>QUI</v>
      </c>
      <c r="C2788" s="320">
        <f>A2785</f>
        <v>43689</v>
      </c>
      <c r="D2788" s="319">
        <f t="shared" si="80"/>
        <v>2019</v>
      </c>
      <c r="E2788" s="321">
        <f t="shared" si="82"/>
        <v>33</v>
      </c>
    </row>
    <row r="2789" spans="1:5">
      <c r="A2789" s="318">
        <f t="shared" si="83"/>
        <v>43693</v>
      </c>
      <c r="B2789" s="319" t="str">
        <f t="shared" si="81"/>
        <v>SEX</v>
      </c>
      <c r="C2789" s="320">
        <f>A2785</f>
        <v>43689</v>
      </c>
      <c r="D2789" s="319">
        <f t="shared" si="80"/>
        <v>2019</v>
      </c>
      <c r="E2789" s="321">
        <f t="shared" si="82"/>
        <v>33</v>
      </c>
    </row>
    <row r="2790" spans="1:5">
      <c r="A2790" s="318">
        <f t="shared" si="83"/>
        <v>43694</v>
      </c>
      <c r="B2790" s="319" t="str">
        <f t="shared" si="81"/>
        <v>SAB</v>
      </c>
      <c r="C2790" s="320">
        <f>A2785</f>
        <v>43689</v>
      </c>
      <c r="D2790" s="319">
        <f t="shared" si="80"/>
        <v>2019</v>
      </c>
      <c r="E2790" s="321">
        <f t="shared" si="82"/>
        <v>33</v>
      </c>
    </row>
    <row r="2791" spans="1:5">
      <c r="A2791" s="318">
        <f t="shared" si="83"/>
        <v>43695</v>
      </c>
      <c r="B2791" s="319" t="str">
        <f t="shared" si="81"/>
        <v>DOM</v>
      </c>
      <c r="C2791" s="320">
        <f>A2785</f>
        <v>43689</v>
      </c>
      <c r="D2791" s="319">
        <f t="shared" si="80"/>
        <v>2019</v>
      </c>
      <c r="E2791" s="321">
        <f t="shared" si="82"/>
        <v>33</v>
      </c>
    </row>
    <row r="2792" spans="1:5">
      <c r="A2792" s="318">
        <f t="shared" si="83"/>
        <v>43696</v>
      </c>
      <c r="B2792" s="319" t="str">
        <f t="shared" si="81"/>
        <v>SEG</v>
      </c>
      <c r="C2792" s="320">
        <f>A2792</f>
        <v>43696</v>
      </c>
      <c r="D2792" s="319">
        <f t="shared" ref="D2792:D2855" si="84">YEAR(A2792)</f>
        <v>2019</v>
      </c>
      <c r="E2792" s="321">
        <f t="shared" si="82"/>
        <v>34</v>
      </c>
    </row>
    <row r="2793" spans="1:5">
      <c r="A2793" s="318">
        <f t="shared" si="83"/>
        <v>43697</v>
      </c>
      <c r="B2793" s="319" t="str">
        <f t="shared" si="81"/>
        <v>TER</v>
      </c>
      <c r="C2793" s="320">
        <f>A2792</f>
        <v>43696</v>
      </c>
      <c r="D2793" s="319">
        <f t="shared" si="84"/>
        <v>2019</v>
      </c>
      <c r="E2793" s="321">
        <f t="shared" si="82"/>
        <v>34</v>
      </c>
    </row>
    <row r="2794" spans="1:5">
      <c r="A2794" s="318">
        <f t="shared" si="83"/>
        <v>43698</v>
      </c>
      <c r="B2794" s="319" t="str">
        <f t="shared" si="81"/>
        <v>QUA</v>
      </c>
      <c r="C2794" s="320">
        <f>A2792</f>
        <v>43696</v>
      </c>
      <c r="D2794" s="319">
        <f t="shared" si="84"/>
        <v>2019</v>
      </c>
      <c r="E2794" s="321">
        <f t="shared" si="82"/>
        <v>34</v>
      </c>
    </row>
    <row r="2795" spans="1:5">
      <c r="A2795" s="318">
        <f t="shared" si="83"/>
        <v>43699</v>
      </c>
      <c r="B2795" s="319" t="str">
        <f t="shared" si="81"/>
        <v>QUI</v>
      </c>
      <c r="C2795" s="320">
        <f>A2792</f>
        <v>43696</v>
      </c>
      <c r="D2795" s="319">
        <f t="shared" si="84"/>
        <v>2019</v>
      </c>
      <c r="E2795" s="321">
        <f t="shared" si="82"/>
        <v>34</v>
      </c>
    </row>
    <row r="2796" spans="1:5">
      <c r="A2796" s="318">
        <f t="shared" si="83"/>
        <v>43700</v>
      </c>
      <c r="B2796" s="319" t="str">
        <f t="shared" si="81"/>
        <v>SEX</v>
      </c>
      <c r="C2796" s="320">
        <f>A2792</f>
        <v>43696</v>
      </c>
      <c r="D2796" s="319">
        <f t="shared" si="84"/>
        <v>2019</v>
      </c>
      <c r="E2796" s="321">
        <f t="shared" si="82"/>
        <v>34</v>
      </c>
    </row>
    <row r="2797" spans="1:5">
      <c r="A2797" s="318">
        <f t="shared" si="83"/>
        <v>43701</v>
      </c>
      <c r="B2797" s="319" t="str">
        <f t="shared" si="81"/>
        <v>SAB</v>
      </c>
      <c r="C2797" s="320">
        <f>A2792</f>
        <v>43696</v>
      </c>
      <c r="D2797" s="319">
        <f t="shared" si="84"/>
        <v>2019</v>
      </c>
      <c r="E2797" s="321">
        <f t="shared" si="82"/>
        <v>34</v>
      </c>
    </row>
    <row r="2798" spans="1:5">
      <c r="A2798" s="318">
        <f t="shared" si="83"/>
        <v>43702</v>
      </c>
      <c r="B2798" s="319" t="str">
        <f t="shared" si="81"/>
        <v>DOM</v>
      </c>
      <c r="C2798" s="320">
        <f>A2792</f>
        <v>43696</v>
      </c>
      <c r="D2798" s="319">
        <f t="shared" si="84"/>
        <v>2019</v>
      </c>
      <c r="E2798" s="321">
        <f t="shared" si="82"/>
        <v>34</v>
      </c>
    </row>
    <row r="2799" spans="1:5">
      <c r="A2799" s="318">
        <f t="shared" si="83"/>
        <v>43703</v>
      </c>
      <c r="B2799" s="319" t="str">
        <f t="shared" si="81"/>
        <v>SEG</v>
      </c>
      <c r="C2799" s="320">
        <f>A2799</f>
        <v>43703</v>
      </c>
      <c r="D2799" s="319">
        <f t="shared" si="84"/>
        <v>2019</v>
      </c>
      <c r="E2799" s="321">
        <f t="shared" si="82"/>
        <v>35</v>
      </c>
    </row>
    <row r="2800" spans="1:5">
      <c r="A2800" s="318">
        <f t="shared" si="83"/>
        <v>43704</v>
      </c>
      <c r="B2800" s="319" t="str">
        <f t="shared" si="81"/>
        <v>TER</v>
      </c>
      <c r="C2800" s="320">
        <f>A2799</f>
        <v>43703</v>
      </c>
      <c r="D2800" s="319">
        <f t="shared" si="84"/>
        <v>2019</v>
      </c>
      <c r="E2800" s="321">
        <f t="shared" si="82"/>
        <v>35</v>
      </c>
    </row>
    <row r="2801" spans="1:5">
      <c r="A2801" s="318">
        <f t="shared" si="83"/>
        <v>43705</v>
      </c>
      <c r="B2801" s="319" t="str">
        <f t="shared" si="81"/>
        <v>QUA</v>
      </c>
      <c r="C2801" s="320">
        <f>A2799</f>
        <v>43703</v>
      </c>
      <c r="D2801" s="319">
        <f t="shared" si="84"/>
        <v>2019</v>
      </c>
      <c r="E2801" s="321">
        <f t="shared" si="82"/>
        <v>35</v>
      </c>
    </row>
    <row r="2802" spans="1:5">
      <c r="A2802" s="318">
        <f t="shared" si="83"/>
        <v>43706</v>
      </c>
      <c r="B2802" s="319" t="str">
        <f t="shared" si="81"/>
        <v>QUI</v>
      </c>
      <c r="C2802" s="320">
        <f>A2799</f>
        <v>43703</v>
      </c>
      <c r="D2802" s="319">
        <f t="shared" si="84"/>
        <v>2019</v>
      </c>
      <c r="E2802" s="321">
        <f t="shared" si="82"/>
        <v>35</v>
      </c>
    </row>
    <row r="2803" spans="1:5">
      <c r="A2803" s="318">
        <f t="shared" si="83"/>
        <v>43707</v>
      </c>
      <c r="B2803" s="319" t="str">
        <f t="shared" si="81"/>
        <v>SEX</v>
      </c>
      <c r="C2803" s="320">
        <f>A2799</f>
        <v>43703</v>
      </c>
      <c r="D2803" s="319">
        <f t="shared" si="84"/>
        <v>2019</v>
      </c>
      <c r="E2803" s="321">
        <f t="shared" si="82"/>
        <v>35</v>
      </c>
    </row>
    <row r="2804" spans="1:5">
      <c r="A2804" s="318">
        <f t="shared" si="83"/>
        <v>43708</v>
      </c>
      <c r="B2804" s="319" t="str">
        <f t="shared" si="81"/>
        <v>SAB</v>
      </c>
      <c r="C2804" s="320">
        <f>A2799</f>
        <v>43703</v>
      </c>
      <c r="D2804" s="319">
        <f t="shared" si="84"/>
        <v>2019</v>
      </c>
      <c r="E2804" s="321">
        <f t="shared" si="82"/>
        <v>35</v>
      </c>
    </row>
    <row r="2805" spans="1:5">
      <c r="A2805" s="318">
        <f t="shared" si="83"/>
        <v>43709</v>
      </c>
      <c r="B2805" s="319" t="str">
        <f t="shared" si="81"/>
        <v>DOM</v>
      </c>
      <c r="C2805" s="320">
        <f>A2799</f>
        <v>43703</v>
      </c>
      <c r="D2805" s="319">
        <f t="shared" si="84"/>
        <v>2019</v>
      </c>
      <c r="E2805" s="321">
        <f t="shared" si="82"/>
        <v>35</v>
      </c>
    </row>
    <row r="2806" spans="1:5">
      <c r="A2806" s="318">
        <f t="shared" si="83"/>
        <v>43710</v>
      </c>
      <c r="B2806" s="319" t="str">
        <f t="shared" si="81"/>
        <v>SEG</v>
      </c>
      <c r="C2806" s="320">
        <f>A2806</f>
        <v>43710</v>
      </c>
      <c r="D2806" s="319">
        <f t="shared" si="84"/>
        <v>2019</v>
      </c>
      <c r="E2806" s="321">
        <f t="shared" si="82"/>
        <v>36</v>
      </c>
    </row>
    <row r="2807" spans="1:5">
      <c r="A2807" s="318">
        <f t="shared" si="83"/>
        <v>43711</v>
      </c>
      <c r="B2807" s="319" t="str">
        <f t="shared" si="81"/>
        <v>TER</v>
      </c>
      <c r="C2807" s="320">
        <f>A2806</f>
        <v>43710</v>
      </c>
      <c r="D2807" s="319">
        <f t="shared" si="84"/>
        <v>2019</v>
      </c>
      <c r="E2807" s="321">
        <f t="shared" si="82"/>
        <v>36</v>
      </c>
    </row>
    <row r="2808" spans="1:5">
      <c r="A2808" s="318">
        <f t="shared" si="83"/>
        <v>43712</v>
      </c>
      <c r="B2808" s="319" t="str">
        <f t="shared" si="81"/>
        <v>QUA</v>
      </c>
      <c r="C2808" s="320">
        <f>A2806</f>
        <v>43710</v>
      </c>
      <c r="D2808" s="319">
        <f t="shared" si="84"/>
        <v>2019</v>
      </c>
      <c r="E2808" s="321">
        <f t="shared" si="82"/>
        <v>36</v>
      </c>
    </row>
    <row r="2809" spans="1:5">
      <c r="A2809" s="318">
        <f t="shared" si="83"/>
        <v>43713</v>
      </c>
      <c r="B2809" s="319" t="str">
        <f t="shared" si="81"/>
        <v>QUI</v>
      </c>
      <c r="C2809" s="320">
        <f>A2806</f>
        <v>43710</v>
      </c>
      <c r="D2809" s="319">
        <f t="shared" si="84"/>
        <v>2019</v>
      </c>
      <c r="E2809" s="321">
        <f t="shared" si="82"/>
        <v>36</v>
      </c>
    </row>
    <row r="2810" spans="1:5">
      <c r="A2810" s="318">
        <f t="shared" si="83"/>
        <v>43714</v>
      </c>
      <c r="B2810" s="319" t="str">
        <f t="shared" si="81"/>
        <v>SEX</v>
      </c>
      <c r="C2810" s="320">
        <f>A2806</f>
        <v>43710</v>
      </c>
      <c r="D2810" s="319">
        <f t="shared" si="84"/>
        <v>2019</v>
      </c>
      <c r="E2810" s="321">
        <f t="shared" si="82"/>
        <v>36</v>
      </c>
    </row>
    <row r="2811" spans="1:5">
      <c r="A2811" s="318">
        <f t="shared" si="83"/>
        <v>43715</v>
      </c>
      <c r="B2811" s="319" t="str">
        <f t="shared" si="81"/>
        <v>SAB</v>
      </c>
      <c r="C2811" s="320">
        <f>A2806</f>
        <v>43710</v>
      </c>
      <c r="D2811" s="319">
        <f t="shared" si="84"/>
        <v>2019</v>
      </c>
      <c r="E2811" s="321">
        <f t="shared" si="82"/>
        <v>36</v>
      </c>
    </row>
    <row r="2812" spans="1:5">
      <c r="A2812" s="318">
        <f t="shared" si="83"/>
        <v>43716</v>
      </c>
      <c r="B2812" s="319" t="str">
        <f t="shared" si="81"/>
        <v>DOM</v>
      </c>
      <c r="C2812" s="320">
        <f>A2806</f>
        <v>43710</v>
      </c>
      <c r="D2812" s="319">
        <f t="shared" si="84"/>
        <v>2019</v>
      </c>
      <c r="E2812" s="321">
        <f t="shared" si="82"/>
        <v>36</v>
      </c>
    </row>
    <row r="2813" spans="1:5">
      <c r="A2813" s="318">
        <f t="shared" si="83"/>
        <v>43717</v>
      </c>
      <c r="B2813" s="319" t="str">
        <f t="shared" si="81"/>
        <v>SEG</v>
      </c>
      <c r="C2813" s="320">
        <f>A2813</f>
        <v>43717</v>
      </c>
      <c r="D2813" s="319">
        <f t="shared" si="84"/>
        <v>2019</v>
      </c>
      <c r="E2813" s="321">
        <f t="shared" si="82"/>
        <v>37</v>
      </c>
    </row>
    <row r="2814" spans="1:5">
      <c r="A2814" s="318">
        <f t="shared" si="83"/>
        <v>43718</v>
      </c>
      <c r="B2814" s="319" t="str">
        <f t="shared" si="81"/>
        <v>TER</v>
      </c>
      <c r="C2814" s="320">
        <f>A2813</f>
        <v>43717</v>
      </c>
      <c r="D2814" s="319">
        <f t="shared" si="84"/>
        <v>2019</v>
      </c>
      <c r="E2814" s="321">
        <f t="shared" si="82"/>
        <v>37</v>
      </c>
    </row>
    <row r="2815" spans="1:5">
      <c r="A2815" s="318">
        <f t="shared" si="83"/>
        <v>43719</v>
      </c>
      <c r="B2815" s="319" t="str">
        <f t="shared" si="81"/>
        <v>QUA</v>
      </c>
      <c r="C2815" s="320">
        <f>A2813</f>
        <v>43717</v>
      </c>
      <c r="D2815" s="319">
        <f t="shared" si="84"/>
        <v>2019</v>
      </c>
      <c r="E2815" s="321">
        <f t="shared" si="82"/>
        <v>37</v>
      </c>
    </row>
    <row r="2816" spans="1:5">
      <c r="A2816" s="318">
        <f t="shared" si="83"/>
        <v>43720</v>
      </c>
      <c r="B2816" s="319" t="str">
        <f t="shared" si="81"/>
        <v>QUI</v>
      </c>
      <c r="C2816" s="320">
        <f>A2813</f>
        <v>43717</v>
      </c>
      <c r="D2816" s="319">
        <f t="shared" si="84"/>
        <v>2019</v>
      </c>
      <c r="E2816" s="321">
        <f t="shared" si="82"/>
        <v>37</v>
      </c>
    </row>
    <row r="2817" spans="1:5">
      <c r="A2817" s="318">
        <f t="shared" si="83"/>
        <v>43721</v>
      </c>
      <c r="B2817" s="319" t="str">
        <f t="shared" si="81"/>
        <v>SEX</v>
      </c>
      <c r="C2817" s="320">
        <f>A2813</f>
        <v>43717</v>
      </c>
      <c r="D2817" s="319">
        <f t="shared" si="84"/>
        <v>2019</v>
      </c>
      <c r="E2817" s="321">
        <f t="shared" si="82"/>
        <v>37</v>
      </c>
    </row>
    <row r="2818" spans="1:5">
      <c r="A2818" s="318">
        <f t="shared" si="83"/>
        <v>43722</v>
      </c>
      <c r="B2818" s="319" t="str">
        <f t="shared" ref="B2818:B2881" si="85">VLOOKUP(WEEKDAY(A2818),$G$2:$H$9,2,0)</f>
        <v>SAB</v>
      </c>
      <c r="C2818" s="320">
        <f>A2813</f>
        <v>43717</v>
      </c>
      <c r="D2818" s="319">
        <f t="shared" si="84"/>
        <v>2019</v>
      </c>
      <c r="E2818" s="321">
        <f t="shared" si="82"/>
        <v>37</v>
      </c>
    </row>
    <row r="2819" spans="1:5">
      <c r="A2819" s="318">
        <f t="shared" si="83"/>
        <v>43723</v>
      </c>
      <c r="B2819" s="319" t="str">
        <f t="shared" si="85"/>
        <v>DOM</v>
      </c>
      <c r="C2819" s="320">
        <f>A2813</f>
        <v>43717</v>
      </c>
      <c r="D2819" s="319">
        <f t="shared" si="84"/>
        <v>2019</v>
      </c>
      <c r="E2819" s="321">
        <f t="shared" ref="E2819:E2882" si="86">IF(B2819="seg",E2818+1,E2818)</f>
        <v>37</v>
      </c>
    </row>
    <row r="2820" spans="1:5">
      <c r="A2820" s="318">
        <f t="shared" si="83"/>
        <v>43724</v>
      </c>
      <c r="B2820" s="319" t="str">
        <f t="shared" si="85"/>
        <v>SEG</v>
      </c>
      <c r="C2820" s="320">
        <f>A2820</f>
        <v>43724</v>
      </c>
      <c r="D2820" s="319">
        <f t="shared" si="84"/>
        <v>2019</v>
      </c>
      <c r="E2820" s="321">
        <f t="shared" si="86"/>
        <v>38</v>
      </c>
    </row>
    <row r="2821" spans="1:5">
      <c r="A2821" s="318">
        <f t="shared" si="83"/>
        <v>43725</v>
      </c>
      <c r="B2821" s="319" t="str">
        <f t="shared" si="85"/>
        <v>TER</v>
      </c>
      <c r="C2821" s="320">
        <f>A2820</f>
        <v>43724</v>
      </c>
      <c r="D2821" s="319">
        <f t="shared" si="84"/>
        <v>2019</v>
      </c>
      <c r="E2821" s="321">
        <f t="shared" si="86"/>
        <v>38</v>
      </c>
    </row>
    <row r="2822" spans="1:5">
      <c r="A2822" s="318">
        <f t="shared" si="83"/>
        <v>43726</v>
      </c>
      <c r="B2822" s="319" t="str">
        <f t="shared" si="85"/>
        <v>QUA</v>
      </c>
      <c r="C2822" s="320">
        <f>A2820</f>
        <v>43724</v>
      </c>
      <c r="D2822" s="319">
        <f t="shared" si="84"/>
        <v>2019</v>
      </c>
      <c r="E2822" s="321">
        <f t="shared" si="86"/>
        <v>38</v>
      </c>
    </row>
    <row r="2823" spans="1:5">
      <c r="A2823" s="318">
        <f t="shared" si="83"/>
        <v>43727</v>
      </c>
      <c r="B2823" s="319" t="str">
        <f t="shared" si="85"/>
        <v>QUI</v>
      </c>
      <c r="C2823" s="320">
        <f>A2820</f>
        <v>43724</v>
      </c>
      <c r="D2823" s="319">
        <f t="shared" si="84"/>
        <v>2019</v>
      </c>
      <c r="E2823" s="321">
        <f t="shared" si="86"/>
        <v>38</v>
      </c>
    </row>
    <row r="2824" spans="1:5">
      <c r="A2824" s="318">
        <f t="shared" si="83"/>
        <v>43728</v>
      </c>
      <c r="B2824" s="319" t="str">
        <f t="shared" si="85"/>
        <v>SEX</v>
      </c>
      <c r="C2824" s="320">
        <f>A2820</f>
        <v>43724</v>
      </c>
      <c r="D2824" s="319">
        <f t="shared" si="84"/>
        <v>2019</v>
      </c>
      <c r="E2824" s="321">
        <f t="shared" si="86"/>
        <v>38</v>
      </c>
    </row>
    <row r="2825" spans="1:5">
      <c r="A2825" s="318">
        <f t="shared" si="83"/>
        <v>43729</v>
      </c>
      <c r="B2825" s="319" t="str">
        <f t="shared" si="85"/>
        <v>SAB</v>
      </c>
      <c r="C2825" s="320">
        <f>A2820</f>
        <v>43724</v>
      </c>
      <c r="D2825" s="319">
        <f t="shared" si="84"/>
        <v>2019</v>
      </c>
      <c r="E2825" s="321">
        <f t="shared" si="86"/>
        <v>38</v>
      </c>
    </row>
    <row r="2826" spans="1:5">
      <c r="A2826" s="318">
        <f t="shared" si="83"/>
        <v>43730</v>
      </c>
      <c r="B2826" s="319" t="str">
        <f t="shared" si="85"/>
        <v>DOM</v>
      </c>
      <c r="C2826" s="320">
        <f>A2820</f>
        <v>43724</v>
      </c>
      <c r="D2826" s="319">
        <f t="shared" si="84"/>
        <v>2019</v>
      </c>
      <c r="E2826" s="321">
        <f t="shared" si="86"/>
        <v>38</v>
      </c>
    </row>
    <row r="2827" spans="1:5">
      <c r="A2827" s="318">
        <f t="shared" si="83"/>
        <v>43731</v>
      </c>
      <c r="B2827" s="319" t="str">
        <f t="shared" si="85"/>
        <v>SEG</v>
      </c>
      <c r="C2827" s="320">
        <f>A2827</f>
        <v>43731</v>
      </c>
      <c r="D2827" s="319">
        <f t="shared" si="84"/>
        <v>2019</v>
      </c>
      <c r="E2827" s="321">
        <f t="shared" si="86"/>
        <v>39</v>
      </c>
    </row>
    <row r="2828" spans="1:5">
      <c r="A2828" s="318">
        <f t="shared" ref="A2828:A2891" si="87">A2827+1</f>
        <v>43732</v>
      </c>
      <c r="B2828" s="319" t="str">
        <f t="shared" si="85"/>
        <v>TER</v>
      </c>
      <c r="C2828" s="320">
        <f>A2827</f>
        <v>43731</v>
      </c>
      <c r="D2828" s="319">
        <f t="shared" si="84"/>
        <v>2019</v>
      </c>
      <c r="E2828" s="321">
        <f t="shared" si="86"/>
        <v>39</v>
      </c>
    </row>
    <row r="2829" spans="1:5">
      <c r="A2829" s="318">
        <f t="shared" si="87"/>
        <v>43733</v>
      </c>
      <c r="B2829" s="319" t="str">
        <f t="shared" si="85"/>
        <v>QUA</v>
      </c>
      <c r="C2829" s="320">
        <f>A2827</f>
        <v>43731</v>
      </c>
      <c r="D2829" s="319">
        <f t="shared" si="84"/>
        <v>2019</v>
      </c>
      <c r="E2829" s="321">
        <f t="shared" si="86"/>
        <v>39</v>
      </c>
    </row>
    <row r="2830" spans="1:5">
      <c r="A2830" s="318">
        <f t="shared" si="87"/>
        <v>43734</v>
      </c>
      <c r="B2830" s="319" t="str">
        <f t="shared" si="85"/>
        <v>QUI</v>
      </c>
      <c r="C2830" s="320">
        <f>A2827</f>
        <v>43731</v>
      </c>
      <c r="D2830" s="319">
        <f t="shared" si="84"/>
        <v>2019</v>
      </c>
      <c r="E2830" s="321">
        <f t="shared" si="86"/>
        <v>39</v>
      </c>
    </row>
    <row r="2831" spans="1:5">
      <c r="A2831" s="318">
        <f t="shared" si="87"/>
        <v>43735</v>
      </c>
      <c r="B2831" s="319" t="str">
        <f t="shared" si="85"/>
        <v>SEX</v>
      </c>
      <c r="C2831" s="320">
        <f>A2827</f>
        <v>43731</v>
      </c>
      <c r="D2831" s="319">
        <f t="shared" si="84"/>
        <v>2019</v>
      </c>
      <c r="E2831" s="321">
        <f t="shared" si="86"/>
        <v>39</v>
      </c>
    </row>
    <row r="2832" spans="1:5">
      <c r="A2832" s="318">
        <f t="shared" si="87"/>
        <v>43736</v>
      </c>
      <c r="B2832" s="319" t="str">
        <f t="shared" si="85"/>
        <v>SAB</v>
      </c>
      <c r="C2832" s="320">
        <f>A2827</f>
        <v>43731</v>
      </c>
      <c r="D2832" s="319">
        <f t="shared" si="84"/>
        <v>2019</v>
      </c>
      <c r="E2832" s="321">
        <f t="shared" si="86"/>
        <v>39</v>
      </c>
    </row>
    <row r="2833" spans="1:5">
      <c r="A2833" s="318">
        <f t="shared" si="87"/>
        <v>43737</v>
      </c>
      <c r="B2833" s="319" t="str">
        <f t="shared" si="85"/>
        <v>DOM</v>
      </c>
      <c r="C2833" s="320">
        <f>A2827</f>
        <v>43731</v>
      </c>
      <c r="D2833" s="319">
        <f t="shared" si="84"/>
        <v>2019</v>
      </c>
      <c r="E2833" s="321">
        <f t="shared" si="86"/>
        <v>39</v>
      </c>
    </row>
    <row r="2834" spans="1:5">
      <c r="A2834" s="318">
        <f t="shared" si="87"/>
        <v>43738</v>
      </c>
      <c r="B2834" s="319" t="str">
        <f t="shared" si="85"/>
        <v>SEG</v>
      </c>
      <c r="C2834" s="320">
        <f>A2834</f>
        <v>43738</v>
      </c>
      <c r="D2834" s="319">
        <f t="shared" si="84"/>
        <v>2019</v>
      </c>
      <c r="E2834" s="321">
        <f t="shared" si="86"/>
        <v>40</v>
      </c>
    </row>
    <row r="2835" spans="1:5">
      <c r="A2835" s="318">
        <f t="shared" si="87"/>
        <v>43739</v>
      </c>
      <c r="B2835" s="319" t="str">
        <f t="shared" si="85"/>
        <v>TER</v>
      </c>
      <c r="C2835" s="320">
        <f>A2834</f>
        <v>43738</v>
      </c>
      <c r="D2835" s="319">
        <f t="shared" si="84"/>
        <v>2019</v>
      </c>
      <c r="E2835" s="321">
        <f t="shared" si="86"/>
        <v>40</v>
      </c>
    </row>
    <row r="2836" spans="1:5">
      <c r="A2836" s="318">
        <f t="shared" si="87"/>
        <v>43740</v>
      </c>
      <c r="B2836" s="319" t="str">
        <f t="shared" si="85"/>
        <v>QUA</v>
      </c>
      <c r="C2836" s="320">
        <f>A2834</f>
        <v>43738</v>
      </c>
      <c r="D2836" s="319">
        <f t="shared" si="84"/>
        <v>2019</v>
      </c>
      <c r="E2836" s="321">
        <f t="shared" si="86"/>
        <v>40</v>
      </c>
    </row>
    <row r="2837" spans="1:5">
      <c r="A2837" s="318">
        <f t="shared" si="87"/>
        <v>43741</v>
      </c>
      <c r="B2837" s="319" t="str">
        <f t="shared" si="85"/>
        <v>QUI</v>
      </c>
      <c r="C2837" s="320">
        <f>A2834</f>
        <v>43738</v>
      </c>
      <c r="D2837" s="319">
        <f t="shared" si="84"/>
        <v>2019</v>
      </c>
      <c r="E2837" s="321">
        <f t="shared" si="86"/>
        <v>40</v>
      </c>
    </row>
    <row r="2838" spans="1:5">
      <c r="A2838" s="318">
        <f t="shared" si="87"/>
        <v>43742</v>
      </c>
      <c r="B2838" s="319" t="str">
        <f t="shared" si="85"/>
        <v>SEX</v>
      </c>
      <c r="C2838" s="320">
        <f>A2834</f>
        <v>43738</v>
      </c>
      <c r="D2838" s="319">
        <f t="shared" si="84"/>
        <v>2019</v>
      </c>
      <c r="E2838" s="321">
        <f t="shared" si="86"/>
        <v>40</v>
      </c>
    </row>
    <row r="2839" spans="1:5">
      <c r="A2839" s="318">
        <f t="shared" si="87"/>
        <v>43743</v>
      </c>
      <c r="B2839" s="319" t="str">
        <f t="shared" si="85"/>
        <v>SAB</v>
      </c>
      <c r="C2839" s="320">
        <f>A2834</f>
        <v>43738</v>
      </c>
      <c r="D2839" s="319">
        <f t="shared" si="84"/>
        <v>2019</v>
      </c>
      <c r="E2839" s="321">
        <f t="shared" si="86"/>
        <v>40</v>
      </c>
    </row>
    <row r="2840" spans="1:5">
      <c r="A2840" s="318">
        <f t="shared" si="87"/>
        <v>43744</v>
      </c>
      <c r="B2840" s="319" t="str">
        <f t="shared" si="85"/>
        <v>DOM</v>
      </c>
      <c r="C2840" s="320">
        <f>A2834</f>
        <v>43738</v>
      </c>
      <c r="D2840" s="319">
        <f t="shared" si="84"/>
        <v>2019</v>
      </c>
      <c r="E2840" s="321">
        <f t="shared" si="86"/>
        <v>40</v>
      </c>
    </row>
    <row r="2841" spans="1:5">
      <c r="A2841" s="318">
        <f t="shared" si="87"/>
        <v>43745</v>
      </c>
      <c r="B2841" s="319" t="str">
        <f t="shared" si="85"/>
        <v>SEG</v>
      </c>
      <c r="C2841" s="320">
        <f>A2841</f>
        <v>43745</v>
      </c>
      <c r="D2841" s="319">
        <f t="shared" si="84"/>
        <v>2019</v>
      </c>
      <c r="E2841" s="321">
        <f t="shared" si="86"/>
        <v>41</v>
      </c>
    </row>
    <row r="2842" spans="1:5">
      <c r="A2842" s="318">
        <f t="shared" si="87"/>
        <v>43746</v>
      </c>
      <c r="B2842" s="319" t="str">
        <f t="shared" si="85"/>
        <v>TER</v>
      </c>
      <c r="C2842" s="320">
        <f>A2841</f>
        <v>43745</v>
      </c>
      <c r="D2842" s="319">
        <f t="shared" si="84"/>
        <v>2019</v>
      </c>
      <c r="E2842" s="321">
        <f t="shared" si="86"/>
        <v>41</v>
      </c>
    </row>
    <row r="2843" spans="1:5">
      <c r="A2843" s="318">
        <f t="shared" si="87"/>
        <v>43747</v>
      </c>
      <c r="B2843" s="319" t="str">
        <f t="shared" si="85"/>
        <v>QUA</v>
      </c>
      <c r="C2843" s="320">
        <f>A2841</f>
        <v>43745</v>
      </c>
      <c r="D2843" s="319">
        <f t="shared" si="84"/>
        <v>2019</v>
      </c>
      <c r="E2843" s="321">
        <f t="shared" si="86"/>
        <v>41</v>
      </c>
    </row>
    <row r="2844" spans="1:5">
      <c r="A2844" s="318">
        <f t="shared" si="87"/>
        <v>43748</v>
      </c>
      <c r="B2844" s="319" t="str">
        <f t="shared" si="85"/>
        <v>QUI</v>
      </c>
      <c r="C2844" s="320">
        <f>A2841</f>
        <v>43745</v>
      </c>
      <c r="D2844" s="319">
        <f t="shared" si="84"/>
        <v>2019</v>
      </c>
      <c r="E2844" s="321">
        <f t="shared" si="86"/>
        <v>41</v>
      </c>
    </row>
    <row r="2845" spans="1:5">
      <c r="A2845" s="318">
        <f t="shared" si="87"/>
        <v>43749</v>
      </c>
      <c r="B2845" s="319" t="str">
        <f t="shared" si="85"/>
        <v>SEX</v>
      </c>
      <c r="C2845" s="320">
        <f>A2841</f>
        <v>43745</v>
      </c>
      <c r="D2845" s="319">
        <f t="shared" si="84"/>
        <v>2019</v>
      </c>
      <c r="E2845" s="321">
        <f t="shared" si="86"/>
        <v>41</v>
      </c>
    </row>
    <row r="2846" spans="1:5">
      <c r="A2846" s="318">
        <f t="shared" si="87"/>
        <v>43750</v>
      </c>
      <c r="B2846" s="319" t="str">
        <f t="shared" si="85"/>
        <v>SAB</v>
      </c>
      <c r="C2846" s="320">
        <f>A2841</f>
        <v>43745</v>
      </c>
      <c r="D2846" s="319">
        <f t="shared" si="84"/>
        <v>2019</v>
      </c>
      <c r="E2846" s="321">
        <f t="shared" si="86"/>
        <v>41</v>
      </c>
    </row>
    <row r="2847" spans="1:5">
      <c r="A2847" s="318">
        <f t="shared" si="87"/>
        <v>43751</v>
      </c>
      <c r="B2847" s="319" t="str">
        <f t="shared" si="85"/>
        <v>DOM</v>
      </c>
      <c r="C2847" s="320">
        <f>A2841</f>
        <v>43745</v>
      </c>
      <c r="D2847" s="319">
        <f t="shared" si="84"/>
        <v>2019</v>
      </c>
      <c r="E2847" s="321">
        <f t="shared" si="86"/>
        <v>41</v>
      </c>
    </row>
    <row r="2848" spans="1:5">
      <c r="A2848" s="318">
        <f t="shared" si="87"/>
        <v>43752</v>
      </c>
      <c r="B2848" s="319" t="str">
        <f t="shared" si="85"/>
        <v>SEG</v>
      </c>
      <c r="C2848" s="320">
        <f>A2848</f>
        <v>43752</v>
      </c>
      <c r="D2848" s="319">
        <f t="shared" si="84"/>
        <v>2019</v>
      </c>
      <c r="E2848" s="321">
        <f t="shared" si="86"/>
        <v>42</v>
      </c>
    </row>
    <row r="2849" spans="1:5">
      <c r="A2849" s="318">
        <f t="shared" si="87"/>
        <v>43753</v>
      </c>
      <c r="B2849" s="319" t="str">
        <f t="shared" si="85"/>
        <v>TER</v>
      </c>
      <c r="C2849" s="320">
        <f>A2848</f>
        <v>43752</v>
      </c>
      <c r="D2849" s="319">
        <f t="shared" si="84"/>
        <v>2019</v>
      </c>
      <c r="E2849" s="321">
        <f t="shared" si="86"/>
        <v>42</v>
      </c>
    </row>
    <row r="2850" spans="1:5">
      <c r="A2850" s="318">
        <f t="shared" si="87"/>
        <v>43754</v>
      </c>
      <c r="B2850" s="319" t="str">
        <f t="shared" si="85"/>
        <v>QUA</v>
      </c>
      <c r="C2850" s="320">
        <f>A2848</f>
        <v>43752</v>
      </c>
      <c r="D2850" s="319">
        <f t="shared" si="84"/>
        <v>2019</v>
      </c>
      <c r="E2850" s="321">
        <f t="shared" si="86"/>
        <v>42</v>
      </c>
    </row>
    <row r="2851" spans="1:5">
      <c r="A2851" s="318">
        <f t="shared" si="87"/>
        <v>43755</v>
      </c>
      <c r="B2851" s="319" t="str">
        <f t="shared" si="85"/>
        <v>QUI</v>
      </c>
      <c r="C2851" s="320">
        <f>A2848</f>
        <v>43752</v>
      </c>
      <c r="D2851" s="319">
        <f t="shared" si="84"/>
        <v>2019</v>
      </c>
      <c r="E2851" s="321">
        <f t="shared" si="86"/>
        <v>42</v>
      </c>
    </row>
    <row r="2852" spans="1:5">
      <c r="A2852" s="318">
        <f t="shared" si="87"/>
        <v>43756</v>
      </c>
      <c r="B2852" s="319" t="str">
        <f t="shared" si="85"/>
        <v>SEX</v>
      </c>
      <c r="C2852" s="320">
        <f>A2848</f>
        <v>43752</v>
      </c>
      <c r="D2852" s="319">
        <f t="shared" si="84"/>
        <v>2019</v>
      </c>
      <c r="E2852" s="321">
        <f t="shared" si="86"/>
        <v>42</v>
      </c>
    </row>
    <row r="2853" spans="1:5">
      <c r="A2853" s="318">
        <f t="shared" si="87"/>
        <v>43757</v>
      </c>
      <c r="B2853" s="319" t="str">
        <f t="shared" si="85"/>
        <v>SAB</v>
      </c>
      <c r="C2853" s="320">
        <f>A2848</f>
        <v>43752</v>
      </c>
      <c r="D2853" s="319">
        <f t="shared" si="84"/>
        <v>2019</v>
      </c>
      <c r="E2853" s="321">
        <f t="shared" si="86"/>
        <v>42</v>
      </c>
    </row>
    <row r="2854" spans="1:5">
      <c r="A2854" s="318">
        <f t="shared" si="87"/>
        <v>43758</v>
      </c>
      <c r="B2854" s="319" t="str">
        <f t="shared" si="85"/>
        <v>DOM</v>
      </c>
      <c r="C2854" s="320">
        <f>A2848</f>
        <v>43752</v>
      </c>
      <c r="D2854" s="319">
        <f t="shared" si="84"/>
        <v>2019</v>
      </c>
      <c r="E2854" s="321">
        <f t="shared" si="86"/>
        <v>42</v>
      </c>
    </row>
    <row r="2855" spans="1:5">
      <c r="A2855" s="318">
        <f t="shared" si="87"/>
        <v>43759</v>
      </c>
      <c r="B2855" s="319" t="str">
        <f t="shared" si="85"/>
        <v>SEG</v>
      </c>
      <c r="C2855" s="320">
        <f>A2855</f>
        <v>43759</v>
      </c>
      <c r="D2855" s="319">
        <f t="shared" si="84"/>
        <v>2019</v>
      </c>
      <c r="E2855" s="321">
        <f t="shared" si="86"/>
        <v>43</v>
      </c>
    </row>
    <row r="2856" spans="1:5">
      <c r="A2856" s="318">
        <f t="shared" si="87"/>
        <v>43760</v>
      </c>
      <c r="B2856" s="319" t="str">
        <f t="shared" si="85"/>
        <v>TER</v>
      </c>
      <c r="C2856" s="320">
        <f>A2855</f>
        <v>43759</v>
      </c>
      <c r="D2856" s="319">
        <f t="shared" ref="D2856:D2919" si="88">YEAR(A2856)</f>
        <v>2019</v>
      </c>
      <c r="E2856" s="321">
        <f t="shared" si="86"/>
        <v>43</v>
      </c>
    </row>
    <row r="2857" spans="1:5">
      <c r="A2857" s="318">
        <f t="shared" si="87"/>
        <v>43761</v>
      </c>
      <c r="B2857" s="319" t="str">
        <f t="shared" si="85"/>
        <v>QUA</v>
      </c>
      <c r="C2857" s="320">
        <f>A2855</f>
        <v>43759</v>
      </c>
      <c r="D2857" s="319">
        <f t="shared" si="88"/>
        <v>2019</v>
      </c>
      <c r="E2857" s="321">
        <f t="shared" si="86"/>
        <v>43</v>
      </c>
    </row>
    <row r="2858" spans="1:5">
      <c r="A2858" s="318">
        <f t="shared" si="87"/>
        <v>43762</v>
      </c>
      <c r="B2858" s="319" t="str">
        <f t="shared" si="85"/>
        <v>QUI</v>
      </c>
      <c r="C2858" s="320">
        <f>A2855</f>
        <v>43759</v>
      </c>
      <c r="D2858" s="319">
        <f t="shared" si="88"/>
        <v>2019</v>
      </c>
      <c r="E2858" s="321">
        <f t="shared" si="86"/>
        <v>43</v>
      </c>
    </row>
    <row r="2859" spans="1:5">
      <c r="A2859" s="318">
        <f t="shared" si="87"/>
        <v>43763</v>
      </c>
      <c r="B2859" s="319" t="str">
        <f t="shared" si="85"/>
        <v>SEX</v>
      </c>
      <c r="C2859" s="320">
        <f>A2855</f>
        <v>43759</v>
      </c>
      <c r="D2859" s="319">
        <f t="shared" si="88"/>
        <v>2019</v>
      </c>
      <c r="E2859" s="321">
        <f t="shared" si="86"/>
        <v>43</v>
      </c>
    </row>
    <row r="2860" spans="1:5">
      <c r="A2860" s="318">
        <f t="shared" si="87"/>
        <v>43764</v>
      </c>
      <c r="B2860" s="319" t="str">
        <f t="shared" si="85"/>
        <v>SAB</v>
      </c>
      <c r="C2860" s="320">
        <f>A2855</f>
        <v>43759</v>
      </c>
      <c r="D2860" s="319">
        <f t="shared" si="88"/>
        <v>2019</v>
      </c>
      <c r="E2860" s="321">
        <f t="shared" si="86"/>
        <v>43</v>
      </c>
    </row>
    <row r="2861" spans="1:5">
      <c r="A2861" s="318">
        <f t="shared" si="87"/>
        <v>43765</v>
      </c>
      <c r="B2861" s="319" t="str">
        <f t="shared" si="85"/>
        <v>DOM</v>
      </c>
      <c r="C2861" s="320">
        <f>A2855</f>
        <v>43759</v>
      </c>
      <c r="D2861" s="319">
        <f t="shared" si="88"/>
        <v>2019</v>
      </c>
      <c r="E2861" s="321">
        <f t="shared" si="86"/>
        <v>43</v>
      </c>
    </row>
    <row r="2862" spans="1:5">
      <c r="A2862" s="318">
        <f t="shared" si="87"/>
        <v>43766</v>
      </c>
      <c r="B2862" s="319" t="str">
        <f t="shared" si="85"/>
        <v>SEG</v>
      </c>
      <c r="C2862" s="320">
        <f>A2862</f>
        <v>43766</v>
      </c>
      <c r="D2862" s="319">
        <f t="shared" si="88"/>
        <v>2019</v>
      </c>
      <c r="E2862" s="321">
        <f t="shared" si="86"/>
        <v>44</v>
      </c>
    </row>
    <row r="2863" spans="1:5">
      <c r="A2863" s="318">
        <f t="shared" si="87"/>
        <v>43767</v>
      </c>
      <c r="B2863" s="319" t="str">
        <f t="shared" si="85"/>
        <v>TER</v>
      </c>
      <c r="C2863" s="320">
        <f>A2862</f>
        <v>43766</v>
      </c>
      <c r="D2863" s="319">
        <f t="shared" si="88"/>
        <v>2019</v>
      </c>
      <c r="E2863" s="321">
        <f t="shared" si="86"/>
        <v>44</v>
      </c>
    </row>
    <row r="2864" spans="1:5">
      <c r="A2864" s="318">
        <f t="shared" si="87"/>
        <v>43768</v>
      </c>
      <c r="B2864" s="319" t="str">
        <f t="shared" si="85"/>
        <v>QUA</v>
      </c>
      <c r="C2864" s="320">
        <f>A2862</f>
        <v>43766</v>
      </c>
      <c r="D2864" s="319">
        <f t="shared" si="88"/>
        <v>2019</v>
      </c>
      <c r="E2864" s="321">
        <f t="shared" si="86"/>
        <v>44</v>
      </c>
    </row>
    <row r="2865" spans="1:5">
      <c r="A2865" s="318">
        <f t="shared" si="87"/>
        <v>43769</v>
      </c>
      <c r="B2865" s="319" t="str">
        <f t="shared" si="85"/>
        <v>QUI</v>
      </c>
      <c r="C2865" s="320">
        <f>A2862</f>
        <v>43766</v>
      </c>
      <c r="D2865" s="319">
        <f t="shared" si="88"/>
        <v>2019</v>
      </c>
      <c r="E2865" s="321">
        <f t="shared" si="86"/>
        <v>44</v>
      </c>
    </row>
    <row r="2866" spans="1:5">
      <c r="A2866" s="318">
        <f t="shared" si="87"/>
        <v>43770</v>
      </c>
      <c r="B2866" s="319" t="str">
        <f t="shared" si="85"/>
        <v>SEX</v>
      </c>
      <c r="C2866" s="320">
        <f>A2862</f>
        <v>43766</v>
      </c>
      <c r="D2866" s="319">
        <f t="shared" si="88"/>
        <v>2019</v>
      </c>
      <c r="E2866" s="321">
        <f t="shared" si="86"/>
        <v>44</v>
      </c>
    </row>
    <row r="2867" spans="1:5">
      <c r="A2867" s="318">
        <f t="shared" si="87"/>
        <v>43771</v>
      </c>
      <c r="B2867" s="319" t="str">
        <f t="shared" si="85"/>
        <v>SAB</v>
      </c>
      <c r="C2867" s="320">
        <f>A2862</f>
        <v>43766</v>
      </c>
      <c r="D2867" s="319">
        <f t="shared" si="88"/>
        <v>2019</v>
      </c>
      <c r="E2867" s="321">
        <f t="shared" si="86"/>
        <v>44</v>
      </c>
    </row>
    <row r="2868" spans="1:5">
      <c r="A2868" s="318">
        <f t="shared" si="87"/>
        <v>43772</v>
      </c>
      <c r="B2868" s="319" t="str">
        <f t="shared" si="85"/>
        <v>DOM</v>
      </c>
      <c r="C2868" s="320">
        <f>A2862</f>
        <v>43766</v>
      </c>
      <c r="D2868" s="319">
        <f t="shared" si="88"/>
        <v>2019</v>
      </c>
      <c r="E2868" s="321">
        <f t="shared" si="86"/>
        <v>44</v>
      </c>
    </row>
    <row r="2869" spans="1:5">
      <c r="A2869" s="318">
        <f t="shared" si="87"/>
        <v>43773</v>
      </c>
      <c r="B2869" s="319" t="str">
        <f t="shared" si="85"/>
        <v>SEG</v>
      </c>
      <c r="C2869" s="320">
        <f>A2869</f>
        <v>43773</v>
      </c>
      <c r="D2869" s="319">
        <f t="shared" si="88"/>
        <v>2019</v>
      </c>
      <c r="E2869" s="321">
        <f t="shared" si="86"/>
        <v>45</v>
      </c>
    </row>
    <row r="2870" spans="1:5">
      <c r="A2870" s="318">
        <f t="shared" si="87"/>
        <v>43774</v>
      </c>
      <c r="B2870" s="319" t="str">
        <f t="shared" si="85"/>
        <v>TER</v>
      </c>
      <c r="C2870" s="320">
        <f>A2869</f>
        <v>43773</v>
      </c>
      <c r="D2870" s="319">
        <f t="shared" si="88"/>
        <v>2019</v>
      </c>
      <c r="E2870" s="321">
        <f t="shared" si="86"/>
        <v>45</v>
      </c>
    </row>
    <row r="2871" spans="1:5">
      <c r="A2871" s="318">
        <f t="shared" si="87"/>
        <v>43775</v>
      </c>
      <c r="B2871" s="319" t="str">
        <f t="shared" si="85"/>
        <v>QUA</v>
      </c>
      <c r="C2871" s="320">
        <f>A2869</f>
        <v>43773</v>
      </c>
      <c r="D2871" s="319">
        <f t="shared" si="88"/>
        <v>2019</v>
      </c>
      <c r="E2871" s="321">
        <f t="shared" si="86"/>
        <v>45</v>
      </c>
    </row>
    <row r="2872" spans="1:5">
      <c r="A2872" s="318">
        <f t="shared" si="87"/>
        <v>43776</v>
      </c>
      <c r="B2872" s="319" t="str">
        <f t="shared" si="85"/>
        <v>QUI</v>
      </c>
      <c r="C2872" s="320">
        <f>A2869</f>
        <v>43773</v>
      </c>
      <c r="D2872" s="319">
        <f t="shared" si="88"/>
        <v>2019</v>
      </c>
      <c r="E2872" s="321">
        <f t="shared" si="86"/>
        <v>45</v>
      </c>
    </row>
    <row r="2873" spans="1:5">
      <c r="A2873" s="318">
        <f t="shared" si="87"/>
        <v>43777</v>
      </c>
      <c r="B2873" s="319" t="str">
        <f t="shared" si="85"/>
        <v>SEX</v>
      </c>
      <c r="C2873" s="320">
        <f>A2869</f>
        <v>43773</v>
      </c>
      <c r="D2873" s="319">
        <f t="shared" si="88"/>
        <v>2019</v>
      </c>
      <c r="E2873" s="321">
        <f t="shared" si="86"/>
        <v>45</v>
      </c>
    </row>
    <row r="2874" spans="1:5">
      <c r="A2874" s="318">
        <f t="shared" si="87"/>
        <v>43778</v>
      </c>
      <c r="B2874" s="319" t="str">
        <f t="shared" si="85"/>
        <v>SAB</v>
      </c>
      <c r="C2874" s="320">
        <f>A2869</f>
        <v>43773</v>
      </c>
      <c r="D2874" s="319">
        <f t="shared" si="88"/>
        <v>2019</v>
      </c>
      <c r="E2874" s="321">
        <f t="shared" si="86"/>
        <v>45</v>
      </c>
    </row>
    <row r="2875" spans="1:5">
      <c r="A2875" s="318">
        <f t="shared" si="87"/>
        <v>43779</v>
      </c>
      <c r="B2875" s="319" t="str">
        <f t="shared" si="85"/>
        <v>DOM</v>
      </c>
      <c r="C2875" s="320">
        <f>A2869</f>
        <v>43773</v>
      </c>
      <c r="D2875" s="319">
        <f t="shared" si="88"/>
        <v>2019</v>
      </c>
      <c r="E2875" s="321">
        <f t="shared" si="86"/>
        <v>45</v>
      </c>
    </row>
    <row r="2876" spans="1:5">
      <c r="A2876" s="318">
        <f t="shared" si="87"/>
        <v>43780</v>
      </c>
      <c r="B2876" s="319" t="str">
        <f t="shared" si="85"/>
        <v>SEG</v>
      </c>
      <c r="C2876" s="320">
        <f>A2876</f>
        <v>43780</v>
      </c>
      <c r="D2876" s="319">
        <f t="shared" si="88"/>
        <v>2019</v>
      </c>
      <c r="E2876" s="321">
        <f t="shared" si="86"/>
        <v>46</v>
      </c>
    </row>
    <row r="2877" spans="1:5">
      <c r="A2877" s="318">
        <f t="shared" si="87"/>
        <v>43781</v>
      </c>
      <c r="B2877" s="319" t="str">
        <f t="shared" si="85"/>
        <v>TER</v>
      </c>
      <c r="C2877" s="320">
        <f>A2876</f>
        <v>43780</v>
      </c>
      <c r="D2877" s="319">
        <f t="shared" si="88"/>
        <v>2019</v>
      </c>
      <c r="E2877" s="321">
        <f t="shared" si="86"/>
        <v>46</v>
      </c>
    </row>
    <row r="2878" spans="1:5">
      <c r="A2878" s="318">
        <f t="shared" si="87"/>
        <v>43782</v>
      </c>
      <c r="B2878" s="319" t="str">
        <f t="shared" si="85"/>
        <v>QUA</v>
      </c>
      <c r="C2878" s="320">
        <f>A2876</f>
        <v>43780</v>
      </c>
      <c r="D2878" s="319">
        <f t="shared" si="88"/>
        <v>2019</v>
      </c>
      <c r="E2878" s="321">
        <f t="shared" si="86"/>
        <v>46</v>
      </c>
    </row>
    <row r="2879" spans="1:5">
      <c r="A2879" s="318">
        <f t="shared" si="87"/>
        <v>43783</v>
      </c>
      <c r="B2879" s="319" t="str">
        <f t="shared" si="85"/>
        <v>QUI</v>
      </c>
      <c r="C2879" s="320">
        <f>A2876</f>
        <v>43780</v>
      </c>
      <c r="D2879" s="319">
        <f t="shared" si="88"/>
        <v>2019</v>
      </c>
      <c r="E2879" s="321">
        <f t="shared" si="86"/>
        <v>46</v>
      </c>
    </row>
    <row r="2880" spans="1:5">
      <c r="A2880" s="318">
        <f t="shared" si="87"/>
        <v>43784</v>
      </c>
      <c r="B2880" s="319" t="str">
        <f t="shared" si="85"/>
        <v>SEX</v>
      </c>
      <c r="C2880" s="320">
        <f>A2876</f>
        <v>43780</v>
      </c>
      <c r="D2880" s="319">
        <f t="shared" si="88"/>
        <v>2019</v>
      </c>
      <c r="E2880" s="321">
        <f t="shared" si="86"/>
        <v>46</v>
      </c>
    </row>
    <row r="2881" spans="1:5">
      <c r="A2881" s="318">
        <f t="shared" si="87"/>
        <v>43785</v>
      </c>
      <c r="B2881" s="319" t="str">
        <f t="shared" si="85"/>
        <v>SAB</v>
      </c>
      <c r="C2881" s="320">
        <f>A2876</f>
        <v>43780</v>
      </c>
      <c r="D2881" s="319">
        <f t="shared" si="88"/>
        <v>2019</v>
      </c>
      <c r="E2881" s="321">
        <f t="shared" si="86"/>
        <v>46</v>
      </c>
    </row>
    <row r="2882" spans="1:5">
      <c r="A2882" s="318">
        <f t="shared" si="87"/>
        <v>43786</v>
      </c>
      <c r="B2882" s="319" t="str">
        <f t="shared" ref="B2882:B2945" si="89">VLOOKUP(WEEKDAY(A2882),$G$2:$H$9,2,0)</f>
        <v>DOM</v>
      </c>
      <c r="C2882" s="320">
        <f>A2876</f>
        <v>43780</v>
      </c>
      <c r="D2882" s="319">
        <f t="shared" si="88"/>
        <v>2019</v>
      </c>
      <c r="E2882" s="321">
        <f t="shared" si="86"/>
        <v>46</v>
      </c>
    </row>
    <row r="2883" spans="1:5">
      <c r="A2883" s="318">
        <f t="shared" si="87"/>
        <v>43787</v>
      </c>
      <c r="B2883" s="319" t="str">
        <f t="shared" si="89"/>
        <v>SEG</v>
      </c>
      <c r="C2883" s="320">
        <f>A2883</f>
        <v>43787</v>
      </c>
      <c r="D2883" s="319">
        <f t="shared" si="88"/>
        <v>2019</v>
      </c>
      <c r="E2883" s="321">
        <f t="shared" ref="E2883:E2926" si="90">IF(B2883="seg",E2882+1,E2882)</f>
        <v>47</v>
      </c>
    </row>
    <row r="2884" spans="1:5">
      <c r="A2884" s="318">
        <f t="shared" si="87"/>
        <v>43788</v>
      </c>
      <c r="B2884" s="319" t="str">
        <f t="shared" si="89"/>
        <v>TER</v>
      </c>
      <c r="C2884" s="320">
        <f>A2883</f>
        <v>43787</v>
      </c>
      <c r="D2884" s="319">
        <f t="shared" si="88"/>
        <v>2019</v>
      </c>
      <c r="E2884" s="321">
        <f t="shared" si="90"/>
        <v>47</v>
      </c>
    </row>
    <row r="2885" spans="1:5">
      <c r="A2885" s="318">
        <f t="shared" si="87"/>
        <v>43789</v>
      </c>
      <c r="B2885" s="319" t="str">
        <f t="shared" si="89"/>
        <v>QUA</v>
      </c>
      <c r="C2885" s="320">
        <f>A2883</f>
        <v>43787</v>
      </c>
      <c r="D2885" s="319">
        <f t="shared" si="88"/>
        <v>2019</v>
      </c>
      <c r="E2885" s="321">
        <f t="shared" si="90"/>
        <v>47</v>
      </c>
    </row>
    <row r="2886" spans="1:5">
      <c r="A2886" s="318">
        <f t="shared" si="87"/>
        <v>43790</v>
      </c>
      <c r="B2886" s="319" t="str">
        <f t="shared" si="89"/>
        <v>QUI</v>
      </c>
      <c r="C2886" s="320">
        <f>A2883</f>
        <v>43787</v>
      </c>
      <c r="D2886" s="319">
        <f t="shared" si="88"/>
        <v>2019</v>
      </c>
      <c r="E2886" s="321">
        <f t="shared" si="90"/>
        <v>47</v>
      </c>
    </row>
    <row r="2887" spans="1:5">
      <c r="A2887" s="318">
        <f t="shared" si="87"/>
        <v>43791</v>
      </c>
      <c r="B2887" s="319" t="str">
        <f t="shared" si="89"/>
        <v>SEX</v>
      </c>
      <c r="C2887" s="320">
        <f>A2883</f>
        <v>43787</v>
      </c>
      <c r="D2887" s="319">
        <f t="shared" si="88"/>
        <v>2019</v>
      </c>
      <c r="E2887" s="321">
        <f t="shared" si="90"/>
        <v>47</v>
      </c>
    </row>
    <row r="2888" spans="1:5">
      <c r="A2888" s="318">
        <f t="shared" si="87"/>
        <v>43792</v>
      </c>
      <c r="B2888" s="319" t="str">
        <f t="shared" si="89"/>
        <v>SAB</v>
      </c>
      <c r="C2888" s="320">
        <f>A2883</f>
        <v>43787</v>
      </c>
      <c r="D2888" s="319">
        <f t="shared" si="88"/>
        <v>2019</v>
      </c>
      <c r="E2888" s="321">
        <f t="shared" si="90"/>
        <v>47</v>
      </c>
    </row>
    <row r="2889" spans="1:5">
      <c r="A2889" s="318">
        <f t="shared" si="87"/>
        <v>43793</v>
      </c>
      <c r="B2889" s="319" t="str">
        <f t="shared" si="89"/>
        <v>DOM</v>
      </c>
      <c r="C2889" s="320">
        <f>A2883</f>
        <v>43787</v>
      </c>
      <c r="D2889" s="319">
        <f t="shared" si="88"/>
        <v>2019</v>
      </c>
      <c r="E2889" s="321">
        <f t="shared" si="90"/>
        <v>47</v>
      </c>
    </row>
    <row r="2890" spans="1:5">
      <c r="A2890" s="318">
        <f t="shared" si="87"/>
        <v>43794</v>
      </c>
      <c r="B2890" s="319" t="str">
        <f t="shared" si="89"/>
        <v>SEG</v>
      </c>
      <c r="C2890" s="320">
        <f>A2890</f>
        <v>43794</v>
      </c>
      <c r="D2890" s="319">
        <f t="shared" si="88"/>
        <v>2019</v>
      </c>
      <c r="E2890" s="321">
        <f t="shared" si="90"/>
        <v>48</v>
      </c>
    </row>
    <row r="2891" spans="1:5">
      <c r="A2891" s="318">
        <f t="shared" si="87"/>
        <v>43795</v>
      </c>
      <c r="B2891" s="319" t="str">
        <f t="shared" si="89"/>
        <v>TER</v>
      </c>
      <c r="C2891" s="320">
        <f>A2890</f>
        <v>43794</v>
      </c>
      <c r="D2891" s="319">
        <f t="shared" si="88"/>
        <v>2019</v>
      </c>
      <c r="E2891" s="321">
        <f t="shared" si="90"/>
        <v>48</v>
      </c>
    </row>
    <row r="2892" spans="1:5">
      <c r="A2892" s="318">
        <f t="shared" ref="A2892:A2955" si="91">A2891+1</f>
        <v>43796</v>
      </c>
      <c r="B2892" s="319" t="str">
        <f t="shared" si="89"/>
        <v>QUA</v>
      </c>
      <c r="C2892" s="320">
        <f>A2890</f>
        <v>43794</v>
      </c>
      <c r="D2892" s="319">
        <f t="shared" si="88"/>
        <v>2019</v>
      </c>
      <c r="E2892" s="321">
        <f t="shared" si="90"/>
        <v>48</v>
      </c>
    </row>
    <row r="2893" spans="1:5">
      <c r="A2893" s="318">
        <f t="shared" si="91"/>
        <v>43797</v>
      </c>
      <c r="B2893" s="319" t="str">
        <f t="shared" si="89"/>
        <v>QUI</v>
      </c>
      <c r="C2893" s="320">
        <f>A2890</f>
        <v>43794</v>
      </c>
      <c r="D2893" s="319">
        <f t="shared" si="88"/>
        <v>2019</v>
      </c>
      <c r="E2893" s="321">
        <f t="shared" si="90"/>
        <v>48</v>
      </c>
    </row>
    <row r="2894" spans="1:5">
      <c r="A2894" s="318">
        <f t="shared" si="91"/>
        <v>43798</v>
      </c>
      <c r="B2894" s="319" t="str">
        <f t="shared" si="89"/>
        <v>SEX</v>
      </c>
      <c r="C2894" s="320">
        <f>A2890</f>
        <v>43794</v>
      </c>
      <c r="D2894" s="319">
        <f t="shared" si="88"/>
        <v>2019</v>
      </c>
      <c r="E2894" s="321">
        <f t="shared" si="90"/>
        <v>48</v>
      </c>
    </row>
    <row r="2895" spans="1:5">
      <c r="A2895" s="318">
        <f t="shared" si="91"/>
        <v>43799</v>
      </c>
      <c r="B2895" s="319" t="str">
        <f t="shared" si="89"/>
        <v>SAB</v>
      </c>
      <c r="C2895" s="320">
        <f>A2890</f>
        <v>43794</v>
      </c>
      <c r="D2895" s="319">
        <f t="shared" si="88"/>
        <v>2019</v>
      </c>
      <c r="E2895" s="321">
        <f t="shared" si="90"/>
        <v>48</v>
      </c>
    </row>
    <row r="2896" spans="1:5">
      <c r="A2896" s="318">
        <f t="shared" si="91"/>
        <v>43800</v>
      </c>
      <c r="B2896" s="319" t="str">
        <f t="shared" si="89"/>
        <v>DOM</v>
      </c>
      <c r="C2896" s="320">
        <f>A2890</f>
        <v>43794</v>
      </c>
      <c r="D2896" s="319">
        <f t="shared" si="88"/>
        <v>2019</v>
      </c>
      <c r="E2896" s="321">
        <f t="shared" si="90"/>
        <v>48</v>
      </c>
    </row>
    <row r="2897" spans="1:5">
      <c r="A2897" s="318">
        <f t="shared" si="91"/>
        <v>43801</v>
      </c>
      <c r="B2897" s="319" t="str">
        <f t="shared" si="89"/>
        <v>SEG</v>
      </c>
      <c r="C2897" s="320">
        <f>A2897</f>
        <v>43801</v>
      </c>
      <c r="D2897" s="319">
        <f t="shared" si="88"/>
        <v>2019</v>
      </c>
      <c r="E2897" s="321">
        <f t="shared" si="90"/>
        <v>49</v>
      </c>
    </row>
    <row r="2898" spans="1:5">
      <c r="A2898" s="318">
        <f t="shared" si="91"/>
        <v>43802</v>
      </c>
      <c r="B2898" s="319" t="str">
        <f t="shared" si="89"/>
        <v>TER</v>
      </c>
      <c r="C2898" s="320">
        <f>A2897</f>
        <v>43801</v>
      </c>
      <c r="D2898" s="319">
        <f t="shared" si="88"/>
        <v>2019</v>
      </c>
      <c r="E2898" s="321">
        <f t="shared" si="90"/>
        <v>49</v>
      </c>
    </row>
    <row r="2899" spans="1:5">
      <c r="A2899" s="318">
        <f t="shared" si="91"/>
        <v>43803</v>
      </c>
      <c r="B2899" s="319" t="str">
        <f t="shared" si="89"/>
        <v>QUA</v>
      </c>
      <c r="C2899" s="320">
        <f>A2897</f>
        <v>43801</v>
      </c>
      <c r="D2899" s="319">
        <f t="shared" si="88"/>
        <v>2019</v>
      </c>
      <c r="E2899" s="321">
        <f t="shared" si="90"/>
        <v>49</v>
      </c>
    </row>
    <row r="2900" spans="1:5">
      <c r="A2900" s="318">
        <f t="shared" si="91"/>
        <v>43804</v>
      </c>
      <c r="B2900" s="319" t="str">
        <f t="shared" si="89"/>
        <v>QUI</v>
      </c>
      <c r="C2900" s="320">
        <f>A2897</f>
        <v>43801</v>
      </c>
      <c r="D2900" s="319">
        <f t="shared" si="88"/>
        <v>2019</v>
      </c>
      <c r="E2900" s="321">
        <f t="shared" si="90"/>
        <v>49</v>
      </c>
    </row>
    <row r="2901" spans="1:5">
      <c r="A2901" s="318">
        <f t="shared" si="91"/>
        <v>43805</v>
      </c>
      <c r="B2901" s="319" t="str">
        <f t="shared" si="89"/>
        <v>SEX</v>
      </c>
      <c r="C2901" s="320">
        <f>A2897</f>
        <v>43801</v>
      </c>
      <c r="D2901" s="319">
        <f t="shared" si="88"/>
        <v>2019</v>
      </c>
      <c r="E2901" s="321">
        <f t="shared" si="90"/>
        <v>49</v>
      </c>
    </row>
    <row r="2902" spans="1:5">
      <c r="A2902" s="318">
        <f t="shared" si="91"/>
        <v>43806</v>
      </c>
      <c r="B2902" s="319" t="str">
        <f t="shared" si="89"/>
        <v>SAB</v>
      </c>
      <c r="C2902" s="320">
        <f>A2897</f>
        <v>43801</v>
      </c>
      <c r="D2902" s="319">
        <f t="shared" si="88"/>
        <v>2019</v>
      </c>
      <c r="E2902" s="321">
        <f t="shared" si="90"/>
        <v>49</v>
      </c>
    </row>
    <row r="2903" spans="1:5">
      <c r="A2903" s="318">
        <f t="shared" si="91"/>
        <v>43807</v>
      </c>
      <c r="B2903" s="319" t="str">
        <f t="shared" si="89"/>
        <v>DOM</v>
      </c>
      <c r="C2903" s="320">
        <f>A2897</f>
        <v>43801</v>
      </c>
      <c r="D2903" s="319">
        <f t="shared" si="88"/>
        <v>2019</v>
      </c>
      <c r="E2903" s="321">
        <f t="shared" si="90"/>
        <v>49</v>
      </c>
    </row>
    <row r="2904" spans="1:5">
      <c r="A2904" s="318">
        <f t="shared" si="91"/>
        <v>43808</v>
      </c>
      <c r="B2904" s="319" t="str">
        <f t="shared" si="89"/>
        <v>SEG</v>
      </c>
      <c r="C2904" s="320">
        <f>A2904</f>
        <v>43808</v>
      </c>
      <c r="D2904" s="319">
        <f t="shared" si="88"/>
        <v>2019</v>
      </c>
      <c r="E2904" s="321">
        <f t="shared" si="90"/>
        <v>50</v>
      </c>
    </row>
    <row r="2905" spans="1:5">
      <c r="A2905" s="318">
        <f t="shared" si="91"/>
        <v>43809</v>
      </c>
      <c r="B2905" s="319" t="str">
        <f t="shared" si="89"/>
        <v>TER</v>
      </c>
      <c r="C2905" s="320">
        <f>A2904</f>
        <v>43808</v>
      </c>
      <c r="D2905" s="319">
        <f t="shared" si="88"/>
        <v>2019</v>
      </c>
      <c r="E2905" s="321">
        <f t="shared" si="90"/>
        <v>50</v>
      </c>
    </row>
    <row r="2906" spans="1:5">
      <c r="A2906" s="318">
        <f t="shared" si="91"/>
        <v>43810</v>
      </c>
      <c r="B2906" s="319" t="str">
        <f t="shared" si="89"/>
        <v>QUA</v>
      </c>
      <c r="C2906" s="320">
        <f>A2904</f>
        <v>43808</v>
      </c>
      <c r="D2906" s="319">
        <f t="shared" si="88"/>
        <v>2019</v>
      </c>
      <c r="E2906" s="321">
        <f t="shared" si="90"/>
        <v>50</v>
      </c>
    </row>
    <row r="2907" spans="1:5">
      <c r="A2907" s="318">
        <f t="shared" si="91"/>
        <v>43811</v>
      </c>
      <c r="B2907" s="319" t="str">
        <f t="shared" si="89"/>
        <v>QUI</v>
      </c>
      <c r="C2907" s="320">
        <f>A2904</f>
        <v>43808</v>
      </c>
      <c r="D2907" s="319">
        <f t="shared" si="88"/>
        <v>2019</v>
      </c>
      <c r="E2907" s="321">
        <f t="shared" si="90"/>
        <v>50</v>
      </c>
    </row>
    <row r="2908" spans="1:5">
      <c r="A2908" s="318">
        <f t="shared" si="91"/>
        <v>43812</v>
      </c>
      <c r="B2908" s="319" t="str">
        <f t="shared" si="89"/>
        <v>SEX</v>
      </c>
      <c r="C2908" s="320">
        <f>A2904</f>
        <v>43808</v>
      </c>
      <c r="D2908" s="319">
        <f t="shared" si="88"/>
        <v>2019</v>
      </c>
      <c r="E2908" s="321">
        <f t="shared" si="90"/>
        <v>50</v>
      </c>
    </row>
    <row r="2909" spans="1:5">
      <c r="A2909" s="318">
        <f t="shared" si="91"/>
        <v>43813</v>
      </c>
      <c r="B2909" s="319" t="str">
        <f t="shared" si="89"/>
        <v>SAB</v>
      </c>
      <c r="C2909" s="320">
        <f>A2904</f>
        <v>43808</v>
      </c>
      <c r="D2909" s="319">
        <f t="shared" si="88"/>
        <v>2019</v>
      </c>
      <c r="E2909" s="321">
        <f t="shared" si="90"/>
        <v>50</v>
      </c>
    </row>
    <row r="2910" spans="1:5">
      <c r="A2910" s="318">
        <f t="shared" si="91"/>
        <v>43814</v>
      </c>
      <c r="B2910" s="319" t="str">
        <f t="shared" si="89"/>
        <v>DOM</v>
      </c>
      <c r="C2910" s="320">
        <f>A2904</f>
        <v>43808</v>
      </c>
      <c r="D2910" s="319">
        <f t="shared" si="88"/>
        <v>2019</v>
      </c>
      <c r="E2910" s="321">
        <f t="shared" si="90"/>
        <v>50</v>
      </c>
    </row>
    <row r="2911" spans="1:5">
      <c r="A2911" s="318">
        <f t="shared" si="91"/>
        <v>43815</v>
      </c>
      <c r="B2911" s="319" t="str">
        <f t="shared" si="89"/>
        <v>SEG</v>
      </c>
      <c r="C2911" s="320">
        <f>A2911</f>
        <v>43815</v>
      </c>
      <c r="D2911" s="319">
        <f t="shared" si="88"/>
        <v>2019</v>
      </c>
      <c r="E2911" s="321">
        <f t="shared" si="90"/>
        <v>51</v>
      </c>
    </row>
    <row r="2912" spans="1:5">
      <c r="A2912" s="318">
        <f t="shared" si="91"/>
        <v>43816</v>
      </c>
      <c r="B2912" s="319" t="str">
        <f t="shared" si="89"/>
        <v>TER</v>
      </c>
      <c r="C2912" s="320">
        <f>A2911</f>
        <v>43815</v>
      </c>
      <c r="D2912" s="319">
        <f t="shared" si="88"/>
        <v>2019</v>
      </c>
      <c r="E2912" s="321">
        <f t="shared" si="90"/>
        <v>51</v>
      </c>
    </row>
    <row r="2913" spans="1:5">
      <c r="A2913" s="318">
        <f t="shared" si="91"/>
        <v>43817</v>
      </c>
      <c r="B2913" s="319" t="str">
        <f t="shared" si="89"/>
        <v>QUA</v>
      </c>
      <c r="C2913" s="320">
        <f>A2911</f>
        <v>43815</v>
      </c>
      <c r="D2913" s="319">
        <f t="shared" si="88"/>
        <v>2019</v>
      </c>
      <c r="E2913" s="321">
        <f t="shared" si="90"/>
        <v>51</v>
      </c>
    </row>
    <row r="2914" spans="1:5">
      <c r="A2914" s="318">
        <f t="shared" si="91"/>
        <v>43818</v>
      </c>
      <c r="B2914" s="319" t="str">
        <f t="shared" si="89"/>
        <v>QUI</v>
      </c>
      <c r="C2914" s="320">
        <f>A2911</f>
        <v>43815</v>
      </c>
      <c r="D2914" s="319">
        <f t="shared" si="88"/>
        <v>2019</v>
      </c>
      <c r="E2914" s="321">
        <f t="shared" si="90"/>
        <v>51</v>
      </c>
    </row>
    <row r="2915" spans="1:5">
      <c r="A2915" s="318">
        <f t="shared" si="91"/>
        <v>43819</v>
      </c>
      <c r="B2915" s="319" t="str">
        <f t="shared" si="89"/>
        <v>SEX</v>
      </c>
      <c r="C2915" s="320">
        <f>A2911</f>
        <v>43815</v>
      </c>
      <c r="D2915" s="319">
        <f t="shared" si="88"/>
        <v>2019</v>
      </c>
      <c r="E2915" s="321">
        <f t="shared" si="90"/>
        <v>51</v>
      </c>
    </row>
    <row r="2916" spans="1:5">
      <c r="A2916" s="318">
        <f t="shared" si="91"/>
        <v>43820</v>
      </c>
      <c r="B2916" s="319" t="str">
        <f t="shared" si="89"/>
        <v>SAB</v>
      </c>
      <c r="C2916" s="320">
        <f>A2911</f>
        <v>43815</v>
      </c>
      <c r="D2916" s="319">
        <f t="shared" si="88"/>
        <v>2019</v>
      </c>
      <c r="E2916" s="321">
        <f t="shared" si="90"/>
        <v>51</v>
      </c>
    </row>
    <row r="2917" spans="1:5">
      <c r="A2917" s="318">
        <f t="shared" si="91"/>
        <v>43821</v>
      </c>
      <c r="B2917" s="319" t="str">
        <f t="shared" si="89"/>
        <v>DOM</v>
      </c>
      <c r="C2917" s="320">
        <f>A2911</f>
        <v>43815</v>
      </c>
      <c r="D2917" s="319">
        <f t="shared" si="88"/>
        <v>2019</v>
      </c>
      <c r="E2917" s="321">
        <f t="shared" si="90"/>
        <v>51</v>
      </c>
    </row>
    <row r="2918" spans="1:5">
      <c r="A2918" s="318">
        <f t="shared" si="91"/>
        <v>43822</v>
      </c>
      <c r="B2918" s="319" t="str">
        <f t="shared" si="89"/>
        <v>SEG</v>
      </c>
      <c r="C2918" s="320">
        <f>A2918</f>
        <v>43822</v>
      </c>
      <c r="D2918" s="319">
        <f t="shared" si="88"/>
        <v>2019</v>
      </c>
      <c r="E2918" s="321">
        <f t="shared" si="90"/>
        <v>52</v>
      </c>
    </row>
    <row r="2919" spans="1:5">
      <c r="A2919" s="318">
        <f t="shared" si="91"/>
        <v>43823</v>
      </c>
      <c r="B2919" s="319" t="str">
        <f t="shared" si="89"/>
        <v>TER</v>
      </c>
      <c r="C2919" s="320">
        <f>A2918</f>
        <v>43822</v>
      </c>
      <c r="D2919" s="319">
        <f t="shared" si="88"/>
        <v>2019</v>
      </c>
      <c r="E2919" s="321">
        <f t="shared" si="90"/>
        <v>52</v>
      </c>
    </row>
    <row r="2920" spans="1:5">
      <c r="A2920" s="318">
        <f t="shared" si="91"/>
        <v>43824</v>
      </c>
      <c r="B2920" s="319" t="str">
        <f t="shared" si="89"/>
        <v>QUA</v>
      </c>
      <c r="C2920" s="320">
        <f>A2918</f>
        <v>43822</v>
      </c>
      <c r="D2920" s="319">
        <f t="shared" ref="D2920:D2983" si="92">YEAR(A2920)</f>
        <v>2019</v>
      </c>
      <c r="E2920" s="321">
        <f t="shared" si="90"/>
        <v>52</v>
      </c>
    </row>
    <row r="2921" spans="1:5">
      <c r="A2921" s="318">
        <f t="shared" si="91"/>
        <v>43825</v>
      </c>
      <c r="B2921" s="319" t="str">
        <f t="shared" si="89"/>
        <v>QUI</v>
      </c>
      <c r="C2921" s="320">
        <f>A2918</f>
        <v>43822</v>
      </c>
      <c r="D2921" s="319">
        <f t="shared" si="92"/>
        <v>2019</v>
      </c>
      <c r="E2921" s="321">
        <f t="shared" si="90"/>
        <v>52</v>
      </c>
    </row>
    <row r="2922" spans="1:5">
      <c r="A2922" s="318">
        <f t="shared" si="91"/>
        <v>43826</v>
      </c>
      <c r="B2922" s="319" t="str">
        <f t="shared" si="89"/>
        <v>SEX</v>
      </c>
      <c r="C2922" s="320">
        <f>A2918</f>
        <v>43822</v>
      </c>
      <c r="D2922" s="319">
        <f t="shared" si="92"/>
        <v>2019</v>
      </c>
      <c r="E2922" s="321">
        <f t="shared" si="90"/>
        <v>52</v>
      </c>
    </row>
    <row r="2923" spans="1:5">
      <c r="A2923" s="318">
        <f t="shared" si="91"/>
        <v>43827</v>
      </c>
      <c r="B2923" s="319" t="str">
        <f t="shared" si="89"/>
        <v>SAB</v>
      </c>
      <c r="C2923" s="320">
        <f>A2918</f>
        <v>43822</v>
      </c>
      <c r="D2923" s="319">
        <f t="shared" si="92"/>
        <v>2019</v>
      </c>
      <c r="E2923" s="321">
        <f t="shared" si="90"/>
        <v>52</v>
      </c>
    </row>
    <row r="2924" spans="1:5">
      <c r="A2924" s="318">
        <f t="shared" si="91"/>
        <v>43828</v>
      </c>
      <c r="B2924" s="319" t="str">
        <f t="shared" si="89"/>
        <v>DOM</v>
      </c>
      <c r="C2924" s="320">
        <f>A2918</f>
        <v>43822</v>
      </c>
      <c r="D2924" s="319">
        <f t="shared" si="92"/>
        <v>2019</v>
      </c>
      <c r="E2924" s="321">
        <f t="shared" si="90"/>
        <v>52</v>
      </c>
    </row>
    <row r="2925" spans="1:5">
      <c r="A2925" s="318">
        <f t="shared" si="91"/>
        <v>43829</v>
      </c>
      <c r="B2925" s="319" t="str">
        <f t="shared" si="89"/>
        <v>SEG</v>
      </c>
      <c r="C2925" s="320">
        <f>A2925</f>
        <v>43829</v>
      </c>
      <c r="D2925" s="319">
        <f t="shared" si="92"/>
        <v>2019</v>
      </c>
      <c r="E2925" s="321">
        <f t="shared" si="90"/>
        <v>53</v>
      </c>
    </row>
    <row r="2926" spans="1:5">
      <c r="A2926" s="318">
        <f t="shared" si="91"/>
        <v>43830</v>
      </c>
      <c r="B2926" s="319" t="str">
        <f t="shared" si="89"/>
        <v>TER</v>
      </c>
      <c r="C2926" s="320">
        <f>C2925</f>
        <v>43829</v>
      </c>
      <c r="D2926" s="319">
        <f t="shared" si="92"/>
        <v>2019</v>
      </c>
      <c r="E2926" s="321">
        <f t="shared" si="90"/>
        <v>53</v>
      </c>
    </row>
    <row r="2927" spans="1:5">
      <c r="A2927" s="318">
        <f t="shared" si="91"/>
        <v>43831</v>
      </c>
      <c r="B2927" s="319" t="str">
        <f t="shared" si="89"/>
        <v>QUA</v>
      </c>
      <c r="C2927" s="320">
        <v>43829</v>
      </c>
      <c r="D2927" s="319">
        <f t="shared" si="92"/>
        <v>2020</v>
      </c>
      <c r="E2927" s="321">
        <v>1</v>
      </c>
    </row>
    <row r="2928" spans="1:5">
      <c r="A2928" s="318">
        <f t="shared" si="91"/>
        <v>43832</v>
      </c>
      <c r="B2928" s="319" t="str">
        <f t="shared" si="89"/>
        <v>QUI</v>
      </c>
      <c r="C2928" s="320">
        <f>C2927</f>
        <v>43829</v>
      </c>
      <c r="D2928" s="319">
        <f t="shared" si="92"/>
        <v>2020</v>
      </c>
      <c r="E2928" s="321">
        <f t="shared" ref="E2928:E2991" si="93">IF(B2928="seg",E2927+1,E2927)</f>
        <v>1</v>
      </c>
    </row>
    <row r="2929" spans="1:5">
      <c r="A2929" s="318">
        <f t="shared" si="91"/>
        <v>43833</v>
      </c>
      <c r="B2929" s="319" t="str">
        <f t="shared" si="89"/>
        <v>SEX</v>
      </c>
      <c r="C2929" s="320">
        <f>C2928</f>
        <v>43829</v>
      </c>
      <c r="D2929" s="319">
        <f t="shared" si="92"/>
        <v>2020</v>
      </c>
      <c r="E2929" s="321">
        <f t="shared" si="93"/>
        <v>1</v>
      </c>
    </row>
    <row r="2930" spans="1:5">
      <c r="A2930" s="318">
        <f t="shared" si="91"/>
        <v>43834</v>
      </c>
      <c r="B2930" s="319" t="str">
        <f t="shared" si="89"/>
        <v>SAB</v>
      </c>
      <c r="C2930" s="320">
        <f>C2929</f>
        <v>43829</v>
      </c>
      <c r="D2930" s="319">
        <f t="shared" si="92"/>
        <v>2020</v>
      </c>
      <c r="E2930" s="321">
        <f t="shared" si="93"/>
        <v>1</v>
      </c>
    </row>
    <row r="2931" spans="1:5">
      <c r="A2931" s="324">
        <f t="shared" si="91"/>
        <v>43835</v>
      </c>
      <c r="B2931" s="325" t="str">
        <f t="shared" si="89"/>
        <v>DOM</v>
      </c>
      <c r="C2931" s="320">
        <f>C2930</f>
        <v>43829</v>
      </c>
      <c r="D2931" s="325">
        <f t="shared" si="92"/>
        <v>2020</v>
      </c>
      <c r="E2931" s="326">
        <f t="shared" si="93"/>
        <v>1</v>
      </c>
    </row>
    <row r="2932" spans="1:5">
      <c r="A2932" s="324">
        <f t="shared" si="91"/>
        <v>43836</v>
      </c>
      <c r="B2932" s="325" t="str">
        <f t="shared" si="89"/>
        <v>SEG</v>
      </c>
      <c r="C2932" s="327">
        <f>Tabela1[[#This Row],[DATA]]</f>
        <v>43836</v>
      </c>
      <c r="D2932" s="325">
        <f t="shared" si="92"/>
        <v>2020</v>
      </c>
      <c r="E2932" s="326">
        <f t="shared" si="93"/>
        <v>2</v>
      </c>
    </row>
    <row r="2933" spans="1:5">
      <c r="A2933" s="324">
        <f t="shared" si="91"/>
        <v>43837</v>
      </c>
      <c r="B2933" s="325" t="str">
        <f t="shared" si="89"/>
        <v>TER</v>
      </c>
      <c r="C2933" s="327">
        <f>C2932</f>
        <v>43836</v>
      </c>
      <c r="D2933" s="325">
        <f t="shared" si="92"/>
        <v>2020</v>
      </c>
      <c r="E2933" s="326">
        <f t="shared" si="93"/>
        <v>2</v>
      </c>
    </row>
    <row r="2934" spans="1:5">
      <c r="A2934" s="324">
        <f t="shared" si="91"/>
        <v>43838</v>
      </c>
      <c r="B2934" s="325" t="str">
        <f t="shared" si="89"/>
        <v>QUA</v>
      </c>
      <c r="C2934" s="327">
        <f>C2933</f>
        <v>43836</v>
      </c>
      <c r="D2934" s="325">
        <f t="shared" si="92"/>
        <v>2020</v>
      </c>
      <c r="E2934" s="326">
        <f t="shared" si="93"/>
        <v>2</v>
      </c>
    </row>
    <row r="2935" spans="1:5">
      <c r="A2935" s="324">
        <f t="shared" si="91"/>
        <v>43839</v>
      </c>
      <c r="B2935" s="325" t="str">
        <f t="shared" si="89"/>
        <v>QUI</v>
      </c>
      <c r="C2935" s="327">
        <f>C2934</f>
        <v>43836</v>
      </c>
      <c r="D2935" s="325">
        <f t="shared" si="92"/>
        <v>2020</v>
      </c>
      <c r="E2935" s="326">
        <f t="shared" si="93"/>
        <v>2</v>
      </c>
    </row>
    <row r="2936" spans="1:5">
      <c r="A2936" s="324">
        <f t="shared" si="91"/>
        <v>43840</v>
      </c>
      <c r="B2936" s="325" t="str">
        <f t="shared" si="89"/>
        <v>SEX</v>
      </c>
      <c r="C2936" s="327">
        <f>C2935</f>
        <v>43836</v>
      </c>
      <c r="D2936" s="325">
        <f t="shared" si="92"/>
        <v>2020</v>
      </c>
      <c r="E2936" s="326">
        <f t="shared" si="93"/>
        <v>2</v>
      </c>
    </row>
    <row r="2937" spans="1:5">
      <c r="A2937" s="324">
        <f t="shared" si="91"/>
        <v>43841</v>
      </c>
      <c r="B2937" s="325" t="str">
        <f t="shared" si="89"/>
        <v>SAB</v>
      </c>
      <c r="C2937" s="327">
        <f>C2936</f>
        <v>43836</v>
      </c>
      <c r="D2937" s="325">
        <f t="shared" si="92"/>
        <v>2020</v>
      </c>
      <c r="E2937" s="326">
        <f t="shared" si="93"/>
        <v>2</v>
      </c>
    </row>
    <row r="2938" spans="1:5">
      <c r="A2938" s="324">
        <f t="shared" si="91"/>
        <v>43842</v>
      </c>
      <c r="B2938" s="325" t="str">
        <f t="shared" si="89"/>
        <v>DOM</v>
      </c>
      <c r="C2938" s="327">
        <f>A2932</f>
        <v>43836</v>
      </c>
      <c r="D2938" s="325">
        <f t="shared" si="92"/>
        <v>2020</v>
      </c>
      <c r="E2938" s="326">
        <f t="shared" si="93"/>
        <v>2</v>
      </c>
    </row>
    <row r="2939" spans="1:5">
      <c r="A2939" s="324">
        <f t="shared" si="91"/>
        <v>43843</v>
      </c>
      <c r="B2939" s="325" t="str">
        <f t="shared" si="89"/>
        <v>SEG</v>
      </c>
      <c r="C2939" s="327">
        <f>Tabela1[[#This Row],[DATA]]</f>
        <v>43843</v>
      </c>
      <c r="D2939" s="325">
        <f t="shared" si="92"/>
        <v>2020</v>
      </c>
      <c r="E2939" s="326">
        <f t="shared" si="93"/>
        <v>3</v>
      </c>
    </row>
    <row r="2940" spans="1:5">
      <c r="A2940" s="324">
        <f t="shared" si="91"/>
        <v>43844</v>
      </c>
      <c r="B2940" s="325" t="str">
        <f t="shared" si="89"/>
        <v>TER</v>
      </c>
      <c r="C2940" s="327">
        <f t="shared" ref="C2940:C2945" si="94">C2939</f>
        <v>43843</v>
      </c>
      <c r="D2940" s="325">
        <f t="shared" si="92"/>
        <v>2020</v>
      </c>
      <c r="E2940" s="326">
        <f t="shared" si="93"/>
        <v>3</v>
      </c>
    </row>
    <row r="2941" spans="1:5">
      <c r="A2941" s="324">
        <f t="shared" si="91"/>
        <v>43845</v>
      </c>
      <c r="B2941" s="325" t="str">
        <f t="shared" si="89"/>
        <v>QUA</v>
      </c>
      <c r="C2941" s="327">
        <f t="shared" si="94"/>
        <v>43843</v>
      </c>
      <c r="D2941" s="325">
        <f t="shared" si="92"/>
        <v>2020</v>
      </c>
      <c r="E2941" s="326">
        <f t="shared" si="93"/>
        <v>3</v>
      </c>
    </row>
    <row r="2942" spans="1:5">
      <c r="A2942" s="324">
        <f t="shared" si="91"/>
        <v>43846</v>
      </c>
      <c r="B2942" s="325" t="str">
        <f t="shared" si="89"/>
        <v>QUI</v>
      </c>
      <c r="C2942" s="327">
        <f t="shared" si="94"/>
        <v>43843</v>
      </c>
      <c r="D2942" s="325">
        <f t="shared" si="92"/>
        <v>2020</v>
      </c>
      <c r="E2942" s="326">
        <f t="shared" si="93"/>
        <v>3</v>
      </c>
    </row>
    <row r="2943" spans="1:5">
      <c r="A2943" s="324">
        <f t="shared" si="91"/>
        <v>43847</v>
      </c>
      <c r="B2943" s="325" t="str">
        <f t="shared" si="89"/>
        <v>SEX</v>
      </c>
      <c r="C2943" s="327">
        <f t="shared" si="94"/>
        <v>43843</v>
      </c>
      <c r="D2943" s="325">
        <f t="shared" si="92"/>
        <v>2020</v>
      </c>
      <c r="E2943" s="326">
        <f t="shared" si="93"/>
        <v>3</v>
      </c>
    </row>
    <row r="2944" spans="1:5">
      <c r="A2944" s="324">
        <f t="shared" si="91"/>
        <v>43848</v>
      </c>
      <c r="B2944" s="325" t="str">
        <f t="shared" si="89"/>
        <v>SAB</v>
      </c>
      <c r="C2944" s="327">
        <f t="shared" si="94"/>
        <v>43843</v>
      </c>
      <c r="D2944" s="325">
        <f t="shared" si="92"/>
        <v>2020</v>
      </c>
      <c r="E2944" s="326">
        <f t="shared" si="93"/>
        <v>3</v>
      </c>
    </row>
    <row r="2945" spans="1:5">
      <c r="A2945" s="324">
        <f t="shared" si="91"/>
        <v>43849</v>
      </c>
      <c r="B2945" s="325" t="str">
        <f t="shared" si="89"/>
        <v>DOM</v>
      </c>
      <c r="C2945" s="327">
        <f t="shared" si="94"/>
        <v>43843</v>
      </c>
      <c r="D2945" s="325">
        <f t="shared" si="92"/>
        <v>2020</v>
      </c>
      <c r="E2945" s="326">
        <f t="shared" si="93"/>
        <v>3</v>
      </c>
    </row>
    <row r="2946" spans="1:5">
      <c r="A2946" s="324">
        <f t="shared" si="91"/>
        <v>43850</v>
      </c>
      <c r="B2946" s="325" t="str">
        <f t="shared" ref="B2946:B3009" si="95">VLOOKUP(WEEKDAY(A2946),$G$2:$H$9,2,0)</f>
        <v>SEG</v>
      </c>
      <c r="C2946" s="327">
        <f>Tabela1[[#This Row],[DATA]]</f>
        <v>43850</v>
      </c>
      <c r="D2946" s="325">
        <f t="shared" si="92"/>
        <v>2020</v>
      </c>
      <c r="E2946" s="326">
        <f t="shared" si="93"/>
        <v>4</v>
      </c>
    </row>
    <row r="2947" spans="1:5">
      <c r="A2947" s="324">
        <f t="shared" si="91"/>
        <v>43851</v>
      </c>
      <c r="B2947" s="325" t="str">
        <f t="shared" si="95"/>
        <v>TER</v>
      </c>
      <c r="C2947" s="327">
        <f t="shared" ref="C2947:C2952" si="96">C2946</f>
        <v>43850</v>
      </c>
      <c r="D2947" s="325">
        <f t="shared" si="92"/>
        <v>2020</v>
      </c>
      <c r="E2947" s="326">
        <f t="shared" si="93"/>
        <v>4</v>
      </c>
    </row>
    <row r="2948" spans="1:5">
      <c r="A2948" s="324">
        <f t="shared" si="91"/>
        <v>43852</v>
      </c>
      <c r="B2948" s="325" t="str">
        <f t="shared" si="95"/>
        <v>QUA</v>
      </c>
      <c r="C2948" s="327">
        <f t="shared" si="96"/>
        <v>43850</v>
      </c>
      <c r="D2948" s="325">
        <f t="shared" si="92"/>
        <v>2020</v>
      </c>
      <c r="E2948" s="326">
        <f t="shared" si="93"/>
        <v>4</v>
      </c>
    </row>
    <row r="2949" spans="1:5">
      <c r="A2949" s="324">
        <f t="shared" si="91"/>
        <v>43853</v>
      </c>
      <c r="B2949" s="325" t="str">
        <f t="shared" si="95"/>
        <v>QUI</v>
      </c>
      <c r="C2949" s="327">
        <f t="shared" si="96"/>
        <v>43850</v>
      </c>
      <c r="D2949" s="325">
        <f t="shared" si="92"/>
        <v>2020</v>
      </c>
      <c r="E2949" s="326">
        <f t="shared" si="93"/>
        <v>4</v>
      </c>
    </row>
    <row r="2950" spans="1:5">
      <c r="A2950" s="324">
        <f t="shared" si="91"/>
        <v>43854</v>
      </c>
      <c r="B2950" s="325" t="str">
        <f t="shared" si="95"/>
        <v>SEX</v>
      </c>
      <c r="C2950" s="327">
        <f t="shared" si="96"/>
        <v>43850</v>
      </c>
      <c r="D2950" s="325">
        <f t="shared" si="92"/>
        <v>2020</v>
      </c>
      <c r="E2950" s="326">
        <f t="shared" si="93"/>
        <v>4</v>
      </c>
    </row>
    <row r="2951" spans="1:5">
      <c r="A2951" s="324">
        <f t="shared" si="91"/>
        <v>43855</v>
      </c>
      <c r="B2951" s="325" t="str">
        <f t="shared" si="95"/>
        <v>SAB</v>
      </c>
      <c r="C2951" s="327">
        <f t="shared" si="96"/>
        <v>43850</v>
      </c>
      <c r="D2951" s="325">
        <f t="shared" si="92"/>
        <v>2020</v>
      </c>
      <c r="E2951" s="326">
        <f t="shared" si="93"/>
        <v>4</v>
      </c>
    </row>
    <row r="2952" spans="1:5">
      <c r="A2952" s="324">
        <f t="shared" si="91"/>
        <v>43856</v>
      </c>
      <c r="B2952" s="325" t="str">
        <f t="shared" si="95"/>
        <v>DOM</v>
      </c>
      <c r="C2952" s="327">
        <f t="shared" si="96"/>
        <v>43850</v>
      </c>
      <c r="D2952" s="325">
        <f t="shared" si="92"/>
        <v>2020</v>
      </c>
      <c r="E2952" s="326">
        <f t="shared" si="93"/>
        <v>4</v>
      </c>
    </row>
    <row r="2953" spans="1:5">
      <c r="A2953" s="324">
        <f t="shared" si="91"/>
        <v>43857</v>
      </c>
      <c r="B2953" s="325" t="str">
        <f t="shared" si="95"/>
        <v>SEG</v>
      </c>
      <c r="C2953" s="327">
        <f>Tabela1[[#This Row],[DATA]]</f>
        <v>43857</v>
      </c>
      <c r="D2953" s="325">
        <f t="shared" si="92"/>
        <v>2020</v>
      </c>
      <c r="E2953" s="326">
        <f t="shared" si="93"/>
        <v>5</v>
      </c>
    </row>
    <row r="2954" spans="1:5">
      <c r="A2954" s="324">
        <f t="shared" si="91"/>
        <v>43858</v>
      </c>
      <c r="B2954" s="325" t="str">
        <f t="shared" si="95"/>
        <v>TER</v>
      </c>
      <c r="C2954" s="327">
        <f t="shared" ref="C2954:C2959" si="97">C2953</f>
        <v>43857</v>
      </c>
      <c r="D2954" s="325">
        <f t="shared" si="92"/>
        <v>2020</v>
      </c>
      <c r="E2954" s="326">
        <f t="shared" si="93"/>
        <v>5</v>
      </c>
    </row>
    <row r="2955" spans="1:5">
      <c r="A2955" s="324">
        <f t="shared" si="91"/>
        <v>43859</v>
      </c>
      <c r="B2955" s="325" t="str">
        <f t="shared" si="95"/>
        <v>QUA</v>
      </c>
      <c r="C2955" s="327">
        <f t="shared" si="97"/>
        <v>43857</v>
      </c>
      <c r="D2955" s="325">
        <f t="shared" si="92"/>
        <v>2020</v>
      </c>
      <c r="E2955" s="326">
        <f t="shared" si="93"/>
        <v>5</v>
      </c>
    </row>
    <row r="2956" spans="1:5">
      <c r="A2956" s="324">
        <f t="shared" ref="A2956:A3019" si="98">A2955+1</f>
        <v>43860</v>
      </c>
      <c r="B2956" s="325" t="str">
        <f t="shared" si="95"/>
        <v>QUI</v>
      </c>
      <c r="C2956" s="327">
        <f t="shared" si="97"/>
        <v>43857</v>
      </c>
      <c r="D2956" s="325">
        <f t="shared" si="92"/>
        <v>2020</v>
      </c>
      <c r="E2956" s="326">
        <f t="shared" si="93"/>
        <v>5</v>
      </c>
    </row>
    <row r="2957" spans="1:5">
      <c r="A2957" s="324">
        <f t="shared" si="98"/>
        <v>43861</v>
      </c>
      <c r="B2957" s="325" t="str">
        <f t="shared" si="95"/>
        <v>SEX</v>
      </c>
      <c r="C2957" s="327">
        <f t="shared" si="97"/>
        <v>43857</v>
      </c>
      <c r="D2957" s="325">
        <f t="shared" si="92"/>
        <v>2020</v>
      </c>
      <c r="E2957" s="326">
        <f t="shared" si="93"/>
        <v>5</v>
      </c>
    </row>
    <row r="2958" spans="1:5">
      <c r="A2958" s="324">
        <f t="shared" si="98"/>
        <v>43862</v>
      </c>
      <c r="B2958" s="325" t="str">
        <f t="shared" si="95"/>
        <v>SAB</v>
      </c>
      <c r="C2958" s="327">
        <f t="shared" si="97"/>
        <v>43857</v>
      </c>
      <c r="D2958" s="325">
        <f t="shared" si="92"/>
        <v>2020</v>
      </c>
      <c r="E2958" s="326">
        <f t="shared" si="93"/>
        <v>5</v>
      </c>
    </row>
    <row r="2959" spans="1:5">
      <c r="A2959" s="324">
        <f t="shared" si="98"/>
        <v>43863</v>
      </c>
      <c r="B2959" s="325" t="str">
        <f t="shared" si="95"/>
        <v>DOM</v>
      </c>
      <c r="C2959" s="327">
        <f t="shared" si="97"/>
        <v>43857</v>
      </c>
      <c r="D2959" s="325">
        <f t="shared" si="92"/>
        <v>2020</v>
      </c>
      <c r="E2959" s="326">
        <f t="shared" si="93"/>
        <v>5</v>
      </c>
    </row>
    <row r="2960" spans="1:5">
      <c r="A2960" s="324">
        <f t="shared" si="98"/>
        <v>43864</v>
      </c>
      <c r="B2960" s="325" t="str">
        <f t="shared" si="95"/>
        <v>SEG</v>
      </c>
      <c r="C2960" s="327">
        <f>Tabela1[[#This Row],[DATA]]</f>
        <v>43864</v>
      </c>
      <c r="D2960" s="325">
        <f t="shared" si="92"/>
        <v>2020</v>
      </c>
      <c r="E2960" s="326">
        <f t="shared" si="93"/>
        <v>6</v>
      </c>
    </row>
    <row r="2961" spans="1:5">
      <c r="A2961" s="324">
        <f t="shared" si="98"/>
        <v>43865</v>
      </c>
      <c r="B2961" s="325" t="str">
        <f t="shared" si="95"/>
        <v>TER</v>
      </c>
      <c r="C2961" s="327">
        <f t="shared" ref="C2961:C2966" si="99">C2960</f>
        <v>43864</v>
      </c>
      <c r="D2961" s="325">
        <f t="shared" si="92"/>
        <v>2020</v>
      </c>
      <c r="E2961" s="326">
        <f t="shared" si="93"/>
        <v>6</v>
      </c>
    </row>
    <row r="2962" spans="1:5">
      <c r="A2962" s="324">
        <f t="shared" si="98"/>
        <v>43866</v>
      </c>
      <c r="B2962" s="325" t="str">
        <f t="shared" si="95"/>
        <v>QUA</v>
      </c>
      <c r="C2962" s="327">
        <f t="shared" si="99"/>
        <v>43864</v>
      </c>
      <c r="D2962" s="325">
        <f t="shared" si="92"/>
        <v>2020</v>
      </c>
      <c r="E2962" s="326">
        <f t="shared" si="93"/>
        <v>6</v>
      </c>
    </row>
    <row r="2963" spans="1:5">
      <c r="A2963" s="324">
        <f t="shared" si="98"/>
        <v>43867</v>
      </c>
      <c r="B2963" s="325" t="str">
        <f t="shared" si="95"/>
        <v>QUI</v>
      </c>
      <c r="C2963" s="327">
        <f t="shared" si="99"/>
        <v>43864</v>
      </c>
      <c r="D2963" s="325">
        <f t="shared" si="92"/>
        <v>2020</v>
      </c>
      <c r="E2963" s="326">
        <f t="shared" si="93"/>
        <v>6</v>
      </c>
    </row>
    <row r="2964" spans="1:5">
      <c r="A2964" s="324">
        <f t="shared" si="98"/>
        <v>43868</v>
      </c>
      <c r="B2964" s="325" t="str">
        <f t="shared" si="95"/>
        <v>SEX</v>
      </c>
      <c r="C2964" s="327">
        <f t="shared" si="99"/>
        <v>43864</v>
      </c>
      <c r="D2964" s="325">
        <f t="shared" si="92"/>
        <v>2020</v>
      </c>
      <c r="E2964" s="326">
        <f t="shared" si="93"/>
        <v>6</v>
      </c>
    </row>
    <row r="2965" spans="1:5">
      <c r="A2965" s="324">
        <f t="shared" si="98"/>
        <v>43869</v>
      </c>
      <c r="B2965" s="325" t="str">
        <f t="shared" si="95"/>
        <v>SAB</v>
      </c>
      <c r="C2965" s="327">
        <f t="shared" si="99"/>
        <v>43864</v>
      </c>
      <c r="D2965" s="325">
        <f t="shared" si="92"/>
        <v>2020</v>
      </c>
      <c r="E2965" s="326">
        <f t="shared" si="93"/>
        <v>6</v>
      </c>
    </row>
    <row r="2966" spans="1:5">
      <c r="A2966" s="324">
        <f t="shared" si="98"/>
        <v>43870</v>
      </c>
      <c r="B2966" s="325" t="str">
        <f t="shared" si="95"/>
        <v>DOM</v>
      </c>
      <c r="C2966" s="327">
        <f t="shared" si="99"/>
        <v>43864</v>
      </c>
      <c r="D2966" s="325">
        <f t="shared" si="92"/>
        <v>2020</v>
      </c>
      <c r="E2966" s="326">
        <f t="shared" si="93"/>
        <v>6</v>
      </c>
    </row>
    <row r="2967" spans="1:5">
      <c r="A2967" s="324">
        <f t="shared" si="98"/>
        <v>43871</v>
      </c>
      <c r="B2967" s="325" t="str">
        <f t="shared" si="95"/>
        <v>SEG</v>
      </c>
      <c r="C2967" s="327">
        <f>Tabela1[[#This Row],[DATA]]</f>
        <v>43871</v>
      </c>
      <c r="D2967" s="325">
        <f t="shared" si="92"/>
        <v>2020</v>
      </c>
      <c r="E2967" s="326">
        <f t="shared" si="93"/>
        <v>7</v>
      </c>
    </row>
    <row r="2968" spans="1:5">
      <c r="A2968" s="324">
        <f t="shared" si="98"/>
        <v>43872</v>
      </c>
      <c r="B2968" s="325" t="str">
        <f t="shared" si="95"/>
        <v>TER</v>
      </c>
      <c r="C2968" s="327">
        <f t="shared" ref="C2968:C2973" si="100">C2967</f>
        <v>43871</v>
      </c>
      <c r="D2968" s="325">
        <f t="shared" si="92"/>
        <v>2020</v>
      </c>
      <c r="E2968" s="326">
        <f t="shared" si="93"/>
        <v>7</v>
      </c>
    </row>
    <row r="2969" spans="1:5">
      <c r="A2969" s="324">
        <f t="shared" si="98"/>
        <v>43873</v>
      </c>
      <c r="B2969" s="325" t="str">
        <f t="shared" si="95"/>
        <v>QUA</v>
      </c>
      <c r="C2969" s="327">
        <f t="shared" si="100"/>
        <v>43871</v>
      </c>
      <c r="D2969" s="325">
        <f t="shared" si="92"/>
        <v>2020</v>
      </c>
      <c r="E2969" s="326">
        <f t="shared" si="93"/>
        <v>7</v>
      </c>
    </row>
    <row r="2970" spans="1:5">
      <c r="A2970" s="324">
        <f t="shared" si="98"/>
        <v>43874</v>
      </c>
      <c r="B2970" s="325" t="str">
        <f t="shared" si="95"/>
        <v>QUI</v>
      </c>
      <c r="C2970" s="327">
        <f t="shared" si="100"/>
        <v>43871</v>
      </c>
      <c r="D2970" s="325">
        <f t="shared" si="92"/>
        <v>2020</v>
      </c>
      <c r="E2970" s="326">
        <f t="shared" si="93"/>
        <v>7</v>
      </c>
    </row>
    <row r="2971" spans="1:5">
      <c r="A2971" s="324">
        <f t="shared" si="98"/>
        <v>43875</v>
      </c>
      <c r="B2971" s="325" t="str">
        <f t="shared" si="95"/>
        <v>SEX</v>
      </c>
      <c r="C2971" s="327">
        <f t="shared" si="100"/>
        <v>43871</v>
      </c>
      <c r="D2971" s="325">
        <f t="shared" si="92"/>
        <v>2020</v>
      </c>
      <c r="E2971" s="326">
        <f t="shared" si="93"/>
        <v>7</v>
      </c>
    </row>
    <row r="2972" spans="1:5">
      <c r="A2972" s="324">
        <f t="shared" si="98"/>
        <v>43876</v>
      </c>
      <c r="B2972" s="325" t="str">
        <f t="shared" si="95"/>
        <v>SAB</v>
      </c>
      <c r="C2972" s="327">
        <f t="shared" si="100"/>
        <v>43871</v>
      </c>
      <c r="D2972" s="325">
        <f t="shared" si="92"/>
        <v>2020</v>
      </c>
      <c r="E2972" s="326">
        <f t="shared" si="93"/>
        <v>7</v>
      </c>
    </row>
    <row r="2973" spans="1:5">
      <c r="A2973" s="324">
        <f t="shared" si="98"/>
        <v>43877</v>
      </c>
      <c r="B2973" s="325" t="str">
        <f t="shared" si="95"/>
        <v>DOM</v>
      </c>
      <c r="C2973" s="327">
        <f t="shared" si="100"/>
        <v>43871</v>
      </c>
      <c r="D2973" s="325">
        <f t="shared" si="92"/>
        <v>2020</v>
      </c>
      <c r="E2973" s="326">
        <f t="shared" si="93"/>
        <v>7</v>
      </c>
    </row>
    <row r="2974" spans="1:5">
      <c r="A2974" s="324">
        <f t="shared" si="98"/>
        <v>43878</v>
      </c>
      <c r="B2974" s="325" t="str">
        <f t="shared" si="95"/>
        <v>SEG</v>
      </c>
      <c r="C2974" s="327">
        <f>Tabela1[[#This Row],[DATA]]</f>
        <v>43878</v>
      </c>
      <c r="D2974" s="325">
        <f t="shared" si="92"/>
        <v>2020</v>
      </c>
      <c r="E2974" s="326">
        <f t="shared" si="93"/>
        <v>8</v>
      </c>
    </row>
    <row r="2975" spans="1:5">
      <c r="A2975" s="324">
        <f t="shared" si="98"/>
        <v>43879</v>
      </c>
      <c r="B2975" s="325" t="str">
        <f t="shared" si="95"/>
        <v>TER</v>
      </c>
      <c r="C2975" s="327">
        <f t="shared" ref="C2975:C2980" si="101">C2974</f>
        <v>43878</v>
      </c>
      <c r="D2975" s="325">
        <f t="shared" si="92"/>
        <v>2020</v>
      </c>
      <c r="E2975" s="326">
        <f t="shared" si="93"/>
        <v>8</v>
      </c>
    </row>
    <row r="2976" spans="1:5">
      <c r="A2976" s="324">
        <f t="shared" si="98"/>
        <v>43880</v>
      </c>
      <c r="B2976" s="325" t="str">
        <f t="shared" si="95"/>
        <v>QUA</v>
      </c>
      <c r="C2976" s="327">
        <f t="shared" si="101"/>
        <v>43878</v>
      </c>
      <c r="D2976" s="325">
        <f t="shared" si="92"/>
        <v>2020</v>
      </c>
      <c r="E2976" s="326">
        <f t="shared" si="93"/>
        <v>8</v>
      </c>
    </row>
    <row r="2977" spans="1:5">
      <c r="A2977" s="324">
        <f t="shared" si="98"/>
        <v>43881</v>
      </c>
      <c r="B2977" s="325" t="str">
        <f t="shared" si="95"/>
        <v>QUI</v>
      </c>
      <c r="C2977" s="327">
        <f t="shared" si="101"/>
        <v>43878</v>
      </c>
      <c r="D2977" s="325">
        <f t="shared" si="92"/>
        <v>2020</v>
      </c>
      <c r="E2977" s="326">
        <f t="shared" si="93"/>
        <v>8</v>
      </c>
    </row>
    <row r="2978" spans="1:5">
      <c r="A2978" s="324">
        <f t="shared" si="98"/>
        <v>43882</v>
      </c>
      <c r="B2978" s="325" t="str">
        <f t="shared" si="95"/>
        <v>SEX</v>
      </c>
      <c r="C2978" s="327">
        <f t="shared" si="101"/>
        <v>43878</v>
      </c>
      <c r="D2978" s="325">
        <f t="shared" si="92"/>
        <v>2020</v>
      </c>
      <c r="E2978" s="326">
        <f t="shared" si="93"/>
        <v>8</v>
      </c>
    </row>
    <row r="2979" spans="1:5">
      <c r="A2979" s="324">
        <f t="shared" si="98"/>
        <v>43883</v>
      </c>
      <c r="B2979" s="325" t="str">
        <f t="shared" si="95"/>
        <v>SAB</v>
      </c>
      <c r="C2979" s="327">
        <f t="shared" si="101"/>
        <v>43878</v>
      </c>
      <c r="D2979" s="325">
        <f t="shared" si="92"/>
        <v>2020</v>
      </c>
      <c r="E2979" s="326">
        <f t="shared" si="93"/>
        <v>8</v>
      </c>
    </row>
    <row r="2980" spans="1:5">
      <c r="A2980" s="324">
        <f t="shared" si="98"/>
        <v>43884</v>
      </c>
      <c r="B2980" s="325" t="str">
        <f t="shared" si="95"/>
        <v>DOM</v>
      </c>
      <c r="C2980" s="327">
        <f t="shared" si="101"/>
        <v>43878</v>
      </c>
      <c r="D2980" s="325">
        <f t="shared" si="92"/>
        <v>2020</v>
      </c>
      <c r="E2980" s="326">
        <f t="shared" si="93"/>
        <v>8</v>
      </c>
    </row>
    <row r="2981" spans="1:5">
      <c r="A2981" s="324">
        <f t="shared" si="98"/>
        <v>43885</v>
      </c>
      <c r="B2981" s="325" t="str">
        <f t="shared" si="95"/>
        <v>SEG</v>
      </c>
      <c r="C2981" s="327">
        <f>Tabela1[[#This Row],[DATA]]</f>
        <v>43885</v>
      </c>
      <c r="D2981" s="325">
        <f t="shared" si="92"/>
        <v>2020</v>
      </c>
      <c r="E2981" s="326">
        <f t="shared" si="93"/>
        <v>9</v>
      </c>
    </row>
    <row r="2982" spans="1:5">
      <c r="A2982" s="324">
        <f t="shared" si="98"/>
        <v>43886</v>
      </c>
      <c r="B2982" s="325" t="str">
        <f t="shared" si="95"/>
        <v>TER</v>
      </c>
      <c r="C2982" s="327">
        <f t="shared" ref="C2982:C2987" si="102">C2981</f>
        <v>43885</v>
      </c>
      <c r="D2982" s="325">
        <f t="shared" si="92"/>
        <v>2020</v>
      </c>
      <c r="E2982" s="326">
        <f t="shared" si="93"/>
        <v>9</v>
      </c>
    </row>
    <row r="2983" spans="1:5">
      <c r="A2983" s="324">
        <f t="shared" si="98"/>
        <v>43887</v>
      </c>
      <c r="B2983" s="325" t="str">
        <f t="shared" si="95"/>
        <v>QUA</v>
      </c>
      <c r="C2983" s="327">
        <f t="shared" si="102"/>
        <v>43885</v>
      </c>
      <c r="D2983" s="325">
        <f t="shared" si="92"/>
        <v>2020</v>
      </c>
      <c r="E2983" s="326">
        <f t="shared" si="93"/>
        <v>9</v>
      </c>
    </row>
    <row r="2984" spans="1:5">
      <c r="A2984" s="324">
        <f t="shared" si="98"/>
        <v>43888</v>
      </c>
      <c r="B2984" s="325" t="str">
        <f t="shared" si="95"/>
        <v>QUI</v>
      </c>
      <c r="C2984" s="327">
        <f t="shared" si="102"/>
        <v>43885</v>
      </c>
      <c r="D2984" s="325">
        <f t="shared" ref="D2984:D3047" si="103">YEAR(A2984)</f>
        <v>2020</v>
      </c>
      <c r="E2984" s="326">
        <f t="shared" si="93"/>
        <v>9</v>
      </c>
    </row>
    <row r="2985" spans="1:5">
      <c r="A2985" s="324">
        <f t="shared" si="98"/>
        <v>43889</v>
      </c>
      <c r="B2985" s="325" t="str">
        <f t="shared" si="95"/>
        <v>SEX</v>
      </c>
      <c r="C2985" s="327">
        <f t="shared" si="102"/>
        <v>43885</v>
      </c>
      <c r="D2985" s="325">
        <f t="shared" si="103"/>
        <v>2020</v>
      </c>
      <c r="E2985" s="326">
        <f t="shared" si="93"/>
        <v>9</v>
      </c>
    </row>
    <row r="2986" spans="1:5">
      <c r="A2986" s="324">
        <f t="shared" si="98"/>
        <v>43890</v>
      </c>
      <c r="B2986" s="325" t="str">
        <f t="shared" si="95"/>
        <v>SAB</v>
      </c>
      <c r="C2986" s="327">
        <f t="shared" si="102"/>
        <v>43885</v>
      </c>
      <c r="D2986" s="325">
        <f t="shared" si="103"/>
        <v>2020</v>
      </c>
      <c r="E2986" s="326">
        <f t="shared" si="93"/>
        <v>9</v>
      </c>
    </row>
    <row r="2987" spans="1:5">
      <c r="A2987" s="324">
        <f t="shared" si="98"/>
        <v>43891</v>
      </c>
      <c r="B2987" s="325" t="str">
        <f t="shared" si="95"/>
        <v>DOM</v>
      </c>
      <c r="C2987" s="327">
        <f t="shared" si="102"/>
        <v>43885</v>
      </c>
      <c r="D2987" s="325">
        <f t="shared" si="103"/>
        <v>2020</v>
      </c>
      <c r="E2987" s="326">
        <f t="shared" si="93"/>
        <v>9</v>
      </c>
    </row>
    <row r="2988" spans="1:5">
      <c r="A2988" s="324">
        <f t="shared" si="98"/>
        <v>43892</v>
      </c>
      <c r="B2988" s="325" t="str">
        <f t="shared" si="95"/>
        <v>SEG</v>
      </c>
      <c r="C2988" s="327">
        <f>Tabela1[[#This Row],[DATA]]</f>
        <v>43892</v>
      </c>
      <c r="D2988" s="325">
        <f t="shared" si="103"/>
        <v>2020</v>
      </c>
      <c r="E2988" s="326">
        <f t="shared" si="93"/>
        <v>10</v>
      </c>
    </row>
    <row r="2989" spans="1:5">
      <c r="A2989" s="324">
        <f t="shared" si="98"/>
        <v>43893</v>
      </c>
      <c r="B2989" s="325" t="str">
        <f t="shared" si="95"/>
        <v>TER</v>
      </c>
      <c r="C2989" s="327">
        <f t="shared" ref="C2989:C2994" si="104">C2988</f>
        <v>43892</v>
      </c>
      <c r="D2989" s="325">
        <f t="shared" si="103"/>
        <v>2020</v>
      </c>
      <c r="E2989" s="326">
        <f t="shared" si="93"/>
        <v>10</v>
      </c>
    </row>
    <row r="2990" spans="1:5">
      <c r="A2990" s="324">
        <f t="shared" si="98"/>
        <v>43894</v>
      </c>
      <c r="B2990" s="325" t="str">
        <f t="shared" si="95"/>
        <v>QUA</v>
      </c>
      <c r="C2990" s="327">
        <f t="shared" si="104"/>
        <v>43892</v>
      </c>
      <c r="D2990" s="325">
        <f t="shared" si="103"/>
        <v>2020</v>
      </c>
      <c r="E2990" s="326">
        <f t="shared" si="93"/>
        <v>10</v>
      </c>
    </row>
    <row r="2991" spans="1:5">
      <c r="A2991" s="324">
        <f t="shared" si="98"/>
        <v>43895</v>
      </c>
      <c r="B2991" s="325" t="str">
        <f t="shared" si="95"/>
        <v>QUI</v>
      </c>
      <c r="C2991" s="327">
        <f t="shared" si="104"/>
        <v>43892</v>
      </c>
      <c r="D2991" s="325">
        <f t="shared" si="103"/>
        <v>2020</v>
      </c>
      <c r="E2991" s="326">
        <f t="shared" si="93"/>
        <v>10</v>
      </c>
    </row>
    <row r="2992" spans="1:5">
      <c r="A2992" s="324">
        <f t="shared" si="98"/>
        <v>43896</v>
      </c>
      <c r="B2992" s="325" t="str">
        <f t="shared" si="95"/>
        <v>SEX</v>
      </c>
      <c r="C2992" s="327">
        <f t="shared" si="104"/>
        <v>43892</v>
      </c>
      <c r="D2992" s="325">
        <f t="shared" si="103"/>
        <v>2020</v>
      </c>
      <c r="E2992" s="326">
        <f t="shared" ref="E2992:E3055" si="105">IF(B2992="seg",E2991+1,E2991)</f>
        <v>10</v>
      </c>
    </row>
    <row r="2993" spans="1:5">
      <c r="A2993" s="324">
        <f t="shared" si="98"/>
        <v>43897</v>
      </c>
      <c r="B2993" s="325" t="str">
        <f t="shared" si="95"/>
        <v>SAB</v>
      </c>
      <c r="C2993" s="327">
        <f t="shared" si="104"/>
        <v>43892</v>
      </c>
      <c r="D2993" s="325">
        <f t="shared" si="103"/>
        <v>2020</v>
      </c>
      <c r="E2993" s="326">
        <f t="shared" si="105"/>
        <v>10</v>
      </c>
    </row>
    <row r="2994" spans="1:5">
      <c r="A2994" s="324">
        <f t="shared" si="98"/>
        <v>43898</v>
      </c>
      <c r="B2994" s="325" t="str">
        <f t="shared" si="95"/>
        <v>DOM</v>
      </c>
      <c r="C2994" s="327">
        <f t="shared" si="104"/>
        <v>43892</v>
      </c>
      <c r="D2994" s="325">
        <f t="shared" si="103"/>
        <v>2020</v>
      </c>
      <c r="E2994" s="326">
        <f t="shared" si="105"/>
        <v>10</v>
      </c>
    </row>
    <row r="2995" spans="1:5">
      <c r="A2995" s="324">
        <f t="shared" si="98"/>
        <v>43899</v>
      </c>
      <c r="B2995" s="325" t="str">
        <f t="shared" si="95"/>
        <v>SEG</v>
      </c>
      <c r="C2995" s="327">
        <f>Tabela1[[#This Row],[DATA]]</f>
        <v>43899</v>
      </c>
      <c r="D2995" s="325">
        <f t="shared" si="103"/>
        <v>2020</v>
      </c>
      <c r="E2995" s="326">
        <f t="shared" si="105"/>
        <v>11</v>
      </c>
    </row>
    <row r="2996" spans="1:5">
      <c r="A2996" s="324">
        <f t="shared" si="98"/>
        <v>43900</v>
      </c>
      <c r="B2996" s="325" t="str">
        <f t="shared" si="95"/>
        <v>TER</v>
      </c>
      <c r="C2996" s="327">
        <f t="shared" ref="C2996:C3001" si="106">C2995</f>
        <v>43899</v>
      </c>
      <c r="D2996" s="325">
        <f t="shared" si="103"/>
        <v>2020</v>
      </c>
      <c r="E2996" s="326">
        <f t="shared" si="105"/>
        <v>11</v>
      </c>
    </row>
    <row r="2997" spans="1:5">
      <c r="A2997" s="324">
        <f t="shared" si="98"/>
        <v>43901</v>
      </c>
      <c r="B2997" s="325" t="str">
        <f t="shared" si="95"/>
        <v>QUA</v>
      </c>
      <c r="C2997" s="327">
        <f t="shared" si="106"/>
        <v>43899</v>
      </c>
      <c r="D2997" s="325">
        <f t="shared" si="103"/>
        <v>2020</v>
      </c>
      <c r="E2997" s="326">
        <f t="shared" si="105"/>
        <v>11</v>
      </c>
    </row>
    <row r="2998" spans="1:5">
      <c r="A2998" s="324">
        <f t="shared" si="98"/>
        <v>43902</v>
      </c>
      <c r="B2998" s="325" t="str">
        <f t="shared" si="95"/>
        <v>QUI</v>
      </c>
      <c r="C2998" s="327">
        <f t="shared" si="106"/>
        <v>43899</v>
      </c>
      <c r="D2998" s="325">
        <f t="shared" si="103"/>
        <v>2020</v>
      </c>
      <c r="E2998" s="326">
        <f t="shared" si="105"/>
        <v>11</v>
      </c>
    </row>
    <row r="2999" spans="1:5">
      <c r="A2999" s="324">
        <f t="shared" si="98"/>
        <v>43903</v>
      </c>
      <c r="B2999" s="325" t="str">
        <f t="shared" si="95"/>
        <v>SEX</v>
      </c>
      <c r="C2999" s="327">
        <f t="shared" si="106"/>
        <v>43899</v>
      </c>
      <c r="D2999" s="325">
        <f t="shared" si="103"/>
        <v>2020</v>
      </c>
      <c r="E2999" s="326">
        <f t="shared" si="105"/>
        <v>11</v>
      </c>
    </row>
    <row r="3000" spans="1:5">
      <c r="A3000" s="324">
        <f t="shared" si="98"/>
        <v>43904</v>
      </c>
      <c r="B3000" s="325" t="str">
        <f t="shared" si="95"/>
        <v>SAB</v>
      </c>
      <c r="C3000" s="327">
        <f t="shared" si="106"/>
        <v>43899</v>
      </c>
      <c r="D3000" s="325">
        <f t="shared" si="103"/>
        <v>2020</v>
      </c>
      <c r="E3000" s="326">
        <f t="shared" si="105"/>
        <v>11</v>
      </c>
    </row>
    <row r="3001" spans="1:5">
      <c r="A3001" s="324">
        <f t="shared" si="98"/>
        <v>43905</v>
      </c>
      <c r="B3001" s="325" t="str">
        <f t="shared" si="95"/>
        <v>DOM</v>
      </c>
      <c r="C3001" s="327">
        <f t="shared" si="106"/>
        <v>43899</v>
      </c>
      <c r="D3001" s="325">
        <f t="shared" si="103"/>
        <v>2020</v>
      </c>
      <c r="E3001" s="326">
        <f t="shared" si="105"/>
        <v>11</v>
      </c>
    </row>
    <row r="3002" spans="1:5">
      <c r="A3002" s="324">
        <f t="shared" si="98"/>
        <v>43906</v>
      </c>
      <c r="B3002" s="325" t="str">
        <f t="shared" si="95"/>
        <v>SEG</v>
      </c>
      <c r="C3002" s="327">
        <f>Tabela1[[#This Row],[DATA]]</f>
        <v>43906</v>
      </c>
      <c r="D3002" s="325">
        <f t="shared" si="103"/>
        <v>2020</v>
      </c>
      <c r="E3002" s="326">
        <f t="shared" si="105"/>
        <v>12</v>
      </c>
    </row>
    <row r="3003" spans="1:5">
      <c r="A3003" s="324">
        <f t="shared" si="98"/>
        <v>43907</v>
      </c>
      <c r="B3003" s="325" t="str">
        <f t="shared" si="95"/>
        <v>TER</v>
      </c>
      <c r="C3003" s="327">
        <f t="shared" ref="C3003:C3008" si="107">C3002</f>
        <v>43906</v>
      </c>
      <c r="D3003" s="325">
        <f t="shared" si="103"/>
        <v>2020</v>
      </c>
      <c r="E3003" s="326">
        <f t="shared" si="105"/>
        <v>12</v>
      </c>
    </row>
    <row r="3004" spans="1:5">
      <c r="A3004" s="324">
        <f t="shared" si="98"/>
        <v>43908</v>
      </c>
      <c r="B3004" s="325" t="str">
        <f t="shared" si="95"/>
        <v>QUA</v>
      </c>
      <c r="C3004" s="327">
        <f t="shared" si="107"/>
        <v>43906</v>
      </c>
      <c r="D3004" s="325">
        <f t="shared" si="103"/>
        <v>2020</v>
      </c>
      <c r="E3004" s="326">
        <f t="shared" si="105"/>
        <v>12</v>
      </c>
    </row>
    <row r="3005" spans="1:5">
      <c r="A3005" s="324">
        <f t="shared" si="98"/>
        <v>43909</v>
      </c>
      <c r="B3005" s="325" t="str">
        <f t="shared" si="95"/>
        <v>QUI</v>
      </c>
      <c r="C3005" s="327">
        <f t="shared" si="107"/>
        <v>43906</v>
      </c>
      <c r="D3005" s="325">
        <f t="shared" si="103"/>
        <v>2020</v>
      </c>
      <c r="E3005" s="326">
        <f t="shared" si="105"/>
        <v>12</v>
      </c>
    </row>
    <row r="3006" spans="1:5">
      <c r="A3006" s="324">
        <f t="shared" si="98"/>
        <v>43910</v>
      </c>
      <c r="B3006" s="325" t="str">
        <f t="shared" si="95"/>
        <v>SEX</v>
      </c>
      <c r="C3006" s="327">
        <f t="shared" si="107"/>
        <v>43906</v>
      </c>
      <c r="D3006" s="325">
        <f t="shared" si="103"/>
        <v>2020</v>
      </c>
      <c r="E3006" s="326">
        <f t="shared" si="105"/>
        <v>12</v>
      </c>
    </row>
    <row r="3007" spans="1:5">
      <c r="A3007" s="324">
        <f t="shared" si="98"/>
        <v>43911</v>
      </c>
      <c r="B3007" s="325" t="str">
        <f t="shared" si="95"/>
        <v>SAB</v>
      </c>
      <c r="C3007" s="327">
        <f t="shared" si="107"/>
        <v>43906</v>
      </c>
      <c r="D3007" s="325">
        <f t="shared" si="103"/>
        <v>2020</v>
      </c>
      <c r="E3007" s="326">
        <f t="shared" si="105"/>
        <v>12</v>
      </c>
    </row>
    <row r="3008" spans="1:5">
      <c r="A3008" s="324">
        <f t="shared" si="98"/>
        <v>43912</v>
      </c>
      <c r="B3008" s="325" t="str">
        <f t="shared" si="95"/>
        <v>DOM</v>
      </c>
      <c r="C3008" s="327">
        <f t="shared" si="107"/>
        <v>43906</v>
      </c>
      <c r="D3008" s="325">
        <f t="shared" si="103"/>
        <v>2020</v>
      </c>
      <c r="E3008" s="326">
        <f t="shared" si="105"/>
        <v>12</v>
      </c>
    </row>
    <row r="3009" spans="1:5">
      <c r="A3009" s="324">
        <f t="shared" si="98"/>
        <v>43913</v>
      </c>
      <c r="B3009" s="325" t="str">
        <f t="shared" si="95"/>
        <v>SEG</v>
      </c>
      <c r="C3009" s="327">
        <f>Tabela1[[#This Row],[DATA]]</f>
        <v>43913</v>
      </c>
      <c r="D3009" s="325">
        <f t="shared" si="103"/>
        <v>2020</v>
      </c>
      <c r="E3009" s="326">
        <f t="shared" si="105"/>
        <v>13</v>
      </c>
    </row>
    <row r="3010" spans="1:5">
      <c r="A3010" s="324">
        <f t="shared" si="98"/>
        <v>43914</v>
      </c>
      <c r="B3010" s="325" t="str">
        <f t="shared" ref="B3010:B3073" si="108">VLOOKUP(WEEKDAY(A3010),$G$2:$H$9,2,0)</f>
        <v>TER</v>
      </c>
      <c r="C3010" s="327">
        <f t="shared" ref="C3010:C3015" si="109">C3009</f>
        <v>43913</v>
      </c>
      <c r="D3010" s="325">
        <f t="shared" si="103"/>
        <v>2020</v>
      </c>
      <c r="E3010" s="326">
        <f t="shared" si="105"/>
        <v>13</v>
      </c>
    </row>
    <row r="3011" spans="1:5">
      <c r="A3011" s="324">
        <f t="shared" si="98"/>
        <v>43915</v>
      </c>
      <c r="B3011" s="325" t="str">
        <f t="shared" si="108"/>
        <v>QUA</v>
      </c>
      <c r="C3011" s="327">
        <f t="shared" si="109"/>
        <v>43913</v>
      </c>
      <c r="D3011" s="325">
        <f t="shared" si="103"/>
        <v>2020</v>
      </c>
      <c r="E3011" s="326">
        <f t="shared" si="105"/>
        <v>13</v>
      </c>
    </row>
    <row r="3012" spans="1:5">
      <c r="A3012" s="324">
        <f t="shared" si="98"/>
        <v>43916</v>
      </c>
      <c r="B3012" s="325" t="str">
        <f t="shared" si="108"/>
        <v>QUI</v>
      </c>
      <c r="C3012" s="327">
        <f t="shared" si="109"/>
        <v>43913</v>
      </c>
      <c r="D3012" s="325">
        <f t="shared" si="103"/>
        <v>2020</v>
      </c>
      <c r="E3012" s="326">
        <f t="shared" si="105"/>
        <v>13</v>
      </c>
    </row>
    <row r="3013" spans="1:5">
      <c r="A3013" s="324">
        <f t="shared" si="98"/>
        <v>43917</v>
      </c>
      <c r="B3013" s="325" t="str">
        <f t="shared" si="108"/>
        <v>SEX</v>
      </c>
      <c r="C3013" s="327">
        <f t="shared" si="109"/>
        <v>43913</v>
      </c>
      <c r="D3013" s="325">
        <f t="shared" si="103"/>
        <v>2020</v>
      </c>
      <c r="E3013" s="326">
        <f t="shared" si="105"/>
        <v>13</v>
      </c>
    </row>
    <row r="3014" spans="1:5">
      <c r="A3014" s="324">
        <f t="shared" si="98"/>
        <v>43918</v>
      </c>
      <c r="B3014" s="325" t="str">
        <f t="shared" si="108"/>
        <v>SAB</v>
      </c>
      <c r="C3014" s="327">
        <f t="shared" si="109"/>
        <v>43913</v>
      </c>
      <c r="D3014" s="325">
        <f t="shared" si="103"/>
        <v>2020</v>
      </c>
      <c r="E3014" s="326">
        <f t="shared" si="105"/>
        <v>13</v>
      </c>
    </row>
    <row r="3015" spans="1:5">
      <c r="A3015" s="324">
        <f t="shared" si="98"/>
        <v>43919</v>
      </c>
      <c r="B3015" s="325" t="str">
        <f t="shared" si="108"/>
        <v>DOM</v>
      </c>
      <c r="C3015" s="327">
        <f t="shared" si="109"/>
        <v>43913</v>
      </c>
      <c r="D3015" s="325">
        <f t="shared" si="103"/>
        <v>2020</v>
      </c>
      <c r="E3015" s="326">
        <f t="shared" si="105"/>
        <v>13</v>
      </c>
    </row>
    <row r="3016" spans="1:5">
      <c r="A3016" s="324">
        <f t="shared" si="98"/>
        <v>43920</v>
      </c>
      <c r="B3016" s="325" t="str">
        <f t="shared" si="108"/>
        <v>SEG</v>
      </c>
      <c r="C3016" s="327">
        <f>Tabela1[[#This Row],[DATA]]</f>
        <v>43920</v>
      </c>
      <c r="D3016" s="325">
        <f t="shared" si="103"/>
        <v>2020</v>
      </c>
      <c r="E3016" s="326">
        <f t="shared" si="105"/>
        <v>14</v>
      </c>
    </row>
    <row r="3017" spans="1:5">
      <c r="A3017" s="324">
        <f t="shared" si="98"/>
        <v>43921</v>
      </c>
      <c r="B3017" s="325" t="str">
        <f t="shared" si="108"/>
        <v>TER</v>
      </c>
      <c r="C3017" s="327">
        <f t="shared" ref="C3017:C3022" si="110">C3016</f>
        <v>43920</v>
      </c>
      <c r="D3017" s="325">
        <f t="shared" si="103"/>
        <v>2020</v>
      </c>
      <c r="E3017" s="326">
        <f t="shared" si="105"/>
        <v>14</v>
      </c>
    </row>
    <row r="3018" spans="1:5">
      <c r="A3018" s="324">
        <f t="shared" si="98"/>
        <v>43922</v>
      </c>
      <c r="B3018" s="325" t="str">
        <f t="shared" si="108"/>
        <v>QUA</v>
      </c>
      <c r="C3018" s="327">
        <f t="shared" si="110"/>
        <v>43920</v>
      </c>
      <c r="D3018" s="325">
        <f t="shared" si="103"/>
        <v>2020</v>
      </c>
      <c r="E3018" s="326">
        <f t="shared" si="105"/>
        <v>14</v>
      </c>
    </row>
    <row r="3019" spans="1:5">
      <c r="A3019" s="324">
        <f t="shared" si="98"/>
        <v>43923</v>
      </c>
      <c r="B3019" s="325" t="str">
        <f t="shared" si="108"/>
        <v>QUI</v>
      </c>
      <c r="C3019" s="327">
        <f t="shared" si="110"/>
        <v>43920</v>
      </c>
      <c r="D3019" s="325">
        <f t="shared" si="103"/>
        <v>2020</v>
      </c>
      <c r="E3019" s="326">
        <f t="shared" si="105"/>
        <v>14</v>
      </c>
    </row>
    <row r="3020" spans="1:5">
      <c r="A3020" s="324">
        <f t="shared" ref="A3020:A3083" si="111">A3019+1</f>
        <v>43924</v>
      </c>
      <c r="B3020" s="325" t="str">
        <f t="shared" si="108"/>
        <v>SEX</v>
      </c>
      <c r="C3020" s="327">
        <f t="shared" si="110"/>
        <v>43920</v>
      </c>
      <c r="D3020" s="325">
        <f t="shared" si="103"/>
        <v>2020</v>
      </c>
      <c r="E3020" s="326">
        <f t="shared" si="105"/>
        <v>14</v>
      </c>
    </row>
    <row r="3021" spans="1:5">
      <c r="A3021" s="324">
        <f t="shared" si="111"/>
        <v>43925</v>
      </c>
      <c r="B3021" s="325" t="str">
        <f t="shared" si="108"/>
        <v>SAB</v>
      </c>
      <c r="C3021" s="327">
        <f t="shared" si="110"/>
        <v>43920</v>
      </c>
      <c r="D3021" s="325">
        <f t="shared" si="103"/>
        <v>2020</v>
      </c>
      <c r="E3021" s="326">
        <f t="shared" si="105"/>
        <v>14</v>
      </c>
    </row>
    <row r="3022" spans="1:5">
      <c r="A3022" s="324">
        <f t="shared" si="111"/>
        <v>43926</v>
      </c>
      <c r="B3022" s="325" t="str">
        <f t="shared" si="108"/>
        <v>DOM</v>
      </c>
      <c r="C3022" s="327">
        <f t="shared" si="110"/>
        <v>43920</v>
      </c>
      <c r="D3022" s="325">
        <f t="shared" si="103"/>
        <v>2020</v>
      </c>
      <c r="E3022" s="326">
        <f t="shared" si="105"/>
        <v>14</v>
      </c>
    </row>
    <row r="3023" spans="1:5">
      <c r="A3023" s="324">
        <f t="shared" si="111"/>
        <v>43927</v>
      </c>
      <c r="B3023" s="325" t="str">
        <f t="shared" si="108"/>
        <v>SEG</v>
      </c>
      <c r="C3023" s="327">
        <f>Tabela1[[#This Row],[DATA]]</f>
        <v>43927</v>
      </c>
      <c r="D3023" s="325">
        <f t="shared" si="103"/>
        <v>2020</v>
      </c>
      <c r="E3023" s="326">
        <f t="shared" si="105"/>
        <v>15</v>
      </c>
    </row>
    <row r="3024" spans="1:5">
      <c r="A3024" s="324">
        <f t="shared" si="111"/>
        <v>43928</v>
      </c>
      <c r="B3024" s="325" t="str">
        <f t="shared" si="108"/>
        <v>TER</v>
      </c>
      <c r="C3024" s="327">
        <f t="shared" ref="C3024:C3029" si="112">C3023</f>
        <v>43927</v>
      </c>
      <c r="D3024" s="325">
        <f t="shared" si="103"/>
        <v>2020</v>
      </c>
      <c r="E3024" s="326">
        <f t="shared" si="105"/>
        <v>15</v>
      </c>
    </row>
    <row r="3025" spans="1:5">
      <c r="A3025" s="324">
        <f t="shared" si="111"/>
        <v>43929</v>
      </c>
      <c r="B3025" s="325" t="str">
        <f t="shared" si="108"/>
        <v>QUA</v>
      </c>
      <c r="C3025" s="327">
        <f t="shared" si="112"/>
        <v>43927</v>
      </c>
      <c r="D3025" s="325">
        <f t="shared" si="103"/>
        <v>2020</v>
      </c>
      <c r="E3025" s="326">
        <f t="shared" si="105"/>
        <v>15</v>
      </c>
    </row>
    <row r="3026" spans="1:5">
      <c r="A3026" s="324">
        <f t="shared" si="111"/>
        <v>43930</v>
      </c>
      <c r="B3026" s="325" t="str">
        <f t="shared" si="108"/>
        <v>QUI</v>
      </c>
      <c r="C3026" s="327">
        <f t="shared" si="112"/>
        <v>43927</v>
      </c>
      <c r="D3026" s="325">
        <f t="shared" si="103"/>
        <v>2020</v>
      </c>
      <c r="E3026" s="326">
        <f t="shared" si="105"/>
        <v>15</v>
      </c>
    </row>
    <row r="3027" spans="1:5">
      <c r="A3027" s="324">
        <f t="shared" si="111"/>
        <v>43931</v>
      </c>
      <c r="B3027" s="325" t="str">
        <f t="shared" si="108"/>
        <v>SEX</v>
      </c>
      <c r="C3027" s="327">
        <f t="shared" si="112"/>
        <v>43927</v>
      </c>
      <c r="D3027" s="325">
        <f t="shared" si="103"/>
        <v>2020</v>
      </c>
      <c r="E3027" s="326">
        <f t="shared" si="105"/>
        <v>15</v>
      </c>
    </row>
    <row r="3028" spans="1:5">
      <c r="A3028" s="324">
        <f t="shared" si="111"/>
        <v>43932</v>
      </c>
      <c r="B3028" s="325" t="str">
        <f t="shared" si="108"/>
        <v>SAB</v>
      </c>
      <c r="C3028" s="327">
        <f t="shared" si="112"/>
        <v>43927</v>
      </c>
      <c r="D3028" s="325">
        <f t="shared" si="103"/>
        <v>2020</v>
      </c>
      <c r="E3028" s="326">
        <f t="shared" si="105"/>
        <v>15</v>
      </c>
    </row>
    <row r="3029" spans="1:5">
      <c r="A3029" s="324">
        <f t="shared" si="111"/>
        <v>43933</v>
      </c>
      <c r="B3029" s="325" t="str">
        <f t="shared" si="108"/>
        <v>DOM</v>
      </c>
      <c r="C3029" s="327">
        <f t="shared" si="112"/>
        <v>43927</v>
      </c>
      <c r="D3029" s="325">
        <f t="shared" si="103"/>
        <v>2020</v>
      </c>
      <c r="E3029" s="326">
        <f t="shared" si="105"/>
        <v>15</v>
      </c>
    </row>
    <row r="3030" spans="1:5">
      <c r="A3030" s="324">
        <f t="shared" si="111"/>
        <v>43934</v>
      </c>
      <c r="B3030" s="325" t="str">
        <f t="shared" si="108"/>
        <v>SEG</v>
      </c>
      <c r="C3030" s="327">
        <f>Tabela1[[#This Row],[DATA]]</f>
        <v>43934</v>
      </c>
      <c r="D3030" s="325">
        <f t="shared" si="103"/>
        <v>2020</v>
      </c>
      <c r="E3030" s="326">
        <f t="shared" si="105"/>
        <v>16</v>
      </c>
    </row>
    <row r="3031" spans="1:5">
      <c r="A3031" s="324">
        <f t="shared" si="111"/>
        <v>43935</v>
      </c>
      <c r="B3031" s="325" t="str">
        <f t="shared" si="108"/>
        <v>TER</v>
      </c>
      <c r="C3031" s="327">
        <f t="shared" ref="C3031:C3036" si="113">C3030</f>
        <v>43934</v>
      </c>
      <c r="D3031" s="325">
        <f t="shared" si="103"/>
        <v>2020</v>
      </c>
      <c r="E3031" s="326">
        <f t="shared" si="105"/>
        <v>16</v>
      </c>
    </row>
    <row r="3032" spans="1:5">
      <c r="A3032" s="324">
        <f t="shared" si="111"/>
        <v>43936</v>
      </c>
      <c r="B3032" s="325" t="str">
        <f t="shared" si="108"/>
        <v>QUA</v>
      </c>
      <c r="C3032" s="327">
        <f t="shared" si="113"/>
        <v>43934</v>
      </c>
      <c r="D3032" s="325">
        <f t="shared" si="103"/>
        <v>2020</v>
      </c>
      <c r="E3032" s="326">
        <f t="shared" si="105"/>
        <v>16</v>
      </c>
    </row>
    <row r="3033" spans="1:5">
      <c r="A3033" s="324">
        <f t="shared" si="111"/>
        <v>43937</v>
      </c>
      <c r="B3033" s="325" t="str">
        <f t="shared" si="108"/>
        <v>QUI</v>
      </c>
      <c r="C3033" s="327">
        <f t="shared" si="113"/>
        <v>43934</v>
      </c>
      <c r="D3033" s="325">
        <f t="shared" si="103"/>
        <v>2020</v>
      </c>
      <c r="E3033" s="326">
        <f t="shared" si="105"/>
        <v>16</v>
      </c>
    </row>
    <row r="3034" spans="1:5">
      <c r="A3034" s="324">
        <f t="shared" si="111"/>
        <v>43938</v>
      </c>
      <c r="B3034" s="325" t="str">
        <f t="shared" si="108"/>
        <v>SEX</v>
      </c>
      <c r="C3034" s="327">
        <f t="shared" si="113"/>
        <v>43934</v>
      </c>
      <c r="D3034" s="325">
        <f t="shared" si="103"/>
        <v>2020</v>
      </c>
      <c r="E3034" s="326">
        <f t="shared" si="105"/>
        <v>16</v>
      </c>
    </row>
    <row r="3035" spans="1:5">
      <c r="A3035" s="324">
        <f t="shared" si="111"/>
        <v>43939</v>
      </c>
      <c r="B3035" s="325" t="str">
        <f t="shared" si="108"/>
        <v>SAB</v>
      </c>
      <c r="C3035" s="327">
        <f t="shared" si="113"/>
        <v>43934</v>
      </c>
      <c r="D3035" s="325">
        <f t="shared" si="103"/>
        <v>2020</v>
      </c>
      <c r="E3035" s="326">
        <f t="shared" si="105"/>
        <v>16</v>
      </c>
    </row>
    <row r="3036" spans="1:5">
      <c r="A3036" s="324">
        <f t="shared" si="111"/>
        <v>43940</v>
      </c>
      <c r="B3036" s="325" t="str">
        <f t="shared" si="108"/>
        <v>DOM</v>
      </c>
      <c r="C3036" s="327">
        <f t="shared" si="113"/>
        <v>43934</v>
      </c>
      <c r="D3036" s="325">
        <f t="shared" si="103"/>
        <v>2020</v>
      </c>
      <c r="E3036" s="326">
        <f t="shared" si="105"/>
        <v>16</v>
      </c>
    </row>
    <row r="3037" spans="1:5">
      <c r="A3037" s="324">
        <f t="shared" si="111"/>
        <v>43941</v>
      </c>
      <c r="B3037" s="325" t="str">
        <f t="shared" si="108"/>
        <v>SEG</v>
      </c>
      <c r="C3037" s="327">
        <f>Tabela1[[#This Row],[DATA]]</f>
        <v>43941</v>
      </c>
      <c r="D3037" s="325">
        <f t="shared" si="103"/>
        <v>2020</v>
      </c>
      <c r="E3037" s="326">
        <f t="shared" si="105"/>
        <v>17</v>
      </c>
    </row>
    <row r="3038" spans="1:5">
      <c r="A3038" s="324">
        <f t="shared" si="111"/>
        <v>43942</v>
      </c>
      <c r="B3038" s="325" t="str">
        <f t="shared" si="108"/>
        <v>TER</v>
      </c>
      <c r="C3038" s="327">
        <f t="shared" ref="C3038:C3043" si="114">C3037</f>
        <v>43941</v>
      </c>
      <c r="D3038" s="325">
        <f t="shared" si="103"/>
        <v>2020</v>
      </c>
      <c r="E3038" s="326">
        <f t="shared" si="105"/>
        <v>17</v>
      </c>
    </row>
    <row r="3039" spans="1:5">
      <c r="A3039" s="324">
        <f t="shared" si="111"/>
        <v>43943</v>
      </c>
      <c r="B3039" s="325" t="str">
        <f t="shared" si="108"/>
        <v>QUA</v>
      </c>
      <c r="C3039" s="327">
        <f t="shared" si="114"/>
        <v>43941</v>
      </c>
      <c r="D3039" s="325">
        <f t="shared" si="103"/>
        <v>2020</v>
      </c>
      <c r="E3039" s="326">
        <f t="shared" si="105"/>
        <v>17</v>
      </c>
    </row>
    <row r="3040" spans="1:5">
      <c r="A3040" s="324">
        <f t="shared" si="111"/>
        <v>43944</v>
      </c>
      <c r="B3040" s="325" t="str">
        <f t="shared" si="108"/>
        <v>QUI</v>
      </c>
      <c r="C3040" s="327">
        <f t="shared" si="114"/>
        <v>43941</v>
      </c>
      <c r="D3040" s="325">
        <f t="shared" si="103"/>
        <v>2020</v>
      </c>
      <c r="E3040" s="326">
        <f t="shared" si="105"/>
        <v>17</v>
      </c>
    </row>
    <row r="3041" spans="1:5">
      <c r="A3041" s="324">
        <f t="shared" si="111"/>
        <v>43945</v>
      </c>
      <c r="B3041" s="325" t="str">
        <f t="shared" si="108"/>
        <v>SEX</v>
      </c>
      <c r="C3041" s="327">
        <f t="shared" si="114"/>
        <v>43941</v>
      </c>
      <c r="D3041" s="325">
        <f t="shared" si="103"/>
        <v>2020</v>
      </c>
      <c r="E3041" s="326">
        <f t="shared" si="105"/>
        <v>17</v>
      </c>
    </row>
    <row r="3042" spans="1:5">
      <c r="A3042" s="324">
        <f t="shared" si="111"/>
        <v>43946</v>
      </c>
      <c r="B3042" s="325" t="str">
        <f t="shared" si="108"/>
        <v>SAB</v>
      </c>
      <c r="C3042" s="327">
        <f t="shared" si="114"/>
        <v>43941</v>
      </c>
      <c r="D3042" s="325">
        <f t="shared" si="103"/>
        <v>2020</v>
      </c>
      <c r="E3042" s="326">
        <f t="shared" si="105"/>
        <v>17</v>
      </c>
    </row>
    <row r="3043" spans="1:5">
      <c r="A3043" s="324">
        <f t="shared" si="111"/>
        <v>43947</v>
      </c>
      <c r="B3043" s="325" t="str">
        <f t="shared" si="108"/>
        <v>DOM</v>
      </c>
      <c r="C3043" s="327">
        <f t="shared" si="114"/>
        <v>43941</v>
      </c>
      <c r="D3043" s="325">
        <f t="shared" si="103"/>
        <v>2020</v>
      </c>
      <c r="E3043" s="326">
        <f t="shared" si="105"/>
        <v>17</v>
      </c>
    </row>
    <row r="3044" spans="1:5">
      <c r="A3044" s="324">
        <f t="shared" si="111"/>
        <v>43948</v>
      </c>
      <c r="B3044" s="325" t="str">
        <f t="shared" si="108"/>
        <v>SEG</v>
      </c>
      <c r="C3044" s="327">
        <f>Tabela1[[#This Row],[DATA]]</f>
        <v>43948</v>
      </c>
      <c r="D3044" s="325">
        <f t="shared" si="103"/>
        <v>2020</v>
      </c>
      <c r="E3044" s="326">
        <f t="shared" si="105"/>
        <v>18</v>
      </c>
    </row>
    <row r="3045" spans="1:5">
      <c r="A3045" s="324">
        <f t="shared" si="111"/>
        <v>43949</v>
      </c>
      <c r="B3045" s="325" t="str">
        <f t="shared" si="108"/>
        <v>TER</v>
      </c>
      <c r="C3045" s="327">
        <f t="shared" ref="C3045:C3050" si="115">C3044</f>
        <v>43948</v>
      </c>
      <c r="D3045" s="325">
        <f t="shared" si="103"/>
        <v>2020</v>
      </c>
      <c r="E3045" s="326">
        <f t="shared" si="105"/>
        <v>18</v>
      </c>
    </row>
    <row r="3046" spans="1:5">
      <c r="A3046" s="324">
        <f t="shared" si="111"/>
        <v>43950</v>
      </c>
      <c r="B3046" s="325" t="str">
        <f t="shared" si="108"/>
        <v>QUA</v>
      </c>
      <c r="C3046" s="327">
        <f t="shared" si="115"/>
        <v>43948</v>
      </c>
      <c r="D3046" s="325">
        <f t="shared" si="103"/>
        <v>2020</v>
      </c>
      <c r="E3046" s="326">
        <f t="shared" si="105"/>
        <v>18</v>
      </c>
    </row>
    <row r="3047" spans="1:5">
      <c r="A3047" s="324">
        <f t="shared" si="111"/>
        <v>43951</v>
      </c>
      <c r="B3047" s="325" t="str">
        <f t="shared" si="108"/>
        <v>QUI</v>
      </c>
      <c r="C3047" s="327">
        <f t="shared" si="115"/>
        <v>43948</v>
      </c>
      <c r="D3047" s="325">
        <f t="shared" si="103"/>
        <v>2020</v>
      </c>
      <c r="E3047" s="326">
        <f t="shared" si="105"/>
        <v>18</v>
      </c>
    </row>
    <row r="3048" spans="1:5">
      <c r="A3048" s="324">
        <f t="shared" si="111"/>
        <v>43952</v>
      </c>
      <c r="B3048" s="325" t="str">
        <f t="shared" si="108"/>
        <v>SEX</v>
      </c>
      <c r="C3048" s="327">
        <f t="shared" si="115"/>
        <v>43948</v>
      </c>
      <c r="D3048" s="325">
        <f t="shared" ref="D3048:D3111" si="116">YEAR(A3048)</f>
        <v>2020</v>
      </c>
      <c r="E3048" s="326">
        <f t="shared" si="105"/>
        <v>18</v>
      </c>
    </row>
    <row r="3049" spans="1:5">
      <c r="A3049" s="324">
        <f t="shared" si="111"/>
        <v>43953</v>
      </c>
      <c r="B3049" s="325" t="str">
        <f t="shared" si="108"/>
        <v>SAB</v>
      </c>
      <c r="C3049" s="327">
        <f t="shared" si="115"/>
        <v>43948</v>
      </c>
      <c r="D3049" s="325">
        <f t="shared" si="116"/>
        <v>2020</v>
      </c>
      <c r="E3049" s="326">
        <f t="shared" si="105"/>
        <v>18</v>
      </c>
    </row>
    <row r="3050" spans="1:5">
      <c r="A3050" s="324">
        <f t="shared" si="111"/>
        <v>43954</v>
      </c>
      <c r="B3050" s="325" t="str">
        <f t="shared" si="108"/>
        <v>DOM</v>
      </c>
      <c r="C3050" s="327">
        <f t="shared" si="115"/>
        <v>43948</v>
      </c>
      <c r="D3050" s="325">
        <f t="shared" si="116"/>
        <v>2020</v>
      </c>
      <c r="E3050" s="326">
        <f t="shared" si="105"/>
        <v>18</v>
      </c>
    </row>
    <row r="3051" spans="1:5">
      <c r="A3051" s="324">
        <f t="shared" si="111"/>
        <v>43955</v>
      </c>
      <c r="B3051" s="325" t="str">
        <f t="shared" si="108"/>
        <v>SEG</v>
      </c>
      <c r="C3051" s="327">
        <f>Tabela1[[#This Row],[DATA]]</f>
        <v>43955</v>
      </c>
      <c r="D3051" s="325">
        <f t="shared" si="116"/>
        <v>2020</v>
      </c>
      <c r="E3051" s="326">
        <f t="shared" si="105"/>
        <v>19</v>
      </c>
    </row>
    <row r="3052" spans="1:5">
      <c r="A3052" s="324">
        <f t="shared" si="111"/>
        <v>43956</v>
      </c>
      <c r="B3052" s="325" t="str">
        <f t="shared" si="108"/>
        <v>TER</v>
      </c>
      <c r="C3052" s="327">
        <f t="shared" ref="C3052:C3057" si="117">C3051</f>
        <v>43955</v>
      </c>
      <c r="D3052" s="325">
        <f t="shared" si="116"/>
        <v>2020</v>
      </c>
      <c r="E3052" s="326">
        <f t="shared" si="105"/>
        <v>19</v>
      </c>
    </row>
    <row r="3053" spans="1:5">
      <c r="A3053" s="324">
        <f t="shared" si="111"/>
        <v>43957</v>
      </c>
      <c r="B3053" s="325" t="str">
        <f t="shared" si="108"/>
        <v>QUA</v>
      </c>
      <c r="C3053" s="327">
        <f t="shared" si="117"/>
        <v>43955</v>
      </c>
      <c r="D3053" s="325">
        <f t="shared" si="116"/>
        <v>2020</v>
      </c>
      <c r="E3053" s="326">
        <f t="shared" si="105"/>
        <v>19</v>
      </c>
    </row>
    <row r="3054" spans="1:5">
      <c r="A3054" s="324">
        <f t="shared" si="111"/>
        <v>43958</v>
      </c>
      <c r="B3054" s="325" t="str">
        <f t="shared" si="108"/>
        <v>QUI</v>
      </c>
      <c r="C3054" s="327">
        <f t="shared" si="117"/>
        <v>43955</v>
      </c>
      <c r="D3054" s="325">
        <f t="shared" si="116"/>
        <v>2020</v>
      </c>
      <c r="E3054" s="326">
        <f t="shared" si="105"/>
        <v>19</v>
      </c>
    </row>
    <row r="3055" spans="1:5">
      <c r="A3055" s="324">
        <f t="shared" si="111"/>
        <v>43959</v>
      </c>
      <c r="B3055" s="325" t="str">
        <f t="shared" si="108"/>
        <v>SEX</v>
      </c>
      <c r="C3055" s="327">
        <f t="shared" si="117"/>
        <v>43955</v>
      </c>
      <c r="D3055" s="325">
        <f t="shared" si="116"/>
        <v>2020</v>
      </c>
      <c r="E3055" s="326">
        <f t="shared" si="105"/>
        <v>19</v>
      </c>
    </row>
    <row r="3056" spans="1:5">
      <c r="A3056" s="324">
        <f t="shared" si="111"/>
        <v>43960</v>
      </c>
      <c r="B3056" s="325" t="str">
        <f t="shared" si="108"/>
        <v>SAB</v>
      </c>
      <c r="C3056" s="327">
        <f t="shared" si="117"/>
        <v>43955</v>
      </c>
      <c r="D3056" s="325">
        <f t="shared" si="116"/>
        <v>2020</v>
      </c>
      <c r="E3056" s="326">
        <f t="shared" ref="E3056:E3119" si="118">IF(B3056="seg",E3055+1,E3055)</f>
        <v>19</v>
      </c>
    </row>
    <row r="3057" spans="1:5">
      <c r="A3057" s="324">
        <f t="shared" si="111"/>
        <v>43961</v>
      </c>
      <c r="B3057" s="325" t="str">
        <f t="shared" si="108"/>
        <v>DOM</v>
      </c>
      <c r="C3057" s="327">
        <f t="shared" si="117"/>
        <v>43955</v>
      </c>
      <c r="D3057" s="325">
        <f t="shared" si="116"/>
        <v>2020</v>
      </c>
      <c r="E3057" s="326">
        <f t="shared" si="118"/>
        <v>19</v>
      </c>
    </row>
    <row r="3058" spans="1:5">
      <c r="A3058" s="324">
        <f t="shared" si="111"/>
        <v>43962</v>
      </c>
      <c r="B3058" s="325" t="str">
        <f t="shared" si="108"/>
        <v>SEG</v>
      </c>
      <c r="C3058" s="327">
        <f>Tabela1[[#This Row],[DATA]]</f>
        <v>43962</v>
      </c>
      <c r="D3058" s="325">
        <f t="shared" si="116"/>
        <v>2020</v>
      </c>
      <c r="E3058" s="326">
        <f t="shared" si="118"/>
        <v>20</v>
      </c>
    </row>
    <row r="3059" spans="1:5">
      <c r="A3059" s="324">
        <f t="shared" si="111"/>
        <v>43963</v>
      </c>
      <c r="B3059" s="325" t="str">
        <f t="shared" si="108"/>
        <v>TER</v>
      </c>
      <c r="C3059" s="327">
        <f t="shared" ref="C3059:C3064" si="119">C3058</f>
        <v>43962</v>
      </c>
      <c r="D3059" s="325">
        <f t="shared" si="116"/>
        <v>2020</v>
      </c>
      <c r="E3059" s="326">
        <f t="shared" si="118"/>
        <v>20</v>
      </c>
    </row>
    <row r="3060" spans="1:5">
      <c r="A3060" s="324">
        <f t="shared" si="111"/>
        <v>43964</v>
      </c>
      <c r="B3060" s="325" t="str">
        <f t="shared" si="108"/>
        <v>QUA</v>
      </c>
      <c r="C3060" s="327">
        <f t="shared" si="119"/>
        <v>43962</v>
      </c>
      <c r="D3060" s="325">
        <f t="shared" si="116"/>
        <v>2020</v>
      </c>
      <c r="E3060" s="326">
        <f t="shared" si="118"/>
        <v>20</v>
      </c>
    </row>
    <row r="3061" spans="1:5">
      <c r="A3061" s="324">
        <f t="shared" si="111"/>
        <v>43965</v>
      </c>
      <c r="B3061" s="325" t="str">
        <f t="shared" si="108"/>
        <v>QUI</v>
      </c>
      <c r="C3061" s="327">
        <f t="shared" si="119"/>
        <v>43962</v>
      </c>
      <c r="D3061" s="325">
        <f t="shared" si="116"/>
        <v>2020</v>
      </c>
      <c r="E3061" s="326">
        <f t="shared" si="118"/>
        <v>20</v>
      </c>
    </row>
    <row r="3062" spans="1:5">
      <c r="A3062" s="324">
        <f t="shared" si="111"/>
        <v>43966</v>
      </c>
      <c r="B3062" s="325" t="str">
        <f t="shared" si="108"/>
        <v>SEX</v>
      </c>
      <c r="C3062" s="327">
        <f t="shared" si="119"/>
        <v>43962</v>
      </c>
      <c r="D3062" s="325">
        <f t="shared" si="116"/>
        <v>2020</v>
      </c>
      <c r="E3062" s="326">
        <f t="shared" si="118"/>
        <v>20</v>
      </c>
    </row>
    <row r="3063" spans="1:5">
      <c r="A3063" s="324">
        <f t="shared" si="111"/>
        <v>43967</v>
      </c>
      <c r="B3063" s="325" t="str">
        <f t="shared" si="108"/>
        <v>SAB</v>
      </c>
      <c r="C3063" s="327">
        <f t="shared" si="119"/>
        <v>43962</v>
      </c>
      <c r="D3063" s="325">
        <f t="shared" si="116"/>
        <v>2020</v>
      </c>
      <c r="E3063" s="326">
        <f t="shared" si="118"/>
        <v>20</v>
      </c>
    </row>
    <row r="3064" spans="1:5">
      <c r="A3064" s="324">
        <f t="shared" si="111"/>
        <v>43968</v>
      </c>
      <c r="B3064" s="325" t="str">
        <f t="shared" si="108"/>
        <v>DOM</v>
      </c>
      <c r="C3064" s="327">
        <f t="shared" si="119"/>
        <v>43962</v>
      </c>
      <c r="D3064" s="325">
        <f t="shared" si="116"/>
        <v>2020</v>
      </c>
      <c r="E3064" s="326">
        <f t="shared" si="118"/>
        <v>20</v>
      </c>
    </row>
    <row r="3065" spans="1:5">
      <c r="A3065" s="324">
        <f t="shared" si="111"/>
        <v>43969</v>
      </c>
      <c r="B3065" s="325" t="str">
        <f t="shared" si="108"/>
        <v>SEG</v>
      </c>
      <c r="C3065" s="327">
        <f>Tabela1[[#This Row],[DATA]]</f>
        <v>43969</v>
      </c>
      <c r="D3065" s="325">
        <f t="shared" si="116"/>
        <v>2020</v>
      </c>
      <c r="E3065" s="326">
        <f t="shared" si="118"/>
        <v>21</v>
      </c>
    </row>
    <row r="3066" spans="1:5">
      <c r="A3066" s="324">
        <f t="shared" si="111"/>
        <v>43970</v>
      </c>
      <c r="B3066" s="325" t="str">
        <f t="shared" si="108"/>
        <v>TER</v>
      </c>
      <c r="C3066" s="327">
        <f t="shared" ref="C3066:C3071" si="120">C3065</f>
        <v>43969</v>
      </c>
      <c r="D3066" s="325">
        <f t="shared" si="116"/>
        <v>2020</v>
      </c>
      <c r="E3066" s="326">
        <f t="shared" si="118"/>
        <v>21</v>
      </c>
    </row>
    <row r="3067" spans="1:5">
      <c r="A3067" s="324">
        <f t="shared" si="111"/>
        <v>43971</v>
      </c>
      <c r="B3067" s="325" t="str">
        <f t="shared" si="108"/>
        <v>QUA</v>
      </c>
      <c r="C3067" s="327">
        <f t="shared" si="120"/>
        <v>43969</v>
      </c>
      <c r="D3067" s="325">
        <f t="shared" si="116"/>
        <v>2020</v>
      </c>
      <c r="E3067" s="326">
        <f t="shared" si="118"/>
        <v>21</v>
      </c>
    </row>
    <row r="3068" spans="1:5">
      <c r="A3068" s="324">
        <f t="shared" si="111"/>
        <v>43972</v>
      </c>
      <c r="B3068" s="325" t="str">
        <f t="shared" si="108"/>
        <v>QUI</v>
      </c>
      <c r="C3068" s="327">
        <f t="shared" si="120"/>
        <v>43969</v>
      </c>
      <c r="D3068" s="325">
        <f t="shared" si="116"/>
        <v>2020</v>
      </c>
      <c r="E3068" s="326">
        <f t="shared" si="118"/>
        <v>21</v>
      </c>
    </row>
    <row r="3069" spans="1:5">
      <c r="A3069" s="324">
        <f t="shared" si="111"/>
        <v>43973</v>
      </c>
      <c r="B3069" s="325" t="str">
        <f t="shared" si="108"/>
        <v>SEX</v>
      </c>
      <c r="C3069" s="327">
        <f t="shared" si="120"/>
        <v>43969</v>
      </c>
      <c r="D3069" s="325">
        <f t="shared" si="116"/>
        <v>2020</v>
      </c>
      <c r="E3069" s="326">
        <f t="shared" si="118"/>
        <v>21</v>
      </c>
    </row>
    <row r="3070" spans="1:5">
      <c r="A3070" s="324">
        <f t="shared" si="111"/>
        <v>43974</v>
      </c>
      <c r="B3070" s="325" t="str">
        <f t="shared" si="108"/>
        <v>SAB</v>
      </c>
      <c r="C3070" s="327">
        <f t="shared" si="120"/>
        <v>43969</v>
      </c>
      <c r="D3070" s="325">
        <f t="shared" si="116"/>
        <v>2020</v>
      </c>
      <c r="E3070" s="326">
        <f t="shared" si="118"/>
        <v>21</v>
      </c>
    </row>
    <row r="3071" spans="1:5">
      <c r="A3071" s="324">
        <f t="shared" si="111"/>
        <v>43975</v>
      </c>
      <c r="B3071" s="325" t="str">
        <f t="shared" si="108"/>
        <v>DOM</v>
      </c>
      <c r="C3071" s="327">
        <f t="shared" si="120"/>
        <v>43969</v>
      </c>
      <c r="D3071" s="325">
        <f t="shared" si="116"/>
        <v>2020</v>
      </c>
      <c r="E3071" s="326">
        <f t="shared" si="118"/>
        <v>21</v>
      </c>
    </row>
    <row r="3072" spans="1:5">
      <c r="A3072" s="324">
        <f t="shared" si="111"/>
        <v>43976</v>
      </c>
      <c r="B3072" s="325" t="str">
        <f t="shared" si="108"/>
        <v>SEG</v>
      </c>
      <c r="C3072" s="327">
        <f>Tabela1[[#This Row],[DATA]]</f>
        <v>43976</v>
      </c>
      <c r="D3072" s="325">
        <f t="shared" si="116"/>
        <v>2020</v>
      </c>
      <c r="E3072" s="326">
        <f t="shared" si="118"/>
        <v>22</v>
      </c>
    </row>
    <row r="3073" spans="1:5">
      <c r="A3073" s="324">
        <f t="shared" si="111"/>
        <v>43977</v>
      </c>
      <c r="B3073" s="325" t="str">
        <f t="shared" si="108"/>
        <v>TER</v>
      </c>
      <c r="C3073" s="327">
        <f t="shared" ref="C3073:C3078" si="121">C3072</f>
        <v>43976</v>
      </c>
      <c r="D3073" s="325">
        <f t="shared" si="116"/>
        <v>2020</v>
      </c>
      <c r="E3073" s="326">
        <f t="shared" si="118"/>
        <v>22</v>
      </c>
    </row>
    <row r="3074" spans="1:5">
      <c r="A3074" s="324">
        <f t="shared" si="111"/>
        <v>43978</v>
      </c>
      <c r="B3074" s="325" t="str">
        <f t="shared" ref="B3074:B3137" si="122">VLOOKUP(WEEKDAY(A3074),$G$2:$H$9,2,0)</f>
        <v>QUA</v>
      </c>
      <c r="C3074" s="327">
        <f t="shared" si="121"/>
        <v>43976</v>
      </c>
      <c r="D3074" s="325">
        <f t="shared" si="116"/>
        <v>2020</v>
      </c>
      <c r="E3074" s="326">
        <f t="shared" si="118"/>
        <v>22</v>
      </c>
    </row>
    <row r="3075" spans="1:5">
      <c r="A3075" s="324">
        <f t="shared" si="111"/>
        <v>43979</v>
      </c>
      <c r="B3075" s="325" t="str">
        <f t="shared" si="122"/>
        <v>QUI</v>
      </c>
      <c r="C3075" s="327">
        <f t="shared" si="121"/>
        <v>43976</v>
      </c>
      <c r="D3075" s="325">
        <f t="shared" si="116"/>
        <v>2020</v>
      </c>
      <c r="E3075" s="326">
        <f t="shared" si="118"/>
        <v>22</v>
      </c>
    </row>
    <row r="3076" spans="1:5">
      <c r="A3076" s="324">
        <f t="shared" si="111"/>
        <v>43980</v>
      </c>
      <c r="B3076" s="325" t="str">
        <f t="shared" si="122"/>
        <v>SEX</v>
      </c>
      <c r="C3076" s="327">
        <f t="shared" si="121"/>
        <v>43976</v>
      </c>
      <c r="D3076" s="325">
        <f t="shared" si="116"/>
        <v>2020</v>
      </c>
      <c r="E3076" s="326">
        <f t="shared" si="118"/>
        <v>22</v>
      </c>
    </row>
    <row r="3077" spans="1:5">
      <c r="A3077" s="324">
        <f t="shared" si="111"/>
        <v>43981</v>
      </c>
      <c r="B3077" s="325" t="str">
        <f t="shared" si="122"/>
        <v>SAB</v>
      </c>
      <c r="C3077" s="327">
        <f t="shared" si="121"/>
        <v>43976</v>
      </c>
      <c r="D3077" s="325">
        <f t="shared" si="116"/>
        <v>2020</v>
      </c>
      <c r="E3077" s="326">
        <f t="shared" si="118"/>
        <v>22</v>
      </c>
    </row>
    <row r="3078" spans="1:5">
      <c r="A3078" s="324">
        <f t="shared" si="111"/>
        <v>43982</v>
      </c>
      <c r="B3078" s="325" t="str">
        <f t="shared" si="122"/>
        <v>DOM</v>
      </c>
      <c r="C3078" s="327">
        <f t="shared" si="121"/>
        <v>43976</v>
      </c>
      <c r="D3078" s="325">
        <f t="shared" si="116"/>
        <v>2020</v>
      </c>
      <c r="E3078" s="326">
        <f t="shared" si="118"/>
        <v>22</v>
      </c>
    </row>
    <row r="3079" spans="1:5">
      <c r="A3079" s="324">
        <f t="shared" si="111"/>
        <v>43983</v>
      </c>
      <c r="B3079" s="325" t="str">
        <f t="shared" si="122"/>
        <v>SEG</v>
      </c>
      <c r="C3079" s="327">
        <f>Tabela1[[#This Row],[DATA]]</f>
        <v>43983</v>
      </c>
      <c r="D3079" s="325">
        <f t="shared" si="116"/>
        <v>2020</v>
      </c>
      <c r="E3079" s="326">
        <f t="shared" si="118"/>
        <v>23</v>
      </c>
    </row>
    <row r="3080" spans="1:5">
      <c r="A3080" s="324">
        <f t="shared" si="111"/>
        <v>43984</v>
      </c>
      <c r="B3080" s="325" t="str">
        <f t="shared" si="122"/>
        <v>TER</v>
      </c>
      <c r="C3080" s="327">
        <f t="shared" ref="C3080:C3085" si="123">C3079</f>
        <v>43983</v>
      </c>
      <c r="D3080" s="325">
        <f t="shared" si="116"/>
        <v>2020</v>
      </c>
      <c r="E3080" s="326">
        <f t="shared" si="118"/>
        <v>23</v>
      </c>
    </row>
    <row r="3081" spans="1:5">
      <c r="A3081" s="324">
        <f t="shared" si="111"/>
        <v>43985</v>
      </c>
      <c r="B3081" s="325" t="str">
        <f t="shared" si="122"/>
        <v>QUA</v>
      </c>
      <c r="C3081" s="327">
        <f t="shared" si="123"/>
        <v>43983</v>
      </c>
      <c r="D3081" s="325">
        <f t="shared" si="116"/>
        <v>2020</v>
      </c>
      <c r="E3081" s="326">
        <f t="shared" si="118"/>
        <v>23</v>
      </c>
    </row>
    <row r="3082" spans="1:5">
      <c r="A3082" s="324">
        <f t="shared" si="111"/>
        <v>43986</v>
      </c>
      <c r="B3082" s="325" t="str">
        <f t="shared" si="122"/>
        <v>QUI</v>
      </c>
      <c r="C3082" s="327">
        <f t="shared" si="123"/>
        <v>43983</v>
      </c>
      <c r="D3082" s="325">
        <f t="shared" si="116"/>
        <v>2020</v>
      </c>
      <c r="E3082" s="326">
        <f t="shared" si="118"/>
        <v>23</v>
      </c>
    </row>
    <row r="3083" spans="1:5">
      <c r="A3083" s="324">
        <f t="shared" si="111"/>
        <v>43987</v>
      </c>
      <c r="B3083" s="325" t="str">
        <f t="shared" si="122"/>
        <v>SEX</v>
      </c>
      <c r="C3083" s="327">
        <f t="shared" si="123"/>
        <v>43983</v>
      </c>
      <c r="D3083" s="325">
        <f t="shared" si="116"/>
        <v>2020</v>
      </c>
      <c r="E3083" s="326">
        <f t="shared" si="118"/>
        <v>23</v>
      </c>
    </row>
    <row r="3084" spans="1:5">
      <c r="A3084" s="324">
        <f t="shared" ref="A3084:A3147" si="124">A3083+1</f>
        <v>43988</v>
      </c>
      <c r="B3084" s="325" t="str">
        <f t="shared" si="122"/>
        <v>SAB</v>
      </c>
      <c r="C3084" s="327">
        <f t="shared" si="123"/>
        <v>43983</v>
      </c>
      <c r="D3084" s="325">
        <f t="shared" si="116"/>
        <v>2020</v>
      </c>
      <c r="E3084" s="326">
        <f t="shared" si="118"/>
        <v>23</v>
      </c>
    </row>
    <row r="3085" spans="1:5">
      <c r="A3085" s="324">
        <f t="shared" si="124"/>
        <v>43989</v>
      </c>
      <c r="B3085" s="325" t="str">
        <f t="shared" si="122"/>
        <v>DOM</v>
      </c>
      <c r="C3085" s="327">
        <f t="shared" si="123"/>
        <v>43983</v>
      </c>
      <c r="D3085" s="325">
        <f t="shared" si="116"/>
        <v>2020</v>
      </c>
      <c r="E3085" s="326">
        <f t="shared" si="118"/>
        <v>23</v>
      </c>
    </row>
    <row r="3086" spans="1:5">
      <c r="A3086" s="324">
        <f t="shared" si="124"/>
        <v>43990</v>
      </c>
      <c r="B3086" s="325" t="str">
        <f t="shared" si="122"/>
        <v>SEG</v>
      </c>
      <c r="C3086" s="327">
        <f>Tabela1[[#This Row],[DATA]]</f>
        <v>43990</v>
      </c>
      <c r="D3086" s="325">
        <f t="shared" si="116"/>
        <v>2020</v>
      </c>
      <c r="E3086" s="326">
        <f t="shared" si="118"/>
        <v>24</v>
      </c>
    </row>
    <row r="3087" spans="1:5">
      <c r="A3087" s="324">
        <f t="shared" si="124"/>
        <v>43991</v>
      </c>
      <c r="B3087" s="325" t="str">
        <f t="shared" si="122"/>
        <v>TER</v>
      </c>
      <c r="C3087" s="327">
        <f t="shared" ref="C3087:C3092" si="125">C3086</f>
        <v>43990</v>
      </c>
      <c r="D3087" s="325">
        <f t="shared" si="116"/>
        <v>2020</v>
      </c>
      <c r="E3087" s="326">
        <f t="shared" si="118"/>
        <v>24</v>
      </c>
    </row>
    <row r="3088" spans="1:5">
      <c r="A3088" s="324">
        <f t="shared" si="124"/>
        <v>43992</v>
      </c>
      <c r="B3088" s="325" t="str">
        <f t="shared" si="122"/>
        <v>QUA</v>
      </c>
      <c r="C3088" s="327">
        <f t="shared" si="125"/>
        <v>43990</v>
      </c>
      <c r="D3088" s="325">
        <f t="shared" si="116"/>
        <v>2020</v>
      </c>
      <c r="E3088" s="326">
        <f t="shared" si="118"/>
        <v>24</v>
      </c>
    </row>
    <row r="3089" spans="1:5">
      <c r="A3089" s="324">
        <f t="shared" si="124"/>
        <v>43993</v>
      </c>
      <c r="B3089" s="325" t="str">
        <f t="shared" si="122"/>
        <v>QUI</v>
      </c>
      <c r="C3089" s="327">
        <f t="shared" si="125"/>
        <v>43990</v>
      </c>
      <c r="D3089" s="325">
        <f t="shared" si="116"/>
        <v>2020</v>
      </c>
      <c r="E3089" s="326">
        <f t="shared" si="118"/>
        <v>24</v>
      </c>
    </row>
    <row r="3090" spans="1:5">
      <c r="A3090" s="324">
        <f t="shared" si="124"/>
        <v>43994</v>
      </c>
      <c r="B3090" s="325" t="str">
        <f t="shared" si="122"/>
        <v>SEX</v>
      </c>
      <c r="C3090" s="327">
        <f t="shared" si="125"/>
        <v>43990</v>
      </c>
      <c r="D3090" s="325">
        <f t="shared" si="116"/>
        <v>2020</v>
      </c>
      <c r="E3090" s="326">
        <f t="shared" si="118"/>
        <v>24</v>
      </c>
    </row>
    <row r="3091" spans="1:5">
      <c r="A3091" s="324">
        <f t="shared" si="124"/>
        <v>43995</v>
      </c>
      <c r="B3091" s="325" t="str">
        <f t="shared" si="122"/>
        <v>SAB</v>
      </c>
      <c r="C3091" s="327">
        <f t="shared" si="125"/>
        <v>43990</v>
      </c>
      <c r="D3091" s="325">
        <f t="shared" si="116"/>
        <v>2020</v>
      </c>
      <c r="E3091" s="326">
        <f t="shared" si="118"/>
        <v>24</v>
      </c>
    </row>
    <row r="3092" spans="1:5">
      <c r="A3092" s="324">
        <f t="shared" si="124"/>
        <v>43996</v>
      </c>
      <c r="B3092" s="325" t="str">
        <f t="shared" si="122"/>
        <v>DOM</v>
      </c>
      <c r="C3092" s="327">
        <f t="shared" si="125"/>
        <v>43990</v>
      </c>
      <c r="D3092" s="325">
        <f t="shared" si="116"/>
        <v>2020</v>
      </c>
      <c r="E3092" s="326">
        <f t="shared" si="118"/>
        <v>24</v>
      </c>
    </row>
    <row r="3093" spans="1:5">
      <c r="A3093" s="324">
        <f t="shared" si="124"/>
        <v>43997</v>
      </c>
      <c r="B3093" s="325" t="str">
        <f t="shared" si="122"/>
        <v>SEG</v>
      </c>
      <c r="C3093" s="327">
        <f>Tabela1[[#This Row],[DATA]]</f>
        <v>43997</v>
      </c>
      <c r="D3093" s="325">
        <f t="shared" si="116"/>
        <v>2020</v>
      </c>
      <c r="E3093" s="326">
        <f t="shared" si="118"/>
        <v>25</v>
      </c>
    </row>
    <row r="3094" spans="1:5">
      <c r="A3094" s="324">
        <f t="shared" si="124"/>
        <v>43998</v>
      </c>
      <c r="B3094" s="325" t="str">
        <f t="shared" si="122"/>
        <v>TER</v>
      </c>
      <c r="C3094" s="327">
        <f t="shared" ref="C3094:C3099" si="126">C3093</f>
        <v>43997</v>
      </c>
      <c r="D3094" s="325">
        <f t="shared" si="116"/>
        <v>2020</v>
      </c>
      <c r="E3094" s="326">
        <f t="shared" si="118"/>
        <v>25</v>
      </c>
    </row>
    <row r="3095" spans="1:5">
      <c r="A3095" s="324">
        <f t="shared" si="124"/>
        <v>43999</v>
      </c>
      <c r="B3095" s="325" t="str">
        <f t="shared" si="122"/>
        <v>QUA</v>
      </c>
      <c r="C3095" s="327">
        <f t="shared" si="126"/>
        <v>43997</v>
      </c>
      <c r="D3095" s="325">
        <f t="shared" si="116"/>
        <v>2020</v>
      </c>
      <c r="E3095" s="326">
        <f t="shared" si="118"/>
        <v>25</v>
      </c>
    </row>
    <row r="3096" spans="1:5">
      <c r="A3096" s="324">
        <f t="shared" si="124"/>
        <v>44000</v>
      </c>
      <c r="B3096" s="325" t="str">
        <f t="shared" si="122"/>
        <v>QUI</v>
      </c>
      <c r="C3096" s="327">
        <f t="shared" si="126"/>
        <v>43997</v>
      </c>
      <c r="D3096" s="325">
        <f t="shared" si="116"/>
        <v>2020</v>
      </c>
      <c r="E3096" s="326">
        <f t="shared" si="118"/>
        <v>25</v>
      </c>
    </row>
    <row r="3097" spans="1:5">
      <c r="A3097" s="324">
        <f t="shared" si="124"/>
        <v>44001</v>
      </c>
      <c r="B3097" s="325" t="str">
        <f t="shared" si="122"/>
        <v>SEX</v>
      </c>
      <c r="C3097" s="327">
        <f t="shared" si="126"/>
        <v>43997</v>
      </c>
      <c r="D3097" s="325">
        <f t="shared" si="116"/>
        <v>2020</v>
      </c>
      <c r="E3097" s="326">
        <f t="shared" si="118"/>
        <v>25</v>
      </c>
    </row>
    <row r="3098" spans="1:5">
      <c r="A3098" s="324">
        <f t="shared" si="124"/>
        <v>44002</v>
      </c>
      <c r="B3098" s="325" t="str">
        <f t="shared" si="122"/>
        <v>SAB</v>
      </c>
      <c r="C3098" s="327">
        <f t="shared" si="126"/>
        <v>43997</v>
      </c>
      <c r="D3098" s="325">
        <f t="shared" si="116"/>
        <v>2020</v>
      </c>
      <c r="E3098" s="326">
        <f t="shared" si="118"/>
        <v>25</v>
      </c>
    </row>
    <row r="3099" spans="1:5">
      <c r="A3099" s="324">
        <f t="shared" si="124"/>
        <v>44003</v>
      </c>
      <c r="B3099" s="325" t="str">
        <f t="shared" si="122"/>
        <v>DOM</v>
      </c>
      <c r="C3099" s="327">
        <f t="shared" si="126"/>
        <v>43997</v>
      </c>
      <c r="D3099" s="325">
        <f t="shared" si="116"/>
        <v>2020</v>
      </c>
      <c r="E3099" s="326">
        <f t="shared" si="118"/>
        <v>25</v>
      </c>
    </row>
    <row r="3100" spans="1:5">
      <c r="A3100" s="324">
        <f t="shared" si="124"/>
        <v>44004</v>
      </c>
      <c r="B3100" s="325" t="str">
        <f t="shared" si="122"/>
        <v>SEG</v>
      </c>
      <c r="C3100" s="327">
        <f>Tabela1[[#This Row],[DATA]]</f>
        <v>44004</v>
      </c>
      <c r="D3100" s="325">
        <f t="shared" si="116"/>
        <v>2020</v>
      </c>
      <c r="E3100" s="326">
        <f t="shared" si="118"/>
        <v>26</v>
      </c>
    </row>
    <row r="3101" spans="1:5">
      <c r="A3101" s="324">
        <f t="shared" si="124"/>
        <v>44005</v>
      </c>
      <c r="B3101" s="325" t="str">
        <f t="shared" si="122"/>
        <v>TER</v>
      </c>
      <c r="C3101" s="327">
        <f t="shared" ref="C3101:C3106" si="127">C3100</f>
        <v>44004</v>
      </c>
      <c r="D3101" s="325">
        <f t="shared" si="116"/>
        <v>2020</v>
      </c>
      <c r="E3101" s="326">
        <f t="shared" si="118"/>
        <v>26</v>
      </c>
    </row>
    <row r="3102" spans="1:5">
      <c r="A3102" s="324">
        <f t="shared" si="124"/>
        <v>44006</v>
      </c>
      <c r="B3102" s="325" t="str">
        <f t="shared" si="122"/>
        <v>QUA</v>
      </c>
      <c r="C3102" s="327">
        <f t="shared" si="127"/>
        <v>44004</v>
      </c>
      <c r="D3102" s="325">
        <f t="shared" si="116"/>
        <v>2020</v>
      </c>
      <c r="E3102" s="326">
        <f t="shared" si="118"/>
        <v>26</v>
      </c>
    </row>
    <row r="3103" spans="1:5">
      <c r="A3103" s="324">
        <f t="shared" si="124"/>
        <v>44007</v>
      </c>
      <c r="B3103" s="325" t="str">
        <f t="shared" si="122"/>
        <v>QUI</v>
      </c>
      <c r="C3103" s="327">
        <f t="shared" si="127"/>
        <v>44004</v>
      </c>
      <c r="D3103" s="325">
        <f t="shared" si="116"/>
        <v>2020</v>
      </c>
      <c r="E3103" s="326">
        <f t="shared" si="118"/>
        <v>26</v>
      </c>
    </row>
    <row r="3104" spans="1:5">
      <c r="A3104" s="324">
        <f t="shared" si="124"/>
        <v>44008</v>
      </c>
      <c r="B3104" s="325" t="str">
        <f t="shared" si="122"/>
        <v>SEX</v>
      </c>
      <c r="C3104" s="327">
        <f t="shared" si="127"/>
        <v>44004</v>
      </c>
      <c r="D3104" s="325">
        <f t="shared" si="116"/>
        <v>2020</v>
      </c>
      <c r="E3104" s="326">
        <f t="shared" si="118"/>
        <v>26</v>
      </c>
    </row>
    <row r="3105" spans="1:5">
      <c r="A3105" s="324">
        <f t="shared" si="124"/>
        <v>44009</v>
      </c>
      <c r="B3105" s="325" t="str">
        <f t="shared" si="122"/>
        <v>SAB</v>
      </c>
      <c r="C3105" s="327">
        <f t="shared" si="127"/>
        <v>44004</v>
      </c>
      <c r="D3105" s="325">
        <f t="shared" si="116"/>
        <v>2020</v>
      </c>
      <c r="E3105" s="326">
        <f t="shared" si="118"/>
        <v>26</v>
      </c>
    </row>
    <row r="3106" spans="1:5">
      <c r="A3106" s="324">
        <f t="shared" si="124"/>
        <v>44010</v>
      </c>
      <c r="B3106" s="325" t="str">
        <f t="shared" si="122"/>
        <v>DOM</v>
      </c>
      <c r="C3106" s="327">
        <f t="shared" si="127"/>
        <v>44004</v>
      </c>
      <c r="D3106" s="325">
        <f t="shared" si="116"/>
        <v>2020</v>
      </c>
      <c r="E3106" s="326">
        <f t="shared" si="118"/>
        <v>26</v>
      </c>
    </row>
    <row r="3107" spans="1:5">
      <c r="A3107" s="324">
        <f t="shared" si="124"/>
        <v>44011</v>
      </c>
      <c r="B3107" s="325" t="str">
        <f t="shared" si="122"/>
        <v>SEG</v>
      </c>
      <c r="C3107" s="327">
        <f>Tabela1[[#This Row],[DATA]]</f>
        <v>44011</v>
      </c>
      <c r="D3107" s="325">
        <f t="shared" si="116"/>
        <v>2020</v>
      </c>
      <c r="E3107" s="326">
        <f t="shared" si="118"/>
        <v>27</v>
      </c>
    </row>
    <row r="3108" spans="1:5">
      <c r="A3108" s="324">
        <f t="shared" si="124"/>
        <v>44012</v>
      </c>
      <c r="B3108" s="325" t="str">
        <f t="shared" si="122"/>
        <v>TER</v>
      </c>
      <c r="C3108" s="327">
        <f t="shared" ref="C3108:C3113" si="128">C3107</f>
        <v>44011</v>
      </c>
      <c r="D3108" s="325">
        <f t="shared" si="116"/>
        <v>2020</v>
      </c>
      <c r="E3108" s="326">
        <f t="shared" si="118"/>
        <v>27</v>
      </c>
    </row>
    <row r="3109" spans="1:5">
      <c r="A3109" s="324">
        <f t="shared" si="124"/>
        <v>44013</v>
      </c>
      <c r="B3109" s="325" t="str">
        <f t="shared" si="122"/>
        <v>QUA</v>
      </c>
      <c r="C3109" s="327">
        <f t="shared" si="128"/>
        <v>44011</v>
      </c>
      <c r="D3109" s="325">
        <f t="shared" si="116"/>
        <v>2020</v>
      </c>
      <c r="E3109" s="326">
        <f t="shared" si="118"/>
        <v>27</v>
      </c>
    </row>
    <row r="3110" spans="1:5">
      <c r="A3110" s="324">
        <f t="shared" si="124"/>
        <v>44014</v>
      </c>
      <c r="B3110" s="325" t="str">
        <f t="shared" si="122"/>
        <v>QUI</v>
      </c>
      <c r="C3110" s="327">
        <f t="shared" si="128"/>
        <v>44011</v>
      </c>
      <c r="D3110" s="325">
        <f t="shared" si="116"/>
        <v>2020</v>
      </c>
      <c r="E3110" s="326">
        <f t="shared" si="118"/>
        <v>27</v>
      </c>
    </row>
    <row r="3111" spans="1:5">
      <c r="A3111" s="324">
        <f t="shared" si="124"/>
        <v>44015</v>
      </c>
      <c r="B3111" s="325" t="str">
        <f t="shared" si="122"/>
        <v>SEX</v>
      </c>
      <c r="C3111" s="327">
        <f t="shared" si="128"/>
        <v>44011</v>
      </c>
      <c r="D3111" s="325">
        <f t="shared" si="116"/>
        <v>2020</v>
      </c>
      <c r="E3111" s="326">
        <f t="shared" si="118"/>
        <v>27</v>
      </c>
    </row>
    <row r="3112" spans="1:5">
      <c r="A3112" s="324">
        <f t="shared" si="124"/>
        <v>44016</v>
      </c>
      <c r="B3112" s="325" t="str">
        <f t="shared" si="122"/>
        <v>SAB</v>
      </c>
      <c r="C3112" s="327">
        <f t="shared" si="128"/>
        <v>44011</v>
      </c>
      <c r="D3112" s="325">
        <f t="shared" ref="D3112:D3175" si="129">YEAR(A3112)</f>
        <v>2020</v>
      </c>
      <c r="E3112" s="326">
        <f t="shared" si="118"/>
        <v>27</v>
      </c>
    </row>
    <row r="3113" spans="1:5">
      <c r="A3113" s="324">
        <f t="shared" si="124"/>
        <v>44017</v>
      </c>
      <c r="B3113" s="325" t="str">
        <f t="shared" si="122"/>
        <v>DOM</v>
      </c>
      <c r="C3113" s="327">
        <f t="shared" si="128"/>
        <v>44011</v>
      </c>
      <c r="D3113" s="325">
        <f t="shared" si="129"/>
        <v>2020</v>
      </c>
      <c r="E3113" s="326">
        <f t="shared" si="118"/>
        <v>27</v>
      </c>
    </row>
    <row r="3114" spans="1:5">
      <c r="A3114" s="324">
        <f t="shared" si="124"/>
        <v>44018</v>
      </c>
      <c r="B3114" s="325" t="str">
        <f t="shared" si="122"/>
        <v>SEG</v>
      </c>
      <c r="C3114" s="327">
        <f>Tabela1[[#This Row],[DATA]]</f>
        <v>44018</v>
      </c>
      <c r="D3114" s="325">
        <f t="shared" si="129"/>
        <v>2020</v>
      </c>
      <c r="E3114" s="326">
        <f t="shared" si="118"/>
        <v>28</v>
      </c>
    </row>
    <row r="3115" spans="1:5">
      <c r="A3115" s="324">
        <f t="shared" si="124"/>
        <v>44019</v>
      </c>
      <c r="B3115" s="325" t="str">
        <f t="shared" si="122"/>
        <v>TER</v>
      </c>
      <c r="C3115" s="327">
        <f t="shared" ref="C3115:C3120" si="130">C3114</f>
        <v>44018</v>
      </c>
      <c r="D3115" s="325">
        <f t="shared" si="129"/>
        <v>2020</v>
      </c>
      <c r="E3115" s="326">
        <f t="shared" si="118"/>
        <v>28</v>
      </c>
    </row>
    <row r="3116" spans="1:5">
      <c r="A3116" s="324">
        <f t="shared" si="124"/>
        <v>44020</v>
      </c>
      <c r="B3116" s="325" t="str">
        <f t="shared" si="122"/>
        <v>QUA</v>
      </c>
      <c r="C3116" s="327">
        <f t="shared" si="130"/>
        <v>44018</v>
      </c>
      <c r="D3116" s="325">
        <f t="shared" si="129"/>
        <v>2020</v>
      </c>
      <c r="E3116" s="326">
        <f t="shared" si="118"/>
        <v>28</v>
      </c>
    </row>
    <row r="3117" spans="1:5">
      <c r="A3117" s="324">
        <f t="shared" si="124"/>
        <v>44021</v>
      </c>
      <c r="B3117" s="325" t="str">
        <f t="shared" si="122"/>
        <v>QUI</v>
      </c>
      <c r="C3117" s="327">
        <f t="shared" si="130"/>
        <v>44018</v>
      </c>
      <c r="D3117" s="325">
        <f t="shared" si="129"/>
        <v>2020</v>
      </c>
      <c r="E3117" s="326">
        <f t="shared" si="118"/>
        <v>28</v>
      </c>
    </row>
    <row r="3118" spans="1:5">
      <c r="A3118" s="324">
        <f t="shared" si="124"/>
        <v>44022</v>
      </c>
      <c r="B3118" s="325" t="str">
        <f t="shared" si="122"/>
        <v>SEX</v>
      </c>
      <c r="C3118" s="327">
        <f t="shared" si="130"/>
        <v>44018</v>
      </c>
      <c r="D3118" s="325">
        <f t="shared" si="129"/>
        <v>2020</v>
      </c>
      <c r="E3118" s="326">
        <f t="shared" si="118"/>
        <v>28</v>
      </c>
    </row>
    <row r="3119" spans="1:5">
      <c r="A3119" s="324">
        <f t="shared" si="124"/>
        <v>44023</v>
      </c>
      <c r="B3119" s="325" t="str">
        <f t="shared" si="122"/>
        <v>SAB</v>
      </c>
      <c r="C3119" s="327">
        <f t="shared" si="130"/>
        <v>44018</v>
      </c>
      <c r="D3119" s="325">
        <f t="shared" si="129"/>
        <v>2020</v>
      </c>
      <c r="E3119" s="326">
        <f t="shared" si="118"/>
        <v>28</v>
      </c>
    </row>
    <row r="3120" spans="1:5">
      <c r="A3120" s="324">
        <f t="shared" si="124"/>
        <v>44024</v>
      </c>
      <c r="B3120" s="325" t="str">
        <f t="shared" si="122"/>
        <v>DOM</v>
      </c>
      <c r="C3120" s="327">
        <f t="shared" si="130"/>
        <v>44018</v>
      </c>
      <c r="D3120" s="325">
        <f t="shared" si="129"/>
        <v>2020</v>
      </c>
      <c r="E3120" s="326">
        <f t="shared" ref="E3120:E3183" si="131">IF(B3120="seg",E3119+1,E3119)</f>
        <v>28</v>
      </c>
    </row>
    <row r="3121" spans="1:5">
      <c r="A3121" s="324">
        <f t="shared" si="124"/>
        <v>44025</v>
      </c>
      <c r="B3121" s="325" t="str">
        <f t="shared" si="122"/>
        <v>SEG</v>
      </c>
      <c r="C3121" s="327">
        <f>Tabela1[[#This Row],[DATA]]</f>
        <v>44025</v>
      </c>
      <c r="D3121" s="325">
        <f t="shared" si="129"/>
        <v>2020</v>
      </c>
      <c r="E3121" s="326">
        <f t="shared" si="131"/>
        <v>29</v>
      </c>
    </row>
    <row r="3122" spans="1:5">
      <c r="A3122" s="324">
        <f t="shared" si="124"/>
        <v>44026</v>
      </c>
      <c r="B3122" s="325" t="str">
        <f t="shared" si="122"/>
        <v>TER</v>
      </c>
      <c r="C3122" s="327">
        <f t="shared" ref="C3122:C3127" si="132">C3121</f>
        <v>44025</v>
      </c>
      <c r="D3122" s="325">
        <f t="shared" si="129"/>
        <v>2020</v>
      </c>
      <c r="E3122" s="326">
        <f t="shared" si="131"/>
        <v>29</v>
      </c>
    </row>
    <row r="3123" spans="1:5">
      <c r="A3123" s="324">
        <f t="shared" si="124"/>
        <v>44027</v>
      </c>
      <c r="B3123" s="325" t="str">
        <f t="shared" si="122"/>
        <v>QUA</v>
      </c>
      <c r="C3123" s="327">
        <f t="shared" si="132"/>
        <v>44025</v>
      </c>
      <c r="D3123" s="325">
        <f t="shared" si="129"/>
        <v>2020</v>
      </c>
      <c r="E3123" s="326">
        <f t="shared" si="131"/>
        <v>29</v>
      </c>
    </row>
    <row r="3124" spans="1:5">
      <c r="A3124" s="324">
        <f t="shared" si="124"/>
        <v>44028</v>
      </c>
      <c r="B3124" s="325" t="str">
        <f t="shared" si="122"/>
        <v>QUI</v>
      </c>
      <c r="C3124" s="327">
        <f t="shared" si="132"/>
        <v>44025</v>
      </c>
      <c r="D3124" s="325">
        <f t="shared" si="129"/>
        <v>2020</v>
      </c>
      <c r="E3124" s="326">
        <f t="shared" si="131"/>
        <v>29</v>
      </c>
    </row>
    <row r="3125" spans="1:5">
      <c r="A3125" s="324">
        <f t="shared" si="124"/>
        <v>44029</v>
      </c>
      <c r="B3125" s="325" t="str">
        <f t="shared" si="122"/>
        <v>SEX</v>
      </c>
      <c r="C3125" s="327">
        <f t="shared" si="132"/>
        <v>44025</v>
      </c>
      <c r="D3125" s="325">
        <f t="shared" si="129"/>
        <v>2020</v>
      </c>
      <c r="E3125" s="326">
        <f t="shared" si="131"/>
        <v>29</v>
      </c>
    </row>
    <row r="3126" spans="1:5">
      <c r="A3126" s="324">
        <f t="shared" si="124"/>
        <v>44030</v>
      </c>
      <c r="B3126" s="325" t="str">
        <f t="shared" si="122"/>
        <v>SAB</v>
      </c>
      <c r="C3126" s="327">
        <f t="shared" si="132"/>
        <v>44025</v>
      </c>
      <c r="D3126" s="325">
        <f t="shared" si="129"/>
        <v>2020</v>
      </c>
      <c r="E3126" s="326">
        <f t="shared" si="131"/>
        <v>29</v>
      </c>
    </row>
    <row r="3127" spans="1:5">
      <c r="A3127" s="324">
        <f t="shared" si="124"/>
        <v>44031</v>
      </c>
      <c r="B3127" s="325" t="str">
        <f t="shared" si="122"/>
        <v>DOM</v>
      </c>
      <c r="C3127" s="327">
        <f t="shared" si="132"/>
        <v>44025</v>
      </c>
      <c r="D3127" s="325">
        <f t="shared" si="129"/>
        <v>2020</v>
      </c>
      <c r="E3127" s="326">
        <f t="shared" si="131"/>
        <v>29</v>
      </c>
    </row>
    <row r="3128" spans="1:5">
      <c r="A3128" s="324">
        <f t="shared" si="124"/>
        <v>44032</v>
      </c>
      <c r="B3128" s="325" t="str">
        <f t="shared" si="122"/>
        <v>SEG</v>
      </c>
      <c r="C3128" s="327">
        <f>Tabela1[[#This Row],[DATA]]</f>
        <v>44032</v>
      </c>
      <c r="D3128" s="325">
        <f t="shared" si="129"/>
        <v>2020</v>
      </c>
      <c r="E3128" s="326">
        <f t="shared" si="131"/>
        <v>30</v>
      </c>
    </row>
    <row r="3129" spans="1:5">
      <c r="A3129" s="324">
        <f t="shared" si="124"/>
        <v>44033</v>
      </c>
      <c r="B3129" s="325" t="str">
        <f t="shared" si="122"/>
        <v>TER</v>
      </c>
      <c r="C3129" s="327">
        <f t="shared" ref="C3129:C3134" si="133">C3128</f>
        <v>44032</v>
      </c>
      <c r="D3129" s="325">
        <f t="shared" si="129"/>
        <v>2020</v>
      </c>
      <c r="E3129" s="326">
        <f t="shared" si="131"/>
        <v>30</v>
      </c>
    </row>
    <row r="3130" spans="1:5">
      <c r="A3130" s="324">
        <f t="shared" si="124"/>
        <v>44034</v>
      </c>
      <c r="B3130" s="325" t="str">
        <f t="shared" si="122"/>
        <v>QUA</v>
      </c>
      <c r="C3130" s="327">
        <f t="shared" si="133"/>
        <v>44032</v>
      </c>
      <c r="D3130" s="325">
        <f t="shared" si="129"/>
        <v>2020</v>
      </c>
      <c r="E3130" s="326">
        <f t="shared" si="131"/>
        <v>30</v>
      </c>
    </row>
    <row r="3131" spans="1:5">
      <c r="A3131" s="324">
        <f t="shared" si="124"/>
        <v>44035</v>
      </c>
      <c r="B3131" s="325" t="str">
        <f t="shared" si="122"/>
        <v>QUI</v>
      </c>
      <c r="C3131" s="327">
        <f t="shared" si="133"/>
        <v>44032</v>
      </c>
      <c r="D3131" s="325">
        <f t="shared" si="129"/>
        <v>2020</v>
      </c>
      <c r="E3131" s="326">
        <f t="shared" si="131"/>
        <v>30</v>
      </c>
    </row>
    <row r="3132" spans="1:5">
      <c r="A3132" s="324">
        <f t="shared" si="124"/>
        <v>44036</v>
      </c>
      <c r="B3132" s="325" t="str">
        <f t="shared" si="122"/>
        <v>SEX</v>
      </c>
      <c r="C3132" s="327">
        <f t="shared" si="133"/>
        <v>44032</v>
      </c>
      <c r="D3132" s="325">
        <f t="shared" si="129"/>
        <v>2020</v>
      </c>
      <c r="E3132" s="326">
        <f t="shared" si="131"/>
        <v>30</v>
      </c>
    </row>
    <row r="3133" spans="1:5">
      <c r="A3133" s="324">
        <f t="shared" si="124"/>
        <v>44037</v>
      </c>
      <c r="B3133" s="325" t="str">
        <f t="shared" si="122"/>
        <v>SAB</v>
      </c>
      <c r="C3133" s="327">
        <f t="shared" si="133"/>
        <v>44032</v>
      </c>
      <c r="D3133" s="325">
        <f t="shared" si="129"/>
        <v>2020</v>
      </c>
      <c r="E3133" s="326">
        <f t="shared" si="131"/>
        <v>30</v>
      </c>
    </row>
    <row r="3134" spans="1:5">
      <c r="A3134" s="324">
        <f t="shared" si="124"/>
        <v>44038</v>
      </c>
      <c r="B3134" s="325" t="str">
        <f t="shared" si="122"/>
        <v>DOM</v>
      </c>
      <c r="C3134" s="327">
        <f t="shared" si="133"/>
        <v>44032</v>
      </c>
      <c r="D3134" s="325">
        <f t="shared" si="129"/>
        <v>2020</v>
      </c>
      <c r="E3134" s="326">
        <f t="shared" si="131"/>
        <v>30</v>
      </c>
    </row>
    <row r="3135" spans="1:5">
      <c r="A3135" s="324">
        <f t="shared" si="124"/>
        <v>44039</v>
      </c>
      <c r="B3135" s="325" t="str">
        <f t="shared" si="122"/>
        <v>SEG</v>
      </c>
      <c r="C3135" s="327">
        <f>Tabela1[[#This Row],[DATA]]</f>
        <v>44039</v>
      </c>
      <c r="D3135" s="325">
        <f t="shared" si="129"/>
        <v>2020</v>
      </c>
      <c r="E3135" s="326">
        <f t="shared" si="131"/>
        <v>31</v>
      </c>
    </row>
    <row r="3136" spans="1:5">
      <c r="A3136" s="324">
        <f t="shared" si="124"/>
        <v>44040</v>
      </c>
      <c r="B3136" s="325" t="str">
        <f t="shared" si="122"/>
        <v>TER</v>
      </c>
      <c r="C3136" s="327">
        <f t="shared" ref="C3136:C3141" si="134">C3135</f>
        <v>44039</v>
      </c>
      <c r="D3136" s="325">
        <f t="shared" si="129"/>
        <v>2020</v>
      </c>
      <c r="E3136" s="326">
        <f t="shared" si="131"/>
        <v>31</v>
      </c>
    </row>
    <row r="3137" spans="1:5">
      <c r="A3137" s="324">
        <f t="shared" si="124"/>
        <v>44041</v>
      </c>
      <c r="B3137" s="325" t="str">
        <f t="shared" si="122"/>
        <v>QUA</v>
      </c>
      <c r="C3137" s="327">
        <f t="shared" si="134"/>
        <v>44039</v>
      </c>
      <c r="D3137" s="325">
        <f t="shared" si="129"/>
        <v>2020</v>
      </c>
      <c r="E3137" s="326">
        <f t="shared" si="131"/>
        <v>31</v>
      </c>
    </row>
    <row r="3138" spans="1:5">
      <c r="A3138" s="324">
        <f t="shared" si="124"/>
        <v>44042</v>
      </c>
      <c r="B3138" s="325" t="str">
        <f t="shared" ref="B3138:B3201" si="135">VLOOKUP(WEEKDAY(A3138),$G$2:$H$9,2,0)</f>
        <v>QUI</v>
      </c>
      <c r="C3138" s="327">
        <f t="shared" si="134"/>
        <v>44039</v>
      </c>
      <c r="D3138" s="325">
        <f t="shared" si="129"/>
        <v>2020</v>
      </c>
      <c r="E3138" s="326">
        <f t="shared" si="131"/>
        <v>31</v>
      </c>
    </row>
    <row r="3139" spans="1:5">
      <c r="A3139" s="324">
        <f t="shared" si="124"/>
        <v>44043</v>
      </c>
      <c r="B3139" s="325" t="str">
        <f t="shared" si="135"/>
        <v>SEX</v>
      </c>
      <c r="C3139" s="327">
        <f t="shared" si="134"/>
        <v>44039</v>
      </c>
      <c r="D3139" s="325">
        <f t="shared" si="129"/>
        <v>2020</v>
      </c>
      <c r="E3139" s="326">
        <f t="shared" si="131"/>
        <v>31</v>
      </c>
    </row>
    <row r="3140" spans="1:5">
      <c r="A3140" s="324">
        <f t="shared" si="124"/>
        <v>44044</v>
      </c>
      <c r="B3140" s="325" t="str">
        <f t="shared" si="135"/>
        <v>SAB</v>
      </c>
      <c r="C3140" s="327">
        <f t="shared" si="134"/>
        <v>44039</v>
      </c>
      <c r="D3140" s="325">
        <f t="shared" si="129"/>
        <v>2020</v>
      </c>
      <c r="E3140" s="326">
        <f t="shared" si="131"/>
        <v>31</v>
      </c>
    </row>
    <row r="3141" spans="1:5">
      <c r="A3141" s="324">
        <f t="shared" si="124"/>
        <v>44045</v>
      </c>
      <c r="B3141" s="325" t="str">
        <f t="shared" si="135"/>
        <v>DOM</v>
      </c>
      <c r="C3141" s="327">
        <f t="shared" si="134"/>
        <v>44039</v>
      </c>
      <c r="D3141" s="325">
        <f t="shared" si="129"/>
        <v>2020</v>
      </c>
      <c r="E3141" s="326">
        <f t="shared" si="131"/>
        <v>31</v>
      </c>
    </row>
    <row r="3142" spans="1:5">
      <c r="A3142" s="324">
        <f t="shared" si="124"/>
        <v>44046</v>
      </c>
      <c r="B3142" s="325" t="str">
        <f t="shared" si="135"/>
        <v>SEG</v>
      </c>
      <c r="C3142" s="327">
        <f>Tabela1[[#This Row],[DATA]]</f>
        <v>44046</v>
      </c>
      <c r="D3142" s="325">
        <f t="shared" si="129"/>
        <v>2020</v>
      </c>
      <c r="E3142" s="326">
        <f t="shared" si="131"/>
        <v>32</v>
      </c>
    </row>
    <row r="3143" spans="1:5">
      <c r="A3143" s="324">
        <f t="shared" si="124"/>
        <v>44047</v>
      </c>
      <c r="B3143" s="325" t="str">
        <f t="shared" si="135"/>
        <v>TER</v>
      </c>
      <c r="C3143" s="327">
        <f t="shared" ref="C3143:C3148" si="136">C3142</f>
        <v>44046</v>
      </c>
      <c r="D3143" s="325">
        <f t="shared" si="129"/>
        <v>2020</v>
      </c>
      <c r="E3143" s="326">
        <f t="shared" si="131"/>
        <v>32</v>
      </c>
    </row>
    <row r="3144" spans="1:5">
      <c r="A3144" s="324">
        <f t="shared" si="124"/>
        <v>44048</v>
      </c>
      <c r="B3144" s="325" t="str">
        <f t="shared" si="135"/>
        <v>QUA</v>
      </c>
      <c r="C3144" s="327">
        <f t="shared" si="136"/>
        <v>44046</v>
      </c>
      <c r="D3144" s="325">
        <f t="shared" si="129"/>
        <v>2020</v>
      </c>
      <c r="E3144" s="326">
        <f t="shared" si="131"/>
        <v>32</v>
      </c>
    </row>
    <row r="3145" spans="1:5">
      <c r="A3145" s="324">
        <f t="shared" si="124"/>
        <v>44049</v>
      </c>
      <c r="B3145" s="325" t="str">
        <f t="shared" si="135"/>
        <v>QUI</v>
      </c>
      <c r="C3145" s="327">
        <f t="shared" si="136"/>
        <v>44046</v>
      </c>
      <c r="D3145" s="325">
        <f t="shared" si="129"/>
        <v>2020</v>
      </c>
      <c r="E3145" s="326">
        <f t="shared" si="131"/>
        <v>32</v>
      </c>
    </row>
    <row r="3146" spans="1:5">
      <c r="A3146" s="324">
        <f t="shared" si="124"/>
        <v>44050</v>
      </c>
      <c r="B3146" s="325" t="str">
        <f t="shared" si="135"/>
        <v>SEX</v>
      </c>
      <c r="C3146" s="327">
        <f t="shared" si="136"/>
        <v>44046</v>
      </c>
      <c r="D3146" s="325">
        <f t="shared" si="129"/>
        <v>2020</v>
      </c>
      <c r="E3146" s="326">
        <f t="shared" si="131"/>
        <v>32</v>
      </c>
    </row>
    <row r="3147" spans="1:5">
      <c r="A3147" s="324">
        <f t="shared" si="124"/>
        <v>44051</v>
      </c>
      <c r="B3147" s="325" t="str">
        <f t="shared" si="135"/>
        <v>SAB</v>
      </c>
      <c r="C3147" s="327">
        <f t="shared" si="136"/>
        <v>44046</v>
      </c>
      <c r="D3147" s="325">
        <f t="shared" si="129"/>
        <v>2020</v>
      </c>
      <c r="E3147" s="326">
        <f t="shared" si="131"/>
        <v>32</v>
      </c>
    </row>
    <row r="3148" spans="1:5">
      <c r="A3148" s="324">
        <f t="shared" ref="A3148:A3211" si="137">A3147+1</f>
        <v>44052</v>
      </c>
      <c r="B3148" s="325" t="str">
        <f t="shared" si="135"/>
        <v>DOM</v>
      </c>
      <c r="C3148" s="327">
        <f t="shared" si="136"/>
        <v>44046</v>
      </c>
      <c r="D3148" s="325">
        <f t="shared" si="129"/>
        <v>2020</v>
      </c>
      <c r="E3148" s="326">
        <f t="shared" si="131"/>
        <v>32</v>
      </c>
    </row>
    <row r="3149" spans="1:5">
      <c r="A3149" s="324">
        <f t="shared" si="137"/>
        <v>44053</v>
      </c>
      <c r="B3149" s="325" t="str">
        <f t="shared" si="135"/>
        <v>SEG</v>
      </c>
      <c r="C3149" s="327">
        <f>Tabela1[[#This Row],[DATA]]</f>
        <v>44053</v>
      </c>
      <c r="D3149" s="325">
        <f t="shared" si="129"/>
        <v>2020</v>
      </c>
      <c r="E3149" s="326">
        <f t="shared" si="131"/>
        <v>33</v>
      </c>
    </row>
    <row r="3150" spans="1:5">
      <c r="A3150" s="324">
        <f t="shared" si="137"/>
        <v>44054</v>
      </c>
      <c r="B3150" s="325" t="str">
        <f t="shared" si="135"/>
        <v>TER</v>
      </c>
      <c r="C3150" s="327">
        <f t="shared" ref="C3150:C3155" si="138">C3149</f>
        <v>44053</v>
      </c>
      <c r="D3150" s="325">
        <f t="shared" si="129"/>
        <v>2020</v>
      </c>
      <c r="E3150" s="326">
        <f t="shared" si="131"/>
        <v>33</v>
      </c>
    </row>
    <row r="3151" spans="1:5">
      <c r="A3151" s="324">
        <f t="shared" si="137"/>
        <v>44055</v>
      </c>
      <c r="B3151" s="325" t="str">
        <f t="shared" si="135"/>
        <v>QUA</v>
      </c>
      <c r="C3151" s="327">
        <f t="shared" si="138"/>
        <v>44053</v>
      </c>
      <c r="D3151" s="325">
        <f t="shared" si="129"/>
        <v>2020</v>
      </c>
      <c r="E3151" s="326">
        <f t="shared" si="131"/>
        <v>33</v>
      </c>
    </row>
    <row r="3152" spans="1:5">
      <c r="A3152" s="324">
        <f t="shared" si="137"/>
        <v>44056</v>
      </c>
      <c r="B3152" s="325" t="str">
        <f t="shared" si="135"/>
        <v>QUI</v>
      </c>
      <c r="C3152" s="327">
        <f t="shared" si="138"/>
        <v>44053</v>
      </c>
      <c r="D3152" s="325">
        <f t="shared" si="129"/>
        <v>2020</v>
      </c>
      <c r="E3152" s="326">
        <f t="shared" si="131"/>
        <v>33</v>
      </c>
    </row>
    <row r="3153" spans="1:5">
      <c r="A3153" s="324">
        <f t="shared" si="137"/>
        <v>44057</v>
      </c>
      <c r="B3153" s="325" t="str">
        <f t="shared" si="135"/>
        <v>SEX</v>
      </c>
      <c r="C3153" s="327">
        <f t="shared" si="138"/>
        <v>44053</v>
      </c>
      <c r="D3153" s="325">
        <f t="shared" si="129"/>
        <v>2020</v>
      </c>
      <c r="E3153" s="326">
        <f t="shared" si="131"/>
        <v>33</v>
      </c>
    </row>
    <row r="3154" spans="1:5">
      <c r="A3154" s="324">
        <f t="shared" si="137"/>
        <v>44058</v>
      </c>
      <c r="B3154" s="325" t="str">
        <f t="shared" si="135"/>
        <v>SAB</v>
      </c>
      <c r="C3154" s="327">
        <f t="shared" si="138"/>
        <v>44053</v>
      </c>
      <c r="D3154" s="325">
        <f t="shared" si="129"/>
        <v>2020</v>
      </c>
      <c r="E3154" s="326">
        <f t="shared" si="131"/>
        <v>33</v>
      </c>
    </row>
    <row r="3155" spans="1:5">
      <c r="A3155" s="324">
        <f t="shared" si="137"/>
        <v>44059</v>
      </c>
      <c r="B3155" s="325" t="str">
        <f t="shared" si="135"/>
        <v>DOM</v>
      </c>
      <c r="C3155" s="327">
        <f t="shared" si="138"/>
        <v>44053</v>
      </c>
      <c r="D3155" s="325">
        <f t="shared" si="129"/>
        <v>2020</v>
      </c>
      <c r="E3155" s="326">
        <f t="shared" si="131"/>
        <v>33</v>
      </c>
    </row>
    <row r="3156" spans="1:5">
      <c r="A3156" s="324">
        <f t="shared" si="137"/>
        <v>44060</v>
      </c>
      <c r="B3156" s="325" t="str">
        <f t="shared" si="135"/>
        <v>SEG</v>
      </c>
      <c r="C3156" s="327">
        <f>Tabela1[[#This Row],[DATA]]</f>
        <v>44060</v>
      </c>
      <c r="D3156" s="325">
        <f t="shared" si="129"/>
        <v>2020</v>
      </c>
      <c r="E3156" s="326">
        <f t="shared" si="131"/>
        <v>34</v>
      </c>
    </row>
    <row r="3157" spans="1:5">
      <c r="A3157" s="324">
        <f t="shared" si="137"/>
        <v>44061</v>
      </c>
      <c r="B3157" s="325" t="str">
        <f t="shared" si="135"/>
        <v>TER</v>
      </c>
      <c r="C3157" s="327">
        <f t="shared" ref="C3157:C3162" si="139">C3156</f>
        <v>44060</v>
      </c>
      <c r="D3157" s="325">
        <f t="shared" si="129"/>
        <v>2020</v>
      </c>
      <c r="E3157" s="326">
        <f t="shared" si="131"/>
        <v>34</v>
      </c>
    </row>
    <row r="3158" spans="1:5">
      <c r="A3158" s="324">
        <f t="shared" si="137"/>
        <v>44062</v>
      </c>
      <c r="B3158" s="325" t="str">
        <f t="shared" si="135"/>
        <v>QUA</v>
      </c>
      <c r="C3158" s="327">
        <f t="shared" si="139"/>
        <v>44060</v>
      </c>
      <c r="D3158" s="325">
        <f t="shared" si="129"/>
        <v>2020</v>
      </c>
      <c r="E3158" s="326">
        <f t="shared" si="131"/>
        <v>34</v>
      </c>
    </row>
    <row r="3159" spans="1:5">
      <c r="A3159" s="324">
        <f t="shared" si="137"/>
        <v>44063</v>
      </c>
      <c r="B3159" s="325" t="str">
        <f t="shared" si="135"/>
        <v>QUI</v>
      </c>
      <c r="C3159" s="327">
        <f t="shared" si="139"/>
        <v>44060</v>
      </c>
      <c r="D3159" s="325">
        <f t="shared" si="129"/>
        <v>2020</v>
      </c>
      <c r="E3159" s="326">
        <f t="shared" si="131"/>
        <v>34</v>
      </c>
    </row>
    <row r="3160" spans="1:5">
      <c r="A3160" s="324">
        <f t="shared" si="137"/>
        <v>44064</v>
      </c>
      <c r="B3160" s="325" t="str">
        <f t="shared" si="135"/>
        <v>SEX</v>
      </c>
      <c r="C3160" s="327">
        <f t="shared" si="139"/>
        <v>44060</v>
      </c>
      <c r="D3160" s="325">
        <f t="shared" si="129"/>
        <v>2020</v>
      </c>
      <c r="E3160" s="326">
        <f t="shared" si="131"/>
        <v>34</v>
      </c>
    </row>
    <row r="3161" spans="1:5">
      <c r="A3161" s="324">
        <f t="shared" si="137"/>
        <v>44065</v>
      </c>
      <c r="B3161" s="325" t="str">
        <f t="shared" si="135"/>
        <v>SAB</v>
      </c>
      <c r="C3161" s="327">
        <f t="shared" si="139"/>
        <v>44060</v>
      </c>
      <c r="D3161" s="325">
        <f t="shared" si="129"/>
        <v>2020</v>
      </c>
      <c r="E3161" s="326">
        <f t="shared" si="131"/>
        <v>34</v>
      </c>
    </row>
    <row r="3162" spans="1:5">
      <c r="A3162" s="324">
        <f t="shared" si="137"/>
        <v>44066</v>
      </c>
      <c r="B3162" s="325" t="str">
        <f t="shared" si="135"/>
        <v>DOM</v>
      </c>
      <c r="C3162" s="327">
        <f t="shared" si="139"/>
        <v>44060</v>
      </c>
      <c r="D3162" s="325">
        <f t="shared" si="129"/>
        <v>2020</v>
      </c>
      <c r="E3162" s="326">
        <f t="shared" si="131"/>
        <v>34</v>
      </c>
    </row>
    <row r="3163" spans="1:5">
      <c r="A3163" s="324">
        <f t="shared" si="137"/>
        <v>44067</v>
      </c>
      <c r="B3163" s="325" t="str">
        <f t="shared" si="135"/>
        <v>SEG</v>
      </c>
      <c r="C3163" s="327">
        <f>Tabela1[[#This Row],[DATA]]</f>
        <v>44067</v>
      </c>
      <c r="D3163" s="325">
        <f t="shared" si="129"/>
        <v>2020</v>
      </c>
      <c r="E3163" s="326">
        <f t="shared" si="131"/>
        <v>35</v>
      </c>
    </row>
    <row r="3164" spans="1:5">
      <c r="A3164" s="324">
        <f t="shared" si="137"/>
        <v>44068</v>
      </c>
      <c r="B3164" s="325" t="str">
        <f t="shared" si="135"/>
        <v>TER</v>
      </c>
      <c r="C3164" s="327">
        <f t="shared" ref="C3164:C3169" si="140">C3163</f>
        <v>44067</v>
      </c>
      <c r="D3164" s="325">
        <f t="shared" si="129"/>
        <v>2020</v>
      </c>
      <c r="E3164" s="326">
        <f t="shared" si="131"/>
        <v>35</v>
      </c>
    </row>
    <row r="3165" spans="1:5">
      <c r="A3165" s="324">
        <f t="shared" si="137"/>
        <v>44069</v>
      </c>
      <c r="B3165" s="325" t="str">
        <f t="shared" si="135"/>
        <v>QUA</v>
      </c>
      <c r="C3165" s="327">
        <f t="shared" si="140"/>
        <v>44067</v>
      </c>
      <c r="D3165" s="325">
        <f t="shared" si="129"/>
        <v>2020</v>
      </c>
      <c r="E3165" s="326">
        <f t="shared" si="131"/>
        <v>35</v>
      </c>
    </row>
    <row r="3166" spans="1:5">
      <c r="A3166" s="324">
        <f t="shared" si="137"/>
        <v>44070</v>
      </c>
      <c r="B3166" s="325" t="str">
        <f t="shared" si="135"/>
        <v>QUI</v>
      </c>
      <c r="C3166" s="327">
        <f t="shared" si="140"/>
        <v>44067</v>
      </c>
      <c r="D3166" s="325">
        <f t="shared" si="129"/>
        <v>2020</v>
      </c>
      <c r="E3166" s="326">
        <f t="shared" si="131"/>
        <v>35</v>
      </c>
    </row>
    <row r="3167" spans="1:5">
      <c r="A3167" s="324">
        <f t="shared" si="137"/>
        <v>44071</v>
      </c>
      <c r="B3167" s="325" t="str">
        <f t="shared" si="135"/>
        <v>SEX</v>
      </c>
      <c r="C3167" s="327">
        <f t="shared" si="140"/>
        <v>44067</v>
      </c>
      <c r="D3167" s="325">
        <f t="shared" si="129"/>
        <v>2020</v>
      </c>
      <c r="E3167" s="326">
        <f t="shared" si="131"/>
        <v>35</v>
      </c>
    </row>
    <row r="3168" spans="1:5">
      <c r="A3168" s="324">
        <f t="shared" si="137"/>
        <v>44072</v>
      </c>
      <c r="B3168" s="325" t="str">
        <f t="shared" si="135"/>
        <v>SAB</v>
      </c>
      <c r="C3168" s="327">
        <f t="shared" si="140"/>
        <v>44067</v>
      </c>
      <c r="D3168" s="325">
        <f t="shared" si="129"/>
        <v>2020</v>
      </c>
      <c r="E3168" s="326">
        <f t="shared" si="131"/>
        <v>35</v>
      </c>
    </row>
    <row r="3169" spans="1:5">
      <c r="A3169" s="324">
        <f t="shared" si="137"/>
        <v>44073</v>
      </c>
      <c r="B3169" s="325" t="str">
        <f t="shared" si="135"/>
        <v>DOM</v>
      </c>
      <c r="C3169" s="327">
        <f t="shared" si="140"/>
        <v>44067</v>
      </c>
      <c r="D3169" s="325">
        <f t="shared" si="129"/>
        <v>2020</v>
      </c>
      <c r="E3169" s="326">
        <f t="shared" si="131"/>
        <v>35</v>
      </c>
    </row>
    <row r="3170" spans="1:5">
      <c r="A3170" s="324">
        <f t="shared" si="137"/>
        <v>44074</v>
      </c>
      <c r="B3170" s="325" t="str">
        <f t="shared" si="135"/>
        <v>SEG</v>
      </c>
      <c r="C3170" s="327">
        <f>Tabela1[[#This Row],[DATA]]</f>
        <v>44074</v>
      </c>
      <c r="D3170" s="325">
        <f t="shared" si="129"/>
        <v>2020</v>
      </c>
      <c r="E3170" s="326">
        <f t="shared" si="131"/>
        <v>36</v>
      </c>
    </row>
    <row r="3171" spans="1:5">
      <c r="A3171" s="324">
        <f t="shared" si="137"/>
        <v>44075</v>
      </c>
      <c r="B3171" s="325" t="str">
        <f t="shared" si="135"/>
        <v>TER</v>
      </c>
      <c r="C3171" s="327">
        <f t="shared" ref="C3171:C3176" si="141">C3170</f>
        <v>44074</v>
      </c>
      <c r="D3171" s="325">
        <f t="shared" si="129"/>
        <v>2020</v>
      </c>
      <c r="E3171" s="326">
        <f t="shared" si="131"/>
        <v>36</v>
      </c>
    </row>
    <row r="3172" spans="1:5">
      <c r="A3172" s="324">
        <f t="shared" si="137"/>
        <v>44076</v>
      </c>
      <c r="B3172" s="325" t="str">
        <f t="shared" si="135"/>
        <v>QUA</v>
      </c>
      <c r="C3172" s="327">
        <f t="shared" si="141"/>
        <v>44074</v>
      </c>
      <c r="D3172" s="325">
        <f t="shared" si="129"/>
        <v>2020</v>
      </c>
      <c r="E3172" s="326">
        <f t="shared" si="131"/>
        <v>36</v>
      </c>
    </row>
    <row r="3173" spans="1:5">
      <c r="A3173" s="324">
        <f t="shared" si="137"/>
        <v>44077</v>
      </c>
      <c r="B3173" s="325" t="str">
        <f t="shared" si="135"/>
        <v>QUI</v>
      </c>
      <c r="C3173" s="327">
        <f t="shared" si="141"/>
        <v>44074</v>
      </c>
      <c r="D3173" s="325">
        <f t="shared" si="129"/>
        <v>2020</v>
      </c>
      <c r="E3173" s="326">
        <f t="shared" si="131"/>
        <v>36</v>
      </c>
    </row>
    <row r="3174" spans="1:5">
      <c r="A3174" s="324">
        <f t="shared" si="137"/>
        <v>44078</v>
      </c>
      <c r="B3174" s="325" t="str">
        <f t="shared" si="135"/>
        <v>SEX</v>
      </c>
      <c r="C3174" s="327">
        <f t="shared" si="141"/>
        <v>44074</v>
      </c>
      <c r="D3174" s="325">
        <f t="shared" si="129"/>
        <v>2020</v>
      </c>
      <c r="E3174" s="326">
        <f t="shared" si="131"/>
        <v>36</v>
      </c>
    </row>
    <row r="3175" spans="1:5">
      <c r="A3175" s="324">
        <f t="shared" si="137"/>
        <v>44079</v>
      </c>
      <c r="B3175" s="325" t="str">
        <f t="shared" si="135"/>
        <v>SAB</v>
      </c>
      <c r="C3175" s="327">
        <f t="shared" si="141"/>
        <v>44074</v>
      </c>
      <c r="D3175" s="325">
        <f t="shared" si="129"/>
        <v>2020</v>
      </c>
      <c r="E3175" s="326">
        <f t="shared" si="131"/>
        <v>36</v>
      </c>
    </row>
    <row r="3176" spans="1:5">
      <c r="A3176" s="324">
        <f t="shared" si="137"/>
        <v>44080</v>
      </c>
      <c r="B3176" s="325" t="str">
        <f t="shared" si="135"/>
        <v>DOM</v>
      </c>
      <c r="C3176" s="327">
        <f t="shared" si="141"/>
        <v>44074</v>
      </c>
      <c r="D3176" s="325">
        <f t="shared" ref="D3176:D3239" si="142">YEAR(A3176)</f>
        <v>2020</v>
      </c>
      <c r="E3176" s="326">
        <f t="shared" si="131"/>
        <v>36</v>
      </c>
    </row>
    <row r="3177" spans="1:5">
      <c r="A3177" s="324">
        <f t="shared" si="137"/>
        <v>44081</v>
      </c>
      <c r="B3177" s="325" t="str">
        <f t="shared" si="135"/>
        <v>SEG</v>
      </c>
      <c r="C3177" s="327">
        <f>Tabela1[[#This Row],[DATA]]</f>
        <v>44081</v>
      </c>
      <c r="D3177" s="325">
        <f t="shared" si="142"/>
        <v>2020</v>
      </c>
      <c r="E3177" s="326">
        <f t="shared" si="131"/>
        <v>37</v>
      </c>
    </row>
    <row r="3178" spans="1:5">
      <c r="A3178" s="324">
        <f t="shared" si="137"/>
        <v>44082</v>
      </c>
      <c r="B3178" s="325" t="str">
        <f t="shared" si="135"/>
        <v>TER</v>
      </c>
      <c r="C3178" s="327">
        <f t="shared" ref="C3178:C3183" si="143">C3177</f>
        <v>44081</v>
      </c>
      <c r="D3178" s="325">
        <f t="shared" si="142"/>
        <v>2020</v>
      </c>
      <c r="E3178" s="326">
        <f t="shared" si="131"/>
        <v>37</v>
      </c>
    </row>
    <row r="3179" spans="1:5">
      <c r="A3179" s="324">
        <f t="shared" si="137"/>
        <v>44083</v>
      </c>
      <c r="B3179" s="325" t="str">
        <f t="shared" si="135"/>
        <v>QUA</v>
      </c>
      <c r="C3179" s="327">
        <f t="shared" si="143"/>
        <v>44081</v>
      </c>
      <c r="D3179" s="325">
        <f t="shared" si="142"/>
        <v>2020</v>
      </c>
      <c r="E3179" s="326">
        <f t="shared" si="131"/>
        <v>37</v>
      </c>
    </row>
    <row r="3180" spans="1:5">
      <c r="A3180" s="324">
        <f t="shared" si="137"/>
        <v>44084</v>
      </c>
      <c r="B3180" s="325" t="str">
        <f t="shared" si="135"/>
        <v>QUI</v>
      </c>
      <c r="C3180" s="327">
        <f t="shared" si="143"/>
        <v>44081</v>
      </c>
      <c r="D3180" s="325">
        <f t="shared" si="142"/>
        <v>2020</v>
      </c>
      <c r="E3180" s="326">
        <f t="shared" si="131"/>
        <v>37</v>
      </c>
    </row>
    <row r="3181" spans="1:5">
      <c r="A3181" s="324">
        <f t="shared" si="137"/>
        <v>44085</v>
      </c>
      <c r="B3181" s="325" t="str">
        <f t="shared" si="135"/>
        <v>SEX</v>
      </c>
      <c r="C3181" s="327">
        <f t="shared" si="143"/>
        <v>44081</v>
      </c>
      <c r="D3181" s="325">
        <f t="shared" si="142"/>
        <v>2020</v>
      </c>
      <c r="E3181" s="326">
        <f t="shared" si="131"/>
        <v>37</v>
      </c>
    </row>
    <row r="3182" spans="1:5">
      <c r="A3182" s="324">
        <f t="shared" si="137"/>
        <v>44086</v>
      </c>
      <c r="B3182" s="325" t="str">
        <f t="shared" si="135"/>
        <v>SAB</v>
      </c>
      <c r="C3182" s="327">
        <f t="shared" si="143"/>
        <v>44081</v>
      </c>
      <c r="D3182" s="325">
        <f t="shared" si="142"/>
        <v>2020</v>
      </c>
      <c r="E3182" s="326">
        <f t="shared" si="131"/>
        <v>37</v>
      </c>
    </row>
    <row r="3183" spans="1:5">
      <c r="A3183" s="324">
        <f t="shared" si="137"/>
        <v>44087</v>
      </c>
      <c r="B3183" s="325" t="str">
        <f t="shared" si="135"/>
        <v>DOM</v>
      </c>
      <c r="C3183" s="327">
        <f t="shared" si="143"/>
        <v>44081</v>
      </c>
      <c r="D3183" s="325">
        <f t="shared" si="142"/>
        <v>2020</v>
      </c>
      <c r="E3183" s="326">
        <f t="shared" si="131"/>
        <v>37</v>
      </c>
    </row>
    <row r="3184" spans="1:5">
      <c r="A3184" s="324">
        <f t="shared" si="137"/>
        <v>44088</v>
      </c>
      <c r="B3184" s="325" t="str">
        <f t="shared" si="135"/>
        <v>SEG</v>
      </c>
      <c r="C3184" s="327">
        <f>Tabela1[[#This Row],[DATA]]</f>
        <v>44088</v>
      </c>
      <c r="D3184" s="325">
        <f t="shared" si="142"/>
        <v>2020</v>
      </c>
      <c r="E3184" s="326">
        <f t="shared" ref="E3184:E3247" si="144">IF(B3184="seg",E3183+1,E3183)</f>
        <v>38</v>
      </c>
    </row>
    <row r="3185" spans="1:5">
      <c r="A3185" s="324">
        <f t="shared" si="137"/>
        <v>44089</v>
      </c>
      <c r="B3185" s="325" t="str">
        <f t="shared" si="135"/>
        <v>TER</v>
      </c>
      <c r="C3185" s="327">
        <f t="shared" ref="C3185:C3190" si="145">C3184</f>
        <v>44088</v>
      </c>
      <c r="D3185" s="325">
        <f t="shared" si="142"/>
        <v>2020</v>
      </c>
      <c r="E3185" s="326">
        <f t="shared" si="144"/>
        <v>38</v>
      </c>
    </row>
    <row r="3186" spans="1:5">
      <c r="A3186" s="324">
        <f t="shared" si="137"/>
        <v>44090</v>
      </c>
      <c r="B3186" s="325" t="str">
        <f t="shared" si="135"/>
        <v>QUA</v>
      </c>
      <c r="C3186" s="327">
        <f t="shared" si="145"/>
        <v>44088</v>
      </c>
      <c r="D3186" s="325">
        <f t="shared" si="142"/>
        <v>2020</v>
      </c>
      <c r="E3186" s="326">
        <f t="shared" si="144"/>
        <v>38</v>
      </c>
    </row>
    <row r="3187" spans="1:5">
      <c r="A3187" s="324">
        <f t="shared" si="137"/>
        <v>44091</v>
      </c>
      <c r="B3187" s="325" t="str">
        <f t="shared" si="135"/>
        <v>QUI</v>
      </c>
      <c r="C3187" s="327">
        <f t="shared" si="145"/>
        <v>44088</v>
      </c>
      <c r="D3187" s="325">
        <f t="shared" si="142"/>
        <v>2020</v>
      </c>
      <c r="E3187" s="326">
        <f t="shared" si="144"/>
        <v>38</v>
      </c>
    </row>
    <row r="3188" spans="1:5">
      <c r="A3188" s="324">
        <f t="shared" si="137"/>
        <v>44092</v>
      </c>
      <c r="B3188" s="325" t="str">
        <f t="shared" si="135"/>
        <v>SEX</v>
      </c>
      <c r="C3188" s="327">
        <f t="shared" si="145"/>
        <v>44088</v>
      </c>
      <c r="D3188" s="325">
        <f t="shared" si="142"/>
        <v>2020</v>
      </c>
      <c r="E3188" s="326">
        <f t="shared" si="144"/>
        <v>38</v>
      </c>
    </row>
    <row r="3189" spans="1:5">
      <c r="A3189" s="324">
        <f t="shared" si="137"/>
        <v>44093</v>
      </c>
      <c r="B3189" s="325" t="str">
        <f t="shared" si="135"/>
        <v>SAB</v>
      </c>
      <c r="C3189" s="327">
        <f t="shared" si="145"/>
        <v>44088</v>
      </c>
      <c r="D3189" s="325">
        <f t="shared" si="142"/>
        <v>2020</v>
      </c>
      <c r="E3189" s="326">
        <f t="shared" si="144"/>
        <v>38</v>
      </c>
    </row>
    <row r="3190" spans="1:5">
      <c r="A3190" s="324">
        <f t="shared" si="137"/>
        <v>44094</v>
      </c>
      <c r="B3190" s="325" t="str">
        <f t="shared" si="135"/>
        <v>DOM</v>
      </c>
      <c r="C3190" s="327">
        <f t="shared" si="145"/>
        <v>44088</v>
      </c>
      <c r="D3190" s="325">
        <f t="shared" si="142"/>
        <v>2020</v>
      </c>
      <c r="E3190" s="326">
        <f t="shared" si="144"/>
        <v>38</v>
      </c>
    </row>
    <row r="3191" spans="1:5">
      <c r="A3191" s="324">
        <f t="shared" si="137"/>
        <v>44095</v>
      </c>
      <c r="B3191" s="325" t="str">
        <f t="shared" si="135"/>
        <v>SEG</v>
      </c>
      <c r="C3191" s="327">
        <f>Tabela1[[#This Row],[DATA]]</f>
        <v>44095</v>
      </c>
      <c r="D3191" s="325">
        <f t="shared" si="142"/>
        <v>2020</v>
      </c>
      <c r="E3191" s="326">
        <f t="shared" si="144"/>
        <v>39</v>
      </c>
    </row>
    <row r="3192" spans="1:5">
      <c r="A3192" s="324">
        <f t="shared" si="137"/>
        <v>44096</v>
      </c>
      <c r="B3192" s="325" t="str">
        <f t="shared" si="135"/>
        <v>TER</v>
      </c>
      <c r="C3192" s="327">
        <f t="shared" ref="C3192:C3197" si="146">C3191</f>
        <v>44095</v>
      </c>
      <c r="D3192" s="325">
        <f t="shared" si="142"/>
        <v>2020</v>
      </c>
      <c r="E3192" s="326">
        <f t="shared" si="144"/>
        <v>39</v>
      </c>
    </row>
    <row r="3193" spans="1:5">
      <c r="A3193" s="324">
        <f t="shared" si="137"/>
        <v>44097</v>
      </c>
      <c r="B3193" s="325" t="str">
        <f t="shared" si="135"/>
        <v>QUA</v>
      </c>
      <c r="C3193" s="327">
        <f t="shared" si="146"/>
        <v>44095</v>
      </c>
      <c r="D3193" s="325">
        <f t="shared" si="142"/>
        <v>2020</v>
      </c>
      <c r="E3193" s="326">
        <f t="shared" si="144"/>
        <v>39</v>
      </c>
    </row>
    <row r="3194" spans="1:5">
      <c r="A3194" s="324">
        <f t="shared" si="137"/>
        <v>44098</v>
      </c>
      <c r="B3194" s="325" t="str">
        <f t="shared" si="135"/>
        <v>QUI</v>
      </c>
      <c r="C3194" s="327">
        <f t="shared" si="146"/>
        <v>44095</v>
      </c>
      <c r="D3194" s="325">
        <f t="shared" si="142"/>
        <v>2020</v>
      </c>
      <c r="E3194" s="326">
        <f t="shared" si="144"/>
        <v>39</v>
      </c>
    </row>
    <row r="3195" spans="1:5">
      <c r="A3195" s="324">
        <f t="shared" si="137"/>
        <v>44099</v>
      </c>
      <c r="B3195" s="325" t="str">
        <f t="shared" si="135"/>
        <v>SEX</v>
      </c>
      <c r="C3195" s="327">
        <f t="shared" si="146"/>
        <v>44095</v>
      </c>
      <c r="D3195" s="325">
        <f t="shared" si="142"/>
        <v>2020</v>
      </c>
      <c r="E3195" s="326">
        <f t="shared" si="144"/>
        <v>39</v>
      </c>
    </row>
    <row r="3196" spans="1:5">
      <c r="A3196" s="324">
        <f t="shared" si="137"/>
        <v>44100</v>
      </c>
      <c r="B3196" s="325" t="str">
        <f t="shared" si="135"/>
        <v>SAB</v>
      </c>
      <c r="C3196" s="327">
        <f t="shared" si="146"/>
        <v>44095</v>
      </c>
      <c r="D3196" s="325">
        <f t="shared" si="142"/>
        <v>2020</v>
      </c>
      <c r="E3196" s="326">
        <f t="shared" si="144"/>
        <v>39</v>
      </c>
    </row>
    <row r="3197" spans="1:5">
      <c r="A3197" s="324">
        <f t="shared" si="137"/>
        <v>44101</v>
      </c>
      <c r="B3197" s="325" t="str">
        <f t="shared" si="135"/>
        <v>DOM</v>
      </c>
      <c r="C3197" s="327">
        <f t="shared" si="146"/>
        <v>44095</v>
      </c>
      <c r="D3197" s="325">
        <f t="shared" si="142"/>
        <v>2020</v>
      </c>
      <c r="E3197" s="326">
        <f t="shared" si="144"/>
        <v>39</v>
      </c>
    </row>
    <row r="3198" spans="1:5">
      <c r="A3198" s="324">
        <f t="shared" si="137"/>
        <v>44102</v>
      </c>
      <c r="B3198" s="325" t="str">
        <f t="shared" si="135"/>
        <v>SEG</v>
      </c>
      <c r="C3198" s="327">
        <f>Tabela1[[#This Row],[DATA]]</f>
        <v>44102</v>
      </c>
      <c r="D3198" s="325">
        <f t="shared" si="142"/>
        <v>2020</v>
      </c>
      <c r="E3198" s="326">
        <f t="shared" si="144"/>
        <v>40</v>
      </c>
    </row>
    <row r="3199" spans="1:5">
      <c r="A3199" s="324">
        <f t="shared" si="137"/>
        <v>44103</v>
      </c>
      <c r="B3199" s="325" t="str">
        <f t="shared" si="135"/>
        <v>TER</v>
      </c>
      <c r="C3199" s="327">
        <f t="shared" ref="C3199:C3204" si="147">C3198</f>
        <v>44102</v>
      </c>
      <c r="D3199" s="325">
        <f t="shared" si="142"/>
        <v>2020</v>
      </c>
      <c r="E3199" s="326">
        <f t="shared" si="144"/>
        <v>40</v>
      </c>
    </row>
    <row r="3200" spans="1:5">
      <c r="A3200" s="324">
        <f t="shared" si="137"/>
        <v>44104</v>
      </c>
      <c r="B3200" s="325" t="str">
        <f t="shared" si="135"/>
        <v>QUA</v>
      </c>
      <c r="C3200" s="327">
        <f t="shared" si="147"/>
        <v>44102</v>
      </c>
      <c r="D3200" s="325">
        <f t="shared" si="142"/>
        <v>2020</v>
      </c>
      <c r="E3200" s="326">
        <f t="shared" si="144"/>
        <v>40</v>
      </c>
    </row>
    <row r="3201" spans="1:5">
      <c r="A3201" s="324">
        <f t="shared" si="137"/>
        <v>44105</v>
      </c>
      <c r="B3201" s="325" t="str">
        <f t="shared" si="135"/>
        <v>QUI</v>
      </c>
      <c r="C3201" s="327">
        <f t="shared" si="147"/>
        <v>44102</v>
      </c>
      <c r="D3201" s="325">
        <f t="shared" si="142"/>
        <v>2020</v>
      </c>
      <c r="E3201" s="326">
        <f t="shared" si="144"/>
        <v>40</v>
      </c>
    </row>
    <row r="3202" spans="1:5">
      <c r="A3202" s="324">
        <f t="shared" si="137"/>
        <v>44106</v>
      </c>
      <c r="B3202" s="325" t="str">
        <f t="shared" ref="B3202:B3265" si="148">VLOOKUP(WEEKDAY(A3202),$G$2:$H$9,2,0)</f>
        <v>SEX</v>
      </c>
      <c r="C3202" s="327">
        <f t="shared" si="147"/>
        <v>44102</v>
      </c>
      <c r="D3202" s="325">
        <f t="shared" si="142"/>
        <v>2020</v>
      </c>
      <c r="E3202" s="326">
        <f t="shared" si="144"/>
        <v>40</v>
      </c>
    </row>
    <row r="3203" spans="1:5">
      <c r="A3203" s="324">
        <f t="shared" si="137"/>
        <v>44107</v>
      </c>
      <c r="B3203" s="325" t="str">
        <f t="shared" si="148"/>
        <v>SAB</v>
      </c>
      <c r="C3203" s="327">
        <f t="shared" si="147"/>
        <v>44102</v>
      </c>
      <c r="D3203" s="325">
        <f t="shared" si="142"/>
        <v>2020</v>
      </c>
      <c r="E3203" s="326">
        <f t="shared" si="144"/>
        <v>40</v>
      </c>
    </row>
    <row r="3204" spans="1:5">
      <c r="A3204" s="324">
        <f t="shared" si="137"/>
        <v>44108</v>
      </c>
      <c r="B3204" s="325" t="str">
        <f t="shared" si="148"/>
        <v>DOM</v>
      </c>
      <c r="C3204" s="327">
        <f t="shared" si="147"/>
        <v>44102</v>
      </c>
      <c r="D3204" s="325">
        <f t="shared" si="142"/>
        <v>2020</v>
      </c>
      <c r="E3204" s="326">
        <f t="shared" si="144"/>
        <v>40</v>
      </c>
    </row>
    <row r="3205" spans="1:5">
      <c r="A3205" s="324">
        <f t="shared" si="137"/>
        <v>44109</v>
      </c>
      <c r="B3205" s="325" t="str">
        <f t="shared" si="148"/>
        <v>SEG</v>
      </c>
      <c r="C3205" s="327">
        <f>Tabela1[[#This Row],[DATA]]</f>
        <v>44109</v>
      </c>
      <c r="D3205" s="325">
        <f t="shared" si="142"/>
        <v>2020</v>
      </c>
      <c r="E3205" s="326">
        <f t="shared" si="144"/>
        <v>41</v>
      </c>
    </row>
    <row r="3206" spans="1:5">
      <c r="A3206" s="324">
        <f t="shared" si="137"/>
        <v>44110</v>
      </c>
      <c r="B3206" s="325" t="str">
        <f t="shared" si="148"/>
        <v>TER</v>
      </c>
      <c r="C3206" s="327">
        <f t="shared" ref="C3206:C3211" si="149">C3205</f>
        <v>44109</v>
      </c>
      <c r="D3206" s="325">
        <f t="shared" si="142"/>
        <v>2020</v>
      </c>
      <c r="E3206" s="326">
        <f t="shared" si="144"/>
        <v>41</v>
      </c>
    </row>
    <row r="3207" spans="1:5">
      <c r="A3207" s="324">
        <f t="shared" si="137"/>
        <v>44111</v>
      </c>
      <c r="B3207" s="325" t="str">
        <f t="shared" si="148"/>
        <v>QUA</v>
      </c>
      <c r="C3207" s="327">
        <f t="shared" si="149"/>
        <v>44109</v>
      </c>
      <c r="D3207" s="325">
        <f t="shared" si="142"/>
        <v>2020</v>
      </c>
      <c r="E3207" s="326">
        <f t="shared" si="144"/>
        <v>41</v>
      </c>
    </row>
    <row r="3208" spans="1:5">
      <c r="A3208" s="324">
        <f t="shared" si="137"/>
        <v>44112</v>
      </c>
      <c r="B3208" s="325" t="str">
        <f t="shared" si="148"/>
        <v>QUI</v>
      </c>
      <c r="C3208" s="327">
        <f t="shared" si="149"/>
        <v>44109</v>
      </c>
      <c r="D3208" s="325">
        <f t="shared" si="142"/>
        <v>2020</v>
      </c>
      <c r="E3208" s="326">
        <f t="shared" si="144"/>
        <v>41</v>
      </c>
    </row>
    <row r="3209" spans="1:5">
      <c r="A3209" s="324">
        <f t="shared" si="137"/>
        <v>44113</v>
      </c>
      <c r="B3209" s="325" t="str">
        <f t="shared" si="148"/>
        <v>SEX</v>
      </c>
      <c r="C3209" s="327">
        <f t="shared" si="149"/>
        <v>44109</v>
      </c>
      <c r="D3209" s="325">
        <f t="shared" si="142"/>
        <v>2020</v>
      </c>
      <c r="E3209" s="326">
        <f t="shared" si="144"/>
        <v>41</v>
      </c>
    </row>
    <row r="3210" spans="1:5">
      <c r="A3210" s="324">
        <f t="shared" si="137"/>
        <v>44114</v>
      </c>
      <c r="B3210" s="325" t="str">
        <f t="shared" si="148"/>
        <v>SAB</v>
      </c>
      <c r="C3210" s="327">
        <f t="shared" si="149"/>
        <v>44109</v>
      </c>
      <c r="D3210" s="325">
        <f t="shared" si="142"/>
        <v>2020</v>
      </c>
      <c r="E3210" s="326">
        <f t="shared" si="144"/>
        <v>41</v>
      </c>
    </row>
    <row r="3211" spans="1:5">
      <c r="A3211" s="324">
        <f t="shared" si="137"/>
        <v>44115</v>
      </c>
      <c r="B3211" s="325" t="str">
        <f t="shared" si="148"/>
        <v>DOM</v>
      </c>
      <c r="C3211" s="327">
        <f t="shared" si="149"/>
        <v>44109</v>
      </c>
      <c r="D3211" s="325">
        <f t="shared" si="142"/>
        <v>2020</v>
      </c>
      <c r="E3211" s="326">
        <f t="shared" si="144"/>
        <v>41</v>
      </c>
    </row>
    <row r="3212" spans="1:5">
      <c r="A3212" s="324">
        <f t="shared" ref="A3212:A3275" si="150">A3211+1</f>
        <v>44116</v>
      </c>
      <c r="B3212" s="325" t="str">
        <f t="shared" si="148"/>
        <v>SEG</v>
      </c>
      <c r="C3212" s="327">
        <f>Tabela1[[#This Row],[DATA]]</f>
        <v>44116</v>
      </c>
      <c r="D3212" s="325">
        <f t="shared" si="142"/>
        <v>2020</v>
      </c>
      <c r="E3212" s="326">
        <f t="shared" si="144"/>
        <v>42</v>
      </c>
    </row>
    <row r="3213" spans="1:5">
      <c r="A3213" s="324">
        <f t="shared" si="150"/>
        <v>44117</v>
      </c>
      <c r="B3213" s="325" t="str">
        <f t="shared" si="148"/>
        <v>TER</v>
      </c>
      <c r="C3213" s="327">
        <f t="shared" ref="C3213:C3218" si="151">C3212</f>
        <v>44116</v>
      </c>
      <c r="D3213" s="325">
        <f t="shared" si="142"/>
        <v>2020</v>
      </c>
      <c r="E3213" s="326">
        <f t="shared" si="144"/>
        <v>42</v>
      </c>
    </row>
    <row r="3214" spans="1:5">
      <c r="A3214" s="324">
        <f t="shared" si="150"/>
        <v>44118</v>
      </c>
      <c r="B3214" s="325" t="str">
        <f t="shared" si="148"/>
        <v>QUA</v>
      </c>
      <c r="C3214" s="327">
        <f t="shared" si="151"/>
        <v>44116</v>
      </c>
      <c r="D3214" s="325">
        <f t="shared" si="142"/>
        <v>2020</v>
      </c>
      <c r="E3214" s="326">
        <f t="shared" si="144"/>
        <v>42</v>
      </c>
    </row>
    <row r="3215" spans="1:5">
      <c r="A3215" s="324">
        <f t="shared" si="150"/>
        <v>44119</v>
      </c>
      <c r="B3215" s="325" t="str">
        <f t="shared" si="148"/>
        <v>QUI</v>
      </c>
      <c r="C3215" s="327">
        <f t="shared" si="151"/>
        <v>44116</v>
      </c>
      <c r="D3215" s="325">
        <f t="shared" si="142"/>
        <v>2020</v>
      </c>
      <c r="E3215" s="326">
        <f t="shared" si="144"/>
        <v>42</v>
      </c>
    </row>
    <row r="3216" spans="1:5">
      <c r="A3216" s="324">
        <f t="shared" si="150"/>
        <v>44120</v>
      </c>
      <c r="B3216" s="325" t="str">
        <f t="shared" si="148"/>
        <v>SEX</v>
      </c>
      <c r="C3216" s="327">
        <f t="shared" si="151"/>
        <v>44116</v>
      </c>
      <c r="D3216" s="325">
        <f t="shared" si="142"/>
        <v>2020</v>
      </c>
      <c r="E3216" s="326">
        <f t="shared" si="144"/>
        <v>42</v>
      </c>
    </row>
    <row r="3217" spans="1:5">
      <c r="A3217" s="324">
        <f t="shared" si="150"/>
        <v>44121</v>
      </c>
      <c r="B3217" s="325" t="str">
        <f t="shared" si="148"/>
        <v>SAB</v>
      </c>
      <c r="C3217" s="327">
        <f t="shared" si="151"/>
        <v>44116</v>
      </c>
      <c r="D3217" s="325">
        <f t="shared" si="142"/>
        <v>2020</v>
      </c>
      <c r="E3217" s="326">
        <f t="shared" si="144"/>
        <v>42</v>
      </c>
    </row>
    <row r="3218" spans="1:5">
      <c r="A3218" s="324">
        <f t="shared" si="150"/>
        <v>44122</v>
      </c>
      <c r="B3218" s="325" t="str">
        <f t="shared" si="148"/>
        <v>DOM</v>
      </c>
      <c r="C3218" s="327">
        <f t="shared" si="151"/>
        <v>44116</v>
      </c>
      <c r="D3218" s="325">
        <f t="shared" si="142"/>
        <v>2020</v>
      </c>
      <c r="E3218" s="326">
        <f t="shared" si="144"/>
        <v>42</v>
      </c>
    </row>
    <row r="3219" spans="1:5">
      <c r="A3219" s="324">
        <f t="shared" si="150"/>
        <v>44123</v>
      </c>
      <c r="B3219" s="325" t="str">
        <f t="shared" si="148"/>
        <v>SEG</v>
      </c>
      <c r="C3219" s="327">
        <f>Tabela1[[#This Row],[DATA]]</f>
        <v>44123</v>
      </c>
      <c r="D3219" s="325">
        <f t="shared" si="142"/>
        <v>2020</v>
      </c>
      <c r="E3219" s="326">
        <f t="shared" si="144"/>
        <v>43</v>
      </c>
    </row>
    <row r="3220" spans="1:5">
      <c r="A3220" s="324">
        <f t="shared" si="150"/>
        <v>44124</v>
      </c>
      <c r="B3220" s="325" t="str">
        <f t="shared" si="148"/>
        <v>TER</v>
      </c>
      <c r="C3220" s="327">
        <f t="shared" ref="C3220:C3225" si="152">C3219</f>
        <v>44123</v>
      </c>
      <c r="D3220" s="325">
        <f t="shared" si="142"/>
        <v>2020</v>
      </c>
      <c r="E3220" s="326">
        <f t="shared" si="144"/>
        <v>43</v>
      </c>
    </row>
    <row r="3221" spans="1:5">
      <c r="A3221" s="324">
        <f t="shared" si="150"/>
        <v>44125</v>
      </c>
      <c r="B3221" s="325" t="str">
        <f t="shared" si="148"/>
        <v>QUA</v>
      </c>
      <c r="C3221" s="327">
        <f t="shared" si="152"/>
        <v>44123</v>
      </c>
      <c r="D3221" s="325">
        <f t="shared" si="142"/>
        <v>2020</v>
      </c>
      <c r="E3221" s="326">
        <f t="shared" si="144"/>
        <v>43</v>
      </c>
    </row>
    <row r="3222" spans="1:5">
      <c r="A3222" s="324">
        <f t="shared" si="150"/>
        <v>44126</v>
      </c>
      <c r="B3222" s="325" t="str">
        <f t="shared" si="148"/>
        <v>QUI</v>
      </c>
      <c r="C3222" s="327">
        <f t="shared" si="152"/>
        <v>44123</v>
      </c>
      <c r="D3222" s="325">
        <f t="shared" si="142"/>
        <v>2020</v>
      </c>
      <c r="E3222" s="326">
        <f t="shared" si="144"/>
        <v>43</v>
      </c>
    </row>
    <row r="3223" spans="1:5">
      <c r="A3223" s="324">
        <f t="shared" si="150"/>
        <v>44127</v>
      </c>
      <c r="B3223" s="325" t="str">
        <f t="shared" si="148"/>
        <v>SEX</v>
      </c>
      <c r="C3223" s="327">
        <f t="shared" si="152"/>
        <v>44123</v>
      </c>
      <c r="D3223" s="325">
        <f t="shared" si="142"/>
        <v>2020</v>
      </c>
      <c r="E3223" s="326">
        <f t="shared" si="144"/>
        <v>43</v>
      </c>
    </row>
    <row r="3224" spans="1:5">
      <c r="A3224" s="324">
        <f t="shared" si="150"/>
        <v>44128</v>
      </c>
      <c r="B3224" s="325" t="str">
        <f t="shared" si="148"/>
        <v>SAB</v>
      </c>
      <c r="C3224" s="327">
        <f t="shared" si="152"/>
        <v>44123</v>
      </c>
      <c r="D3224" s="325">
        <f t="shared" si="142"/>
        <v>2020</v>
      </c>
      <c r="E3224" s="326">
        <f t="shared" si="144"/>
        <v>43</v>
      </c>
    </row>
    <row r="3225" spans="1:5">
      <c r="A3225" s="324">
        <f t="shared" si="150"/>
        <v>44129</v>
      </c>
      <c r="B3225" s="325" t="str">
        <f t="shared" si="148"/>
        <v>DOM</v>
      </c>
      <c r="C3225" s="327">
        <f t="shared" si="152"/>
        <v>44123</v>
      </c>
      <c r="D3225" s="325">
        <f t="shared" si="142"/>
        <v>2020</v>
      </c>
      <c r="E3225" s="326">
        <f t="shared" si="144"/>
        <v>43</v>
      </c>
    </row>
    <row r="3226" spans="1:5">
      <c r="A3226" s="324">
        <f t="shared" si="150"/>
        <v>44130</v>
      </c>
      <c r="B3226" s="325" t="str">
        <f t="shared" si="148"/>
        <v>SEG</v>
      </c>
      <c r="C3226" s="327">
        <f>Tabela1[[#This Row],[DATA]]</f>
        <v>44130</v>
      </c>
      <c r="D3226" s="325">
        <f t="shared" si="142"/>
        <v>2020</v>
      </c>
      <c r="E3226" s="326">
        <f t="shared" si="144"/>
        <v>44</v>
      </c>
    </row>
    <row r="3227" spans="1:5">
      <c r="A3227" s="324">
        <f t="shared" si="150"/>
        <v>44131</v>
      </c>
      <c r="B3227" s="325" t="str">
        <f t="shared" si="148"/>
        <v>TER</v>
      </c>
      <c r="C3227" s="327">
        <f t="shared" ref="C3227:C3232" si="153">C3226</f>
        <v>44130</v>
      </c>
      <c r="D3227" s="325">
        <f t="shared" si="142"/>
        <v>2020</v>
      </c>
      <c r="E3227" s="326">
        <f t="shared" si="144"/>
        <v>44</v>
      </c>
    </row>
    <row r="3228" spans="1:5">
      <c r="A3228" s="324">
        <f t="shared" si="150"/>
        <v>44132</v>
      </c>
      <c r="B3228" s="325" t="str">
        <f t="shared" si="148"/>
        <v>QUA</v>
      </c>
      <c r="C3228" s="327">
        <f t="shared" si="153"/>
        <v>44130</v>
      </c>
      <c r="D3228" s="325">
        <f t="shared" si="142"/>
        <v>2020</v>
      </c>
      <c r="E3228" s="326">
        <f t="shared" si="144"/>
        <v>44</v>
      </c>
    </row>
    <row r="3229" spans="1:5">
      <c r="A3229" s="324">
        <f t="shared" si="150"/>
        <v>44133</v>
      </c>
      <c r="B3229" s="325" t="str">
        <f t="shared" si="148"/>
        <v>QUI</v>
      </c>
      <c r="C3229" s="327">
        <f t="shared" si="153"/>
        <v>44130</v>
      </c>
      <c r="D3229" s="325">
        <f t="shared" si="142"/>
        <v>2020</v>
      </c>
      <c r="E3229" s="326">
        <f t="shared" si="144"/>
        <v>44</v>
      </c>
    </row>
    <row r="3230" spans="1:5">
      <c r="A3230" s="324">
        <f t="shared" si="150"/>
        <v>44134</v>
      </c>
      <c r="B3230" s="325" t="str">
        <f t="shared" si="148"/>
        <v>SEX</v>
      </c>
      <c r="C3230" s="327">
        <f t="shared" si="153"/>
        <v>44130</v>
      </c>
      <c r="D3230" s="325">
        <f t="shared" si="142"/>
        <v>2020</v>
      </c>
      <c r="E3230" s="326">
        <f t="shared" si="144"/>
        <v>44</v>
      </c>
    </row>
    <row r="3231" spans="1:5">
      <c r="A3231" s="324">
        <f t="shared" si="150"/>
        <v>44135</v>
      </c>
      <c r="B3231" s="325" t="str">
        <f t="shared" si="148"/>
        <v>SAB</v>
      </c>
      <c r="C3231" s="327">
        <f t="shared" si="153"/>
        <v>44130</v>
      </c>
      <c r="D3231" s="325">
        <f t="shared" si="142"/>
        <v>2020</v>
      </c>
      <c r="E3231" s="326">
        <f t="shared" si="144"/>
        <v>44</v>
      </c>
    </row>
    <row r="3232" spans="1:5">
      <c r="A3232" s="324">
        <f t="shared" si="150"/>
        <v>44136</v>
      </c>
      <c r="B3232" s="325" t="str">
        <f t="shared" si="148"/>
        <v>DOM</v>
      </c>
      <c r="C3232" s="327">
        <f t="shared" si="153"/>
        <v>44130</v>
      </c>
      <c r="D3232" s="325">
        <f t="shared" si="142"/>
        <v>2020</v>
      </c>
      <c r="E3232" s="326">
        <f t="shared" si="144"/>
        <v>44</v>
      </c>
    </row>
    <row r="3233" spans="1:5">
      <c r="A3233" s="324">
        <f t="shared" si="150"/>
        <v>44137</v>
      </c>
      <c r="B3233" s="325" t="str">
        <f t="shared" si="148"/>
        <v>SEG</v>
      </c>
      <c r="C3233" s="327">
        <f>Tabela1[[#This Row],[DATA]]</f>
        <v>44137</v>
      </c>
      <c r="D3233" s="325">
        <f t="shared" si="142"/>
        <v>2020</v>
      </c>
      <c r="E3233" s="326">
        <f t="shared" si="144"/>
        <v>45</v>
      </c>
    </row>
    <row r="3234" spans="1:5">
      <c r="A3234" s="324">
        <f t="shared" si="150"/>
        <v>44138</v>
      </c>
      <c r="B3234" s="325" t="str">
        <f t="shared" si="148"/>
        <v>TER</v>
      </c>
      <c r="C3234" s="327">
        <f t="shared" ref="C3234:C3239" si="154">C3233</f>
        <v>44137</v>
      </c>
      <c r="D3234" s="325">
        <f t="shared" si="142"/>
        <v>2020</v>
      </c>
      <c r="E3234" s="326">
        <f t="shared" si="144"/>
        <v>45</v>
      </c>
    </row>
    <row r="3235" spans="1:5">
      <c r="A3235" s="324">
        <f t="shared" si="150"/>
        <v>44139</v>
      </c>
      <c r="B3235" s="325" t="str">
        <f t="shared" si="148"/>
        <v>QUA</v>
      </c>
      <c r="C3235" s="327">
        <f t="shared" si="154"/>
        <v>44137</v>
      </c>
      <c r="D3235" s="325">
        <f t="shared" si="142"/>
        <v>2020</v>
      </c>
      <c r="E3235" s="326">
        <f t="shared" si="144"/>
        <v>45</v>
      </c>
    </row>
    <row r="3236" spans="1:5">
      <c r="A3236" s="324">
        <f t="shared" si="150"/>
        <v>44140</v>
      </c>
      <c r="B3236" s="325" t="str">
        <f t="shared" si="148"/>
        <v>QUI</v>
      </c>
      <c r="C3236" s="327">
        <f t="shared" si="154"/>
        <v>44137</v>
      </c>
      <c r="D3236" s="325">
        <f t="shared" si="142"/>
        <v>2020</v>
      </c>
      <c r="E3236" s="326">
        <f t="shared" si="144"/>
        <v>45</v>
      </c>
    </row>
    <row r="3237" spans="1:5">
      <c r="A3237" s="324">
        <f t="shared" si="150"/>
        <v>44141</v>
      </c>
      <c r="B3237" s="325" t="str">
        <f t="shared" si="148"/>
        <v>SEX</v>
      </c>
      <c r="C3237" s="327">
        <f t="shared" si="154"/>
        <v>44137</v>
      </c>
      <c r="D3237" s="325">
        <f t="shared" si="142"/>
        <v>2020</v>
      </c>
      <c r="E3237" s="326">
        <f t="shared" si="144"/>
        <v>45</v>
      </c>
    </row>
    <row r="3238" spans="1:5">
      <c r="A3238" s="324">
        <f t="shared" si="150"/>
        <v>44142</v>
      </c>
      <c r="B3238" s="325" t="str">
        <f t="shared" si="148"/>
        <v>SAB</v>
      </c>
      <c r="C3238" s="327">
        <f t="shared" si="154"/>
        <v>44137</v>
      </c>
      <c r="D3238" s="325">
        <f t="shared" si="142"/>
        <v>2020</v>
      </c>
      <c r="E3238" s="326">
        <f t="shared" si="144"/>
        <v>45</v>
      </c>
    </row>
    <row r="3239" spans="1:5">
      <c r="A3239" s="324">
        <f t="shared" si="150"/>
        <v>44143</v>
      </c>
      <c r="B3239" s="325" t="str">
        <f t="shared" si="148"/>
        <v>DOM</v>
      </c>
      <c r="C3239" s="327">
        <f t="shared" si="154"/>
        <v>44137</v>
      </c>
      <c r="D3239" s="325">
        <f t="shared" si="142"/>
        <v>2020</v>
      </c>
      <c r="E3239" s="326">
        <f t="shared" si="144"/>
        <v>45</v>
      </c>
    </row>
    <row r="3240" spans="1:5">
      <c r="A3240" s="324">
        <f t="shared" si="150"/>
        <v>44144</v>
      </c>
      <c r="B3240" s="325" t="str">
        <f t="shared" si="148"/>
        <v>SEG</v>
      </c>
      <c r="C3240" s="327">
        <f>Tabela1[[#This Row],[DATA]]</f>
        <v>44144</v>
      </c>
      <c r="D3240" s="325">
        <f t="shared" ref="D3240:D3303" si="155">YEAR(A3240)</f>
        <v>2020</v>
      </c>
      <c r="E3240" s="326">
        <f t="shared" si="144"/>
        <v>46</v>
      </c>
    </row>
    <row r="3241" spans="1:5">
      <c r="A3241" s="324">
        <f t="shared" si="150"/>
        <v>44145</v>
      </c>
      <c r="B3241" s="325" t="str">
        <f t="shared" si="148"/>
        <v>TER</v>
      </c>
      <c r="C3241" s="327">
        <f t="shared" ref="C3241:C3246" si="156">C3240</f>
        <v>44144</v>
      </c>
      <c r="D3241" s="325">
        <f t="shared" si="155"/>
        <v>2020</v>
      </c>
      <c r="E3241" s="326">
        <f t="shared" si="144"/>
        <v>46</v>
      </c>
    </row>
    <row r="3242" spans="1:5">
      <c r="A3242" s="324">
        <f t="shared" si="150"/>
        <v>44146</v>
      </c>
      <c r="B3242" s="325" t="str">
        <f t="shared" si="148"/>
        <v>QUA</v>
      </c>
      <c r="C3242" s="327">
        <f t="shared" si="156"/>
        <v>44144</v>
      </c>
      <c r="D3242" s="325">
        <f t="shared" si="155"/>
        <v>2020</v>
      </c>
      <c r="E3242" s="326">
        <f t="shared" si="144"/>
        <v>46</v>
      </c>
    </row>
    <row r="3243" spans="1:5">
      <c r="A3243" s="324">
        <f t="shared" si="150"/>
        <v>44147</v>
      </c>
      <c r="B3243" s="325" t="str">
        <f t="shared" si="148"/>
        <v>QUI</v>
      </c>
      <c r="C3243" s="327">
        <f t="shared" si="156"/>
        <v>44144</v>
      </c>
      <c r="D3243" s="325">
        <f t="shared" si="155"/>
        <v>2020</v>
      </c>
      <c r="E3243" s="326">
        <f t="shared" si="144"/>
        <v>46</v>
      </c>
    </row>
    <row r="3244" spans="1:5">
      <c r="A3244" s="324">
        <f t="shared" si="150"/>
        <v>44148</v>
      </c>
      <c r="B3244" s="325" t="str">
        <f t="shared" si="148"/>
        <v>SEX</v>
      </c>
      <c r="C3244" s="327">
        <f t="shared" si="156"/>
        <v>44144</v>
      </c>
      <c r="D3244" s="325">
        <f t="shared" si="155"/>
        <v>2020</v>
      </c>
      <c r="E3244" s="326">
        <f t="shared" si="144"/>
        <v>46</v>
      </c>
    </row>
    <row r="3245" spans="1:5">
      <c r="A3245" s="324">
        <f t="shared" si="150"/>
        <v>44149</v>
      </c>
      <c r="B3245" s="325" t="str">
        <f t="shared" si="148"/>
        <v>SAB</v>
      </c>
      <c r="C3245" s="327">
        <f t="shared" si="156"/>
        <v>44144</v>
      </c>
      <c r="D3245" s="325">
        <f t="shared" si="155"/>
        <v>2020</v>
      </c>
      <c r="E3245" s="326">
        <f t="shared" si="144"/>
        <v>46</v>
      </c>
    </row>
    <row r="3246" spans="1:5">
      <c r="A3246" s="324">
        <f t="shared" si="150"/>
        <v>44150</v>
      </c>
      <c r="B3246" s="325" t="str">
        <f t="shared" si="148"/>
        <v>DOM</v>
      </c>
      <c r="C3246" s="327">
        <f t="shared" si="156"/>
        <v>44144</v>
      </c>
      <c r="D3246" s="325">
        <f t="shared" si="155"/>
        <v>2020</v>
      </c>
      <c r="E3246" s="326">
        <f t="shared" si="144"/>
        <v>46</v>
      </c>
    </row>
    <row r="3247" spans="1:5">
      <c r="A3247" s="324">
        <f t="shared" si="150"/>
        <v>44151</v>
      </c>
      <c r="B3247" s="325" t="str">
        <f t="shared" si="148"/>
        <v>SEG</v>
      </c>
      <c r="C3247" s="327">
        <f>Tabela1[[#This Row],[DATA]]</f>
        <v>44151</v>
      </c>
      <c r="D3247" s="325">
        <f t="shared" si="155"/>
        <v>2020</v>
      </c>
      <c r="E3247" s="326">
        <f t="shared" si="144"/>
        <v>47</v>
      </c>
    </row>
    <row r="3248" spans="1:5">
      <c r="A3248" s="324">
        <f t="shared" si="150"/>
        <v>44152</v>
      </c>
      <c r="B3248" s="325" t="str">
        <f t="shared" si="148"/>
        <v>TER</v>
      </c>
      <c r="C3248" s="327">
        <f t="shared" ref="C3248:C3253" si="157">C3247</f>
        <v>44151</v>
      </c>
      <c r="D3248" s="325">
        <f t="shared" si="155"/>
        <v>2020</v>
      </c>
      <c r="E3248" s="326">
        <f t="shared" ref="E3248:E3292" si="158">IF(B3248="seg",E3247+1,E3247)</f>
        <v>47</v>
      </c>
    </row>
    <row r="3249" spans="1:5">
      <c r="A3249" s="324">
        <f t="shared" si="150"/>
        <v>44153</v>
      </c>
      <c r="B3249" s="325" t="str">
        <f t="shared" si="148"/>
        <v>QUA</v>
      </c>
      <c r="C3249" s="327">
        <f t="shared" si="157"/>
        <v>44151</v>
      </c>
      <c r="D3249" s="325">
        <f t="shared" si="155"/>
        <v>2020</v>
      </c>
      <c r="E3249" s="326">
        <f t="shared" si="158"/>
        <v>47</v>
      </c>
    </row>
    <row r="3250" spans="1:5">
      <c r="A3250" s="324">
        <f t="shared" si="150"/>
        <v>44154</v>
      </c>
      <c r="B3250" s="325" t="str">
        <f t="shared" si="148"/>
        <v>QUI</v>
      </c>
      <c r="C3250" s="327">
        <f t="shared" si="157"/>
        <v>44151</v>
      </c>
      <c r="D3250" s="325">
        <f t="shared" si="155"/>
        <v>2020</v>
      </c>
      <c r="E3250" s="326">
        <f t="shared" si="158"/>
        <v>47</v>
      </c>
    </row>
    <row r="3251" spans="1:5">
      <c r="A3251" s="324">
        <f t="shared" si="150"/>
        <v>44155</v>
      </c>
      <c r="B3251" s="325" t="str">
        <f t="shared" si="148"/>
        <v>SEX</v>
      </c>
      <c r="C3251" s="327">
        <f t="shared" si="157"/>
        <v>44151</v>
      </c>
      <c r="D3251" s="325">
        <f t="shared" si="155"/>
        <v>2020</v>
      </c>
      <c r="E3251" s="326">
        <f t="shared" si="158"/>
        <v>47</v>
      </c>
    </row>
    <row r="3252" spans="1:5">
      <c r="A3252" s="324">
        <f t="shared" si="150"/>
        <v>44156</v>
      </c>
      <c r="B3252" s="325" t="str">
        <f t="shared" si="148"/>
        <v>SAB</v>
      </c>
      <c r="C3252" s="327">
        <f t="shared" si="157"/>
        <v>44151</v>
      </c>
      <c r="D3252" s="325">
        <f t="shared" si="155"/>
        <v>2020</v>
      </c>
      <c r="E3252" s="326">
        <f t="shared" si="158"/>
        <v>47</v>
      </c>
    </row>
    <row r="3253" spans="1:5">
      <c r="A3253" s="324">
        <f t="shared" si="150"/>
        <v>44157</v>
      </c>
      <c r="B3253" s="325" t="str">
        <f t="shared" si="148"/>
        <v>DOM</v>
      </c>
      <c r="C3253" s="327">
        <f t="shared" si="157"/>
        <v>44151</v>
      </c>
      <c r="D3253" s="325">
        <f t="shared" si="155"/>
        <v>2020</v>
      </c>
      <c r="E3253" s="326">
        <f t="shared" si="158"/>
        <v>47</v>
      </c>
    </row>
    <row r="3254" spans="1:5">
      <c r="A3254" s="324">
        <f t="shared" si="150"/>
        <v>44158</v>
      </c>
      <c r="B3254" s="325" t="str">
        <f t="shared" si="148"/>
        <v>SEG</v>
      </c>
      <c r="C3254" s="327">
        <f>Tabela1[[#This Row],[DATA]]</f>
        <v>44158</v>
      </c>
      <c r="D3254" s="325">
        <f t="shared" si="155"/>
        <v>2020</v>
      </c>
      <c r="E3254" s="326">
        <f t="shared" si="158"/>
        <v>48</v>
      </c>
    </row>
    <row r="3255" spans="1:5">
      <c r="A3255" s="324">
        <f t="shared" si="150"/>
        <v>44159</v>
      </c>
      <c r="B3255" s="325" t="str">
        <f t="shared" si="148"/>
        <v>TER</v>
      </c>
      <c r="C3255" s="327">
        <f t="shared" ref="C3255:C3260" si="159">C3254</f>
        <v>44158</v>
      </c>
      <c r="D3255" s="325">
        <f t="shared" si="155"/>
        <v>2020</v>
      </c>
      <c r="E3255" s="326">
        <f t="shared" si="158"/>
        <v>48</v>
      </c>
    </row>
    <row r="3256" spans="1:5">
      <c r="A3256" s="324">
        <f t="shared" si="150"/>
        <v>44160</v>
      </c>
      <c r="B3256" s="325" t="str">
        <f t="shared" si="148"/>
        <v>QUA</v>
      </c>
      <c r="C3256" s="327">
        <f t="shared" si="159"/>
        <v>44158</v>
      </c>
      <c r="D3256" s="325">
        <f t="shared" si="155"/>
        <v>2020</v>
      </c>
      <c r="E3256" s="326">
        <f t="shared" si="158"/>
        <v>48</v>
      </c>
    </row>
    <row r="3257" spans="1:5">
      <c r="A3257" s="324">
        <f t="shared" si="150"/>
        <v>44161</v>
      </c>
      <c r="B3257" s="325" t="str">
        <f t="shared" si="148"/>
        <v>QUI</v>
      </c>
      <c r="C3257" s="327">
        <f t="shared" si="159"/>
        <v>44158</v>
      </c>
      <c r="D3257" s="325">
        <f t="shared" si="155"/>
        <v>2020</v>
      </c>
      <c r="E3257" s="326">
        <f t="shared" si="158"/>
        <v>48</v>
      </c>
    </row>
    <row r="3258" spans="1:5">
      <c r="A3258" s="324">
        <f t="shared" si="150"/>
        <v>44162</v>
      </c>
      <c r="B3258" s="325" t="str">
        <f t="shared" si="148"/>
        <v>SEX</v>
      </c>
      <c r="C3258" s="327">
        <f t="shared" si="159"/>
        <v>44158</v>
      </c>
      <c r="D3258" s="325">
        <f t="shared" si="155"/>
        <v>2020</v>
      </c>
      <c r="E3258" s="326">
        <f t="shared" si="158"/>
        <v>48</v>
      </c>
    </row>
    <row r="3259" spans="1:5">
      <c r="A3259" s="324">
        <f t="shared" si="150"/>
        <v>44163</v>
      </c>
      <c r="B3259" s="325" t="str">
        <f t="shared" si="148"/>
        <v>SAB</v>
      </c>
      <c r="C3259" s="327">
        <f t="shared" si="159"/>
        <v>44158</v>
      </c>
      <c r="D3259" s="325">
        <f t="shared" si="155"/>
        <v>2020</v>
      </c>
      <c r="E3259" s="326">
        <f t="shared" si="158"/>
        <v>48</v>
      </c>
    </row>
    <row r="3260" spans="1:5">
      <c r="A3260" s="324">
        <f t="shared" si="150"/>
        <v>44164</v>
      </c>
      <c r="B3260" s="325" t="str">
        <f t="shared" si="148"/>
        <v>DOM</v>
      </c>
      <c r="C3260" s="327">
        <f t="shared" si="159"/>
        <v>44158</v>
      </c>
      <c r="D3260" s="325">
        <f t="shared" si="155"/>
        <v>2020</v>
      </c>
      <c r="E3260" s="326">
        <f t="shared" si="158"/>
        <v>48</v>
      </c>
    </row>
    <row r="3261" spans="1:5">
      <c r="A3261" s="324">
        <f t="shared" si="150"/>
        <v>44165</v>
      </c>
      <c r="B3261" s="325" t="str">
        <f t="shared" si="148"/>
        <v>SEG</v>
      </c>
      <c r="C3261" s="327">
        <f>Tabela1[[#This Row],[DATA]]</f>
        <v>44165</v>
      </c>
      <c r="D3261" s="325">
        <f t="shared" si="155"/>
        <v>2020</v>
      </c>
      <c r="E3261" s="326">
        <f t="shared" si="158"/>
        <v>49</v>
      </c>
    </row>
    <row r="3262" spans="1:5">
      <c r="A3262" s="324">
        <f t="shared" si="150"/>
        <v>44166</v>
      </c>
      <c r="B3262" s="325" t="str">
        <f t="shared" si="148"/>
        <v>TER</v>
      </c>
      <c r="C3262" s="327">
        <f t="shared" ref="C3262:C3267" si="160">C3261</f>
        <v>44165</v>
      </c>
      <c r="D3262" s="325">
        <f t="shared" si="155"/>
        <v>2020</v>
      </c>
      <c r="E3262" s="326">
        <f t="shared" si="158"/>
        <v>49</v>
      </c>
    </row>
    <row r="3263" spans="1:5">
      <c r="A3263" s="324">
        <f t="shared" si="150"/>
        <v>44167</v>
      </c>
      <c r="B3263" s="325" t="str">
        <f t="shared" si="148"/>
        <v>QUA</v>
      </c>
      <c r="C3263" s="327">
        <f t="shared" si="160"/>
        <v>44165</v>
      </c>
      <c r="D3263" s="325">
        <f t="shared" si="155"/>
        <v>2020</v>
      </c>
      <c r="E3263" s="326">
        <f t="shared" si="158"/>
        <v>49</v>
      </c>
    </row>
    <row r="3264" spans="1:5">
      <c r="A3264" s="324">
        <f t="shared" si="150"/>
        <v>44168</v>
      </c>
      <c r="B3264" s="325" t="str">
        <f t="shared" si="148"/>
        <v>QUI</v>
      </c>
      <c r="C3264" s="327">
        <f t="shared" si="160"/>
        <v>44165</v>
      </c>
      <c r="D3264" s="325">
        <f t="shared" si="155"/>
        <v>2020</v>
      </c>
      <c r="E3264" s="326">
        <f t="shared" si="158"/>
        <v>49</v>
      </c>
    </row>
    <row r="3265" spans="1:5">
      <c r="A3265" s="324">
        <f t="shared" si="150"/>
        <v>44169</v>
      </c>
      <c r="B3265" s="325" t="str">
        <f t="shared" si="148"/>
        <v>SEX</v>
      </c>
      <c r="C3265" s="327">
        <f t="shared" si="160"/>
        <v>44165</v>
      </c>
      <c r="D3265" s="325">
        <f t="shared" si="155"/>
        <v>2020</v>
      </c>
      <c r="E3265" s="326">
        <f t="shared" si="158"/>
        <v>49</v>
      </c>
    </row>
    <row r="3266" spans="1:5">
      <c r="A3266" s="324">
        <f t="shared" si="150"/>
        <v>44170</v>
      </c>
      <c r="B3266" s="325" t="str">
        <f t="shared" ref="B3266:B3329" si="161">VLOOKUP(WEEKDAY(A3266),$G$2:$H$9,2,0)</f>
        <v>SAB</v>
      </c>
      <c r="C3266" s="327">
        <f t="shared" si="160"/>
        <v>44165</v>
      </c>
      <c r="D3266" s="325">
        <f t="shared" si="155"/>
        <v>2020</v>
      </c>
      <c r="E3266" s="326">
        <f t="shared" si="158"/>
        <v>49</v>
      </c>
    </row>
    <row r="3267" spans="1:5">
      <c r="A3267" s="324">
        <f t="shared" si="150"/>
        <v>44171</v>
      </c>
      <c r="B3267" s="325" t="str">
        <f t="shared" si="161"/>
        <v>DOM</v>
      </c>
      <c r="C3267" s="327">
        <f t="shared" si="160"/>
        <v>44165</v>
      </c>
      <c r="D3267" s="325">
        <f t="shared" si="155"/>
        <v>2020</v>
      </c>
      <c r="E3267" s="326">
        <f t="shared" si="158"/>
        <v>49</v>
      </c>
    </row>
    <row r="3268" spans="1:5">
      <c r="A3268" s="324">
        <f t="shared" si="150"/>
        <v>44172</v>
      </c>
      <c r="B3268" s="325" t="str">
        <f t="shared" si="161"/>
        <v>SEG</v>
      </c>
      <c r="C3268" s="327">
        <f>Tabela1[[#This Row],[DATA]]</f>
        <v>44172</v>
      </c>
      <c r="D3268" s="325">
        <f t="shared" si="155"/>
        <v>2020</v>
      </c>
      <c r="E3268" s="326">
        <f t="shared" si="158"/>
        <v>50</v>
      </c>
    </row>
    <row r="3269" spans="1:5">
      <c r="A3269" s="324">
        <f t="shared" si="150"/>
        <v>44173</v>
      </c>
      <c r="B3269" s="325" t="str">
        <f t="shared" si="161"/>
        <v>TER</v>
      </c>
      <c r="C3269" s="327">
        <f t="shared" ref="C3269:C3274" si="162">C3268</f>
        <v>44172</v>
      </c>
      <c r="D3269" s="325">
        <f t="shared" si="155"/>
        <v>2020</v>
      </c>
      <c r="E3269" s="326">
        <f t="shared" si="158"/>
        <v>50</v>
      </c>
    </row>
    <row r="3270" spans="1:5">
      <c r="A3270" s="324">
        <f t="shared" si="150"/>
        <v>44174</v>
      </c>
      <c r="B3270" s="325" t="str">
        <f t="shared" si="161"/>
        <v>QUA</v>
      </c>
      <c r="C3270" s="327">
        <f t="shared" si="162"/>
        <v>44172</v>
      </c>
      <c r="D3270" s="325">
        <f t="shared" si="155"/>
        <v>2020</v>
      </c>
      <c r="E3270" s="326">
        <f t="shared" si="158"/>
        <v>50</v>
      </c>
    </row>
    <row r="3271" spans="1:5">
      <c r="A3271" s="324">
        <f t="shared" si="150"/>
        <v>44175</v>
      </c>
      <c r="B3271" s="325" t="str">
        <f t="shared" si="161"/>
        <v>QUI</v>
      </c>
      <c r="C3271" s="327">
        <f t="shared" si="162"/>
        <v>44172</v>
      </c>
      <c r="D3271" s="325">
        <f t="shared" si="155"/>
        <v>2020</v>
      </c>
      <c r="E3271" s="326">
        <f t="shared" si="158"/>
        <v>50</v>
      </c>
    </row>
    <row r="3272" spans="1:5">
      <c r="A3272" s="324">
        <f t="shared" si="150"/>
        <v>44176</v>
      </c>
      <c r="B3272" s="325" t="str">
        <f t="shared" si="161"/>
        <v>SEX</v>
      </c>
      <c r="C3272" s="327">
        <f t="shared" si="162"/>
        <v>44172</v>
      </c>
      <c r="D3272" s="325">
        <f t="shared" si="155"/>
        <v>2020</v>
      </c>
      <c r="E3272" s="326">
        <f t="shared" si="158"/>
        <v>50</v>
      </c>
    </row>
    <row r="3273" spans="1:5">
      <c r="A3273" s="324">
        <f t="shared" si="150"/>
        <v>44177</v>
      </c>
      <c r="B3273" s="325" t="str">
        <f t="shared" si="161"/>
        <v>SAB</v>
      </c>
      <c r="C3273" s="327">
        <f t="shared" si="162"/>
        <v>44172</v>
      </c>
      <c r="D3273" s="325">
        <f t="shared" si="155"/>
        <v>2020</v>
      </c>
      <c r="E3273" s="326">
        <f t="shared" si="158"/>
        <v>50</v>
      </c>
    </row>
    <row r="3274" spans="1:5">
      <c r="A3274" s="324">
        <f t="shared" si="150"/>
        <v>44178</v>
      </c>
      <c r="B3274" s="325" t="str">
        <f t="shared" si="161"/>
        <v>DOM</v>
      </c>
      <c r="C3274" s="327">
        <f t="shared" si="162"/>
        <v>44172</v>
      </c>
      <c r="D3274" s="325">
        <f t="shared" si="155"/>
        <v>2020</v>
      </c>
      <c r="E3274" s="326">
        <f t="shared" si="158"/>
        <v>50</v>
      </c>
    </row>
    <row r="3275" spans="1:5">
      <c r="A3275" s="324">
        <f t="shared" si="150"/>
        <v>44179</v>
      </c>
      <c r="B3275" s="325" t="str">
        <f t="shared" si="161"/>
        <v>SEG</v>
      </c>
      <c r="C3275" s="327">
        <f>Tabela1[[#This Row],[DATA]]</f>
        <v>44179</v>
      </c>
      <c r="D3275" s="325">
        <f t="shared" si="155"/>
        <v>2020</v>
      </c>
      <c r="E3275" s="326">
        <f t="shared" si="158"/>
        <v>51</v>
      </c>
    </row>
    <row r="3276" spans="1:5">
      <c r="A3276" s="324">
        <f t="shared" ref="A3276:A3339" si="163">A3275+1</f>
        <v>44180</v>
      </c>
      <c r="B3276" s="325" t="str">
        <f t="shared" si="161"/>
        <v>TER</v>
      </c>
      <c r="C3276" s="327">
        <f t="shared" ref="C3276:C3281" si="164">C3275</f>
        <v>44179</v>
      </c>
      <c r="D3276" s="325">
        <f t="shared" si="155"/>
        <v>2020</v>
      </c>
      <c r="E3276" s="326">
        <f t="shared" si="158"/>
        <v>51</v>
      </c>
    </row>
    <row r="3277" spans="1:5">
      <c r="A3277" s="324">
        <f t="shared" si="163"/>
        <v>44181</v>
      </c>
      <c r="B3277" s="325" t="str">
        <f t="shared" si="161"/>
        <v>QUA</v>
      </c>
      <c r="C3277" s="327">
        <f t="shared" si="164"/>
        <v>44179</v>
      </c>
      <c r="D3277" s="325">
        <f t="shared" si="155"/>
        <v>2020</v>
      </c>
      <c r="E3277" s="326">
        <f t="shared" si="158"/>
        <v>51</v>
      </c>
    </row>
    <row r="3278" spans="1:5">
      <c r="A3278" s="324">
        <f t="shared" si="163"/>
        <v>44182</v>
      </c>
      <c r="B3278" s="325" t="str">
        <f t="shared" si="161"/>
        <v>QUI</v>
      </c>
      <c r="C3278" s="327">
        <f t="shared" si="164"/>
        <v>44179</v>
      </c>
      <c r="D3278" s="325">
        <f t="shared" si="155"/>
        <v>2020</v>
      </c>
      <c r="E3278" s="326">
        <f t="shared" si="158"/>
        <v>51</v>
      </c>
    </row>
    <row r="3279" spans="1:5">
      <c r="A3279" s="324">
        <f t="shared" si="163"/>
        <v>44183</v>
      </c>
      <c r="B3279" s="325" t="str">
        <f t="shared" si="161"/>
        <v>SEX</v>
      </c>
      <c r="C3279" s="327">
        <f t="shared" si="164"/>
        <v>44179</v>
      </c>
      <c r="D3279" s="325">
        <f t="shared" si="155"/>
        <v>2020</v>
      </c>
      <c r="E3279" s="326">
        <f t="shared" si="158"/>
        <v>51</v>
      </c>
    </row>
    <row r="3280" spans="1:5">
      <c r="A3280" s="324">
        <f t="shared" si="163"/>
        <v>44184</v>
      </c>
      <c r="B3280" s="325" t="str">
        <f t="shared" si="161"/>
        <v>SAB</v>
      </c>
      <c r="C3280" s="327">
        <f t="shared" si="164"/>
        <v>44179</v>
      </c>
      <c r="D3280" s="325">
        <f t="shared" si="155"/>
        <v>2020</v>
      </c>
      <c r="E3280" s="326">
        <f t="shared" si="158"/>
        <v>51</v>
      </c>
    </row>
    <row r="3281" spans="1:5">
      <c r="A3281" s="324">
        <f t="shared" si="163"/>
        <v>44185</v>
      </c>
      <c r="B3281" s="325" t="str">
        <f t="shared" si="161"/>
        <v>DOM</v>
      </c>
      <c r="C3281" s="327">
        <f t="shared" si="164"/>
        <v>44179</v>
      </c>
      <c r="D3281" s="325">
        <f t="shared" si="155"/>
        <v>2020</v>
      </c>
      <c r="E3281" s="326">
        <f t="shared" si="158"/>
        <v>51</v>
      </c>
    </row>
    <row r="3282" spans="1:5">
      <c r="A3282" s="324">
        <f t="shared" si="163"/>
        <v>44186</v>
      </c>
      <c r="B3282" s="325" t="str">
        <f t="shared" si="161"/>
        <v>SEG</v>
      </c>
      <c r="C3282" s="327">
        <f t="shared" ref="C3282:C3295" si="165">C3268+7</f>
        <v>44179</v>
      </c>
      <c r="D3282" s="325">
        <f t="shared" si="155"/>
        <v>2020</v>
      </c>
      <c r="E3282" s="326">
        <f t="shared" si="158"/>
        <v>52</v>
      </c>
    </row>
    <row r="3283" spans="1:5">
      <c r="A3283" s="324">
        <f t="shared" si="163"/>
        <v>44187</v>
      </c>
      <c r="B3283" s="325" t="str">
        <f t="shared" si="161"/>
        <v>TER</v>
      </c>
      <c r="C3283" s="327">
        <f t="shared" si="165"/>
        <v>44179</v>
      </c>
      <c r="D3283" s="325">
        <f t="shared" si="155"/>
        <v>2020</v>
      </c>
      <c r="E3283" s="326">
        <f t="shared" si="158"/>
        <v>52</v>
      </c>
    </row>
    <row r="3284" spans="1:5">
      <c r="A3284" s="324">
        <f t="shared" si="163"/>
        <v>44188</v>
      </c>
      <c r="B3284" s="325" t="str">
        <f t="shared" si="161"/>
        <v>QUA</v>
      </c>
      <c r="C3284" s="327">
        <f t="shared" si="165"/>
        <v>44179</v>
      </c>
      <c r="D3284" s="325">
        <f t="shared" si="155"/>
        <v>2020</v>
      </c>
      <c r="E3284" s="326">
        <f t="shared" si="158"/>
        <v>52</v>
      </c>
    </row>
    <row r="3285" spans="1:5">
      <c r="A3285" s="324">
        <f t="shared" si="163"/>
        <v>44189</v>
      </c>
      <c r="B3285" s="325" t="str">
        <f t="shared" si="161"/>
        <v>QUI</v>
      </c>
      <c r="C3285" s="327">
        <f t="shared" si="165"/>
        <v>44179</v>
      </c>
      <c r="D3285" s="325">
        <f t="shared" si="155"/>
        <v>2020</v>
      </c>
      <c r="E3285" s="326">
        <f t="shared" si="158"/>
        <v>52</v>
      </c>
    </row>
    <row r="3286" spans="1:5">
      <c r="A3286" s="324">
        <f t="shared" si="163"/>
        <v>44190</v>
      </c>
      <c r="B3286" s="325" t="str">
        <f t="shared" si="161"/>
        <v>SEX</v>
      </c>
      <c r="C3286" s="327">
        <f t="shared" si="165"/>
        <v>44179</v>
      </c>
      <c r="D3286" s="325">
        <f t="shared" si="155"/>
        <v>2020</v>
      </c>
      <c r="E3286" s="326">
        <f t="shared" si="158"/>
        <v>52</v>
      </c>
    </row>
    <row r="3287" spans="1:5">
      <c r="A3287" s="324">
        <f t="shared" si="163"/>
        <v>44191</v>
      </c>
      <c r="B3287" s="325" t="str">
        <f t="shared" si="161"/>
        <v>SAB</v>
      </c>
      <c r="C3287" s="327">
        <f t="shared" si="165"/>
        <v>44179</v>
      </c>
      <c r="D3287" s="325">
        <f t="shared" si="155"/>
        <v>2020</v>
      </c>
      <c r="E3287" s="326">
        <f t="shared" si="158"/>
        <v>52</v>
      </c>
    </row>
    <row r="3288" spans="1:5">
      <c r="A3288" s="324">
        <f t="shared" si="163"/>
        <v>44192</v>
      </c>
      <c r="B3288" s="325" t="str">
        <f t="shared" si="161"/>
        <v>DOM</v>
      </c>
      <c r="C3288" s="327">
        <f t="shared" si="165"/>
        <v>44179</v>
      </c>
      <c r="D3288" s="325">
        <f t="shared" si="155"/>
        <v>2020</v>
      </c>
      <c r="E3288" s="326">
        <f t="shared" si="158"/>
        <v>52</v>
      </c>
    </row>
    <row r="3289" spans="1:5">
      <c r="A3289" s="324">
        <f t="shared" si="163"/>
        <v>44193</v>
      </c>
      <c r="B3289" s="325" t="str">
        <f t="shared" si="161"/>
        <v>SEG</v>
      </c>
      <c r="C3289" s="327">
        <f t="shared" si="165"/>
        <v>44186</v>
      </c>
      <c r="D3289" s="325">
        <f t="shared" si="155"/>
        <v>2020</v>
      </c>
      <c r="E3289" s="326">
        <f t="shared" si="158"/>
        <v>53</v>
      </c>
    </row>
    <row r="3290" spans="1:5">
      <c r="A3290" s="324">
        <f t="shared" si="163"/>
        <v>44194</v>
      </c>
      <c r="B3290" s="325" t="str">
        <f t="shared" si="161"/>
        <v>TER</v>
      </c>
      <c r="C3290" s="327">
        <f t="shared" si="165"/>
        <v>44186</v>
      </c>
      <c r="D3290" s="325">
        <f t="shared" si="155"/>
        <v>2020</v>
      </c>
      <c r="E3290" s="326">
        <f t="shared" si="158"/>
        <v>53</v>
      </c>
    </row>
    <row r="3291" spans="1:5">
      <c r="A3291" s="324">
        <f t="shared" si="163"/>
        <v>44195</v>
      </c>
      <c r="B3291" s="325" t="str">
        <f t="shared" si="161"/>
        <v>QUA</v>
      </c>
      <c r="C3291" s="327">
        <f t="shared" si="165"/>
        <v>44186</v>
      </c>
      <c r="D3291" s="325">
        <f t="shared" si="155"/>
        <v>2020</v>
      </c>
      <c r="E3291" s="326">
        <f t="shared" si="158"/>
        <v>53</v>
      </c>
    </row>
    <row r="3292" spans="1:5">
      <c r="A3292" s="324">
        <f t="shared" si="163"/>
        <v>44196</v>
      </c>
      <c r="B3292" s="325" t="str">
        <f t="shared" si="161"/>
        <v>QUI</v>
      </c>
      <c r="C3292" s="327">
        <f t="shared" si="165"/>
        <v>44186</v>
      </c>
      <c r="D3292" s="325">
        <f t="shared" si="155"/>
        <v>2020</v>
      </c>
      <c r="E3292" s="326">
        <f t="shared" si="158"/>
        <v>53</v>
      </c>
    </row>
    <row r="3293" spans="1:5">
      <c r="A3293" s="324">
        <f t="shared" si="163"/>
        <v>44197</v>
      </c>
      <c r="B3293" s="325" t="str">
        <f t="shared" si="161"/>
        <v>SEX</v>
      </c>
      <c r="C3293" s="327">
        <f t="shared" si="165"/>
        <v>44186</v>
      </c>
      <c r="D3293" s="325">
        <f t="shared" si="155"/>
        <v>2021</v>
      </c>
      <c r="E3293" s="326">
        <v>1</v>
      </c>
    </row>
    <row r="3294" spans="1:5">
      <c r="A3294" s="324">
        <f t="shared" si="163"/>
        <v>44198</v>
      </c>
      <c r="B3294" s="325" t="str">
        <f t="shared" si="161"/>
        <v>SAB</v>
      </c>
      <c r="C3294" s="327">
        <f t="shared" si="165"/>
        <v>44186</v>
      </c>
      <c r="D3294" s="325">
        <f t="shared" si="155"/>
        <v>2021</v>
      </c>
      <c r="E3294" s="326">
        <f t="shared" ref="E3294:E3357" si="166">IF(B3294="seg",E3293+1,E3293)</f>
        <v>1</v>
      </c>
    </row>
    <row r="3295" spans="1:5">
      <c r="A3295" s="324">
        <f t="shared" si="163"/>
        <v>44199</v>
      </c>
      <c r="B3295" s="325" t="str">
        <f t="shared" si="161"/>
        <v>DOM</v>
      </c>
      <c r="C3295" s="327">
        <f t="shared" si="165"/>
        <v>44186</v>
      </c>
      <c r="D3295" s="325">
        <f t="shared" si="155"/>
        <v>2021</v>
      </c>
      <c r="E3295" s="326">
        <f t="shared" si="166"/>
        <v>1</v>
      </c>
    </row>
    <row r="3296" spans="1:5">
      <c r="A3296" s="324">
        <f t="shared" si="163"/>
        <v>44200</v>
      </c>
      <c r="B3296" s="325" t="str">
        <f t="shared" si="161"/>
        <v>SEG</v>
      </c>
      <c r="C3296" s="327">
        <v>44197</v>
      </c>
      <c r="D3296" s="325">
        <f t="shared" si="155"/>
        <v>2021</v>
      </c>
      <c r="E3296" s="326">
        <f t="shared" si="166"/>
        <v>2</v>
      </c>
    </row>
    <row r="3297" spans="1:5">
      <c r="A3297" s="324">
        <f t="shared" si="163"/>
        <v>44201</v>
      </c>
      <c r="B3297" s="325" t="str">
        <f t="shared" si="161"/>
        <v>TER</v>
      </c>
      <c r="C3297" s="327">
        <v>44197</v>
      </c>
      <c r="D3297" s="325">
        <f t="shared" si="155"/>
        <v>2021</v>
      </c>
      <c r="E3297" s="326">
        <f t="shared" si="166"/>
        <v>2</v>
      </c>
    </row>
    <row r="3298" spans="1:5">
      <c r="A3298" s="324">
        <f t="shared" si="163"/>
        <v>44202</v>
      </c>
      <c r="B3298" s="325" t="str">
        <f t="shared" si="161"/>
        <v>QUA</v>
      </c>
      <c r="C3298" s="327">
        <v>44197</v>
      </c>
      <c r="D3298" s="325">
        <f t="shared" si="155"/>
        <v>2021</v>
      </c>
      <c r="E3298" s="326">
        <f t="shared" si="166"/>
        <v>2</v>
      </c>
    </row>
    <row r="3299" spans="1:5">
      <c r="A3299" s="324">
        <f t="shared" si="163"/>
        <v>44203</v>
      </c>
      <c r="B3299" s="325" t="str">
        <f t="shared" si="161"/>
        <v>QUI</v>
      </c>
      <c r="C3299" s="327">
        <v>44197</v>
      </c>
      <c r="D3299" s="325">
        <f t="shared" si="155"/>
        <v>2021</v>
      </c>
      <c r="E3299" s="326">
        <f t="shared" si="166"/>
        <v>2</v>
      </c>
    </row>
    <row r="3300" spans="1:5">
      <c r="A3300" s="324">
        <f t="shared" si="163"/>
        <v>44204</v>
      </c>
      <c r="B3300" s="325" t="str">
        <f t="shared" si="161"/>
        <v>SEX</v>
      </c>
      <c r="C3300" s="327">
        <v>44197</v>
      </c>
      <c r="D3300" s="325">
        <f t="shared" si="155"/>
        <v>2021</v>
      </c>
      <c r="E3300" s="326">
        <f t="shared" si="166"/>
        <v>2</v>
      </c>
    </row>
    <row r="3301" spans="1:5">
      <c r="A3301" s="324">
        <f t="shared" si="163"/>
        <v>44205</v>
      </c>
      <c r="B3301" s="325" t="str">
        <f t="shared" si="161"/>
        <v>SAB</v>
      </c>
      <c r="C3301" s="327">
        <v>44197</v>
      </c>
      <c r="D3301" s="325">
        <f t="shared" si="155"/>
        <v>2021</v>
      </c>
      <c r="E3301" s="326">
        <f t="shared" si="166"/>
        <v>2</v>
      </c>
    </row>
    <row r="3302" spans="1:5">
      <c r="A3302" s="324">
        <f t="shared" si="163"/>
        <v>44206</v>
      </c>
      <c r="B3302" s="325" t="str">
        <f t="shared" si="161"/>
        <v>DOM</v>
      </c>
      <c r="C3302" s="327">
        <v>44197</v>
      </c>
      <c r="D3302" s="325">
        <f t="shared" si="155"/>
        <v>2021</v>
      </c>
      <c r="E3302" s="326">
        <f t="shared" si="166"/>
        <v>2</v>
      </c>
    </row>
    <row r="3303" spans="1:5">
      <c r="A3303" s="324">
        <f t="shared" si="163"/>
        <v>44207</v>
      </c>
      <c r="B3303" s="325" t="str">
        <f t="shared" si="161"/>
        <v>SEG</v>
      </c>
      <c r="C3303" s="327">
        <f t="shared" ref="C3303:C3309" si="167">C3296+10</f>
        <v>44207</v>
      </c>
      <c r="D3303" s="325">
        <f t="shared" si="155"/>
        <v>2021</v>
      </c>
      <c r="E3303" s="326">
        <f t="shared" si="166"/>
        <v>3</v>
      </c>
    </row>
    <row r="3304" spans="1:5">
      <c r="A3304" s="324">
        <f t="shared" si="163"/>
        <v>44208</v>
      </c>
      <c r="B3304" s="325" t="str">
        <f t="shared" si="161"/>
        <v>TER</v>
      </c>
      <c r="C3304" s="327">
        <f t="shared" si="167"/>
        <v>44207</v>
      </c>
      <c r="D3304" s="325">
        <f t="shared" ref="D3304:D3367" si="168">YEAR(A3304)</f>
        <v>2021</v>
      </c>
      <c r="E3304" s="326">
        <f t="shared" si="166"/>
        <v>3</v>
      </c>
    </row>
    <row r="3305" spans="1:5">
      <c r="A3305" s="324">
        <f t="shared" si="163"/>
        <v>44209</v>
      </c>
      <c r="B3305" s="325" t="str">
        <f t="shared" si="161"/>
        <v>QUA</v>
      </c>
      <c r="C3305" s="327">
        <f t="shared" si="167"/>
        <v>44207</v>
      </c>
      <c r="D3305" s="325">
        <f t="shared" si="168"/>
        <v>2021</v>
      </c>
      <c r="E3305" s="326">
        <f t="shared" si="166"/>
        <v>3</v>
      </c>
    </row>
    <row r="3306" spans="1:5">
      <c r="A3306" s="324">
        <f t="shared" si="163"/>
        <v>44210</v>
      </c>
      <c r="B3306" s="325" t="str">
        <f t="shared" si="161"/>
        <v>QUI</v>
      </c>
      <c r="C3306" s="327">
        <f t="shared" si="167"/>
        <v>44207</v>
      </c>
      <c r="D3306" s="325">
        <f t="shared" si="168"/>
        <v>2021</v>
      </c>
      <c r="E3306" s="326">
        <f t="shared" si="166"/>
        <v>3</v>
      </c>
    </row>
    <row r="3307" spans="1:5">
      <c r="A3307" s="324">
        <f t="shared" si="163"/>
        <v>44211</v>
      </c>
      <c r="B3307" s="325" t="str">
        <f t="shared" si="161"/>
        <v>SEX</v>
      </c>
      <c r="C3307" s="327">
        <f t="shared" si="167"/>
        <v>44207</v>
      </c>
      <c r="D3307" s="325">
        <f t="shared" si="168"/>
        <v>2021</v>
      </c>
      <c r="E3307" s="326">
        <f t="shared" si="166"/>
        <v>3</v>
      </c>
    </row>
    <row r="3308" spans="1:5">
      <c r="A3308" s="324">
        <f t="shared" si="163"/>
        <v>44212</v>
      </c>
      <c r="B3308" s="325" t="str">
        <f t="shared" si="161"/>
        <v>SAB</v>
      </c>
      <c r="C3308" s="327">
        <f t="shared" si="167"/>
        <v>44207</v>
      </c>
      <c r="D3308" s="325">
        <f t="shared" si="168"/>
        <v>2021</v>
      </c>
      <c r="E3308" s="326">
        <f t="shared" si="166"/>
        <v>3</v>
      </c>
    </row>
    <row r="3309" spans="1:5">
      <c r="A3309" s="324">
        <f t="shared" si="163"/>
        <v>44213</v>
      </c>
      <c r="B3309" s="325" t="str">
        <f t="shared" si="161"/>
        <v>DOM</v>
      </c>
      <c r="C3309" s="327">
        <f t="shared" si="167"/>
        <v>44207</v>
      </c>
      <c r="D3309" s="325">
        <f t="shared" si="168"/>
        <v>2021</v>
      </c>
      <c r="E3309" s="326">
        <f t="shared" si="166"/>
        <v>3</v>
      </c>
    </row>
    <row r="3310" spans="1:5">
      <c r="A3310" s="324">
        <f t="shared" si="163"/>
        <v>44214</v>
      </c>
      <c r="B3310" s="325" t="str">
        <f t="shared" si="161"/>
        <v>SEG</v>
      </c>
      <c r="C3310" s="327">
        <f t="shared" ref="C3310:C3373" si="169">C3303+7</f>
        <v>44214</v>
      </c>
      <c r="D3310" s="325">
        <f t="shared" si="168"/>
        <v>2021</v>
      </c>
      <c r="E3310" s="326">
        <f t="shared" si="166"/>
        <v>4</v>
      </c>
    </row>
    <row r="3311" spans="1:5">
      <c r="A3311" s="324">
        <f t="shared" si="163"/>
        <v>44215</v>
      </c>
      <c r="B3311" s="325" t="str">
        <f t="shared" si="161"/>
        <v>TER</v>
      </c>
      <c r="C3311" s="327">
        <f t="shared" si="169"/>
        <v>44214</v>
      </c>
      <c r="D3311" s="325">
        <f t="shared" si="168"/>
        <v>2021</v>
      </c>
      <c r="E3311" s="326">
        <f t="shared" si="166"/>
        <v>4</v>
      </c>
    </row>
    <row r="3312" spans="1:5">
      <c r="A3312" s="324">
        <f t="shared" si="163"/>
        <v>44216</v>
      </c>
      <c r="B3312" s="325" t="str">
        <f t="shared" si="161"/>
        <v>QUA</v>
      </c>
      <c r="C3312" s="327">
        <f t="shared" si="169"/>
        <v>44214</v>
      </c>
      <c r="D3312" s="325">
        <f t="shared" si="168"/>
        <v>2021</v>
      </c>
      <c r="E3312" s="326">
        <f t="shared" si="166"/>
        <v>4</v>
      </c>
    </row>
    <row r="3313" spans="1:5">
      <c r="A3313" s="324">
        <f t="shared" si="163"/>
        <v>44217</v>
      </c>
      <c r="B3313" s="325" t="str">
        <f t="shared" si="161"/>
        <v>QUI</v>
      </c>
      <c r="C3313" s="327">
        <f t="shared" si="169"/>
        <v>44214</v>
      </c>
      <c r="D3313" s="325">
        <f t="shared" si="168"/>
        <v>2021</v>
      </c>
      <c r="E3313" s="326">
        <f t="shared" si="166"/>
        <v>4</v>
      </c>
    </row>
    <row r="3314" spans="1:5">
      <c r="A3314" s="324">
        <f t="shared" si="163"/>
        <v>44218</v>
      </c>
      <c r="B3314" s="325" t="str">
        <f t="shared" si="161"/>
        <v>SEX</v>
      </c>
      <c r="C3314" s="327">
        <f t="shared" si="169"/>
        <v>44214</v>
      </c>
      <c r="D3314" s="325">
        <f t="shared" si="168"/>
        <v>2021</v>
      </c>
      <c r="E3314" s="326">
        <f t="shared" si="166"/>
        <v>4</v>
      </c>
    </row>
    <row r="3315" spans="1:5">
      <c r="A3315" s="324">
        <f t="shared" si="163"/>
        <v>44219</v>
      </c>
      <c r="B3315" s="325" t="str">
        <f t="shared" si="161"/>
        <v>SAB</v>
      </c>
      <c r="C3315" s="327">
        <f t="shared" si="169"/>
        <v>44214</v>
      </c>
      <c r="D3315" s="325">
        <f t="shared" si="168"/>
        <v>2021</v>
      </c>
      <c r="E3315" s="326">
        <f t="shared" si="166"/>
        <v>4</v>
      </c>
    </row>
    <row r="3316" spans="1:5">
      <c r="A3316" s="324">
        <f t="shared" si="163"/>
        <v>44220</v>
      </c>
      <c r="B3316" s="325" t="str">
        <f t="shared" si="161"/>
        <v>DOM</v>
      </c>
      <c r="C3316" s="327">
        <f t="shared" si="169"/>
        <v>44214</v>
      </c>
      <c r="D3316" s="325">
        <f t="shared" si="168"/>
        <v>2021</v>
      </c>
      <c r="E3316" s="326">
        <f t="shared" si="166"/>
        <v>4</v>
      </c>
    </row>
    <row r="3317" spans="1:5">
      <c r="A3317" s="324">
        <f t="shared" si="163"/>
        <v>44221</v>
      </c>
      <c r="B3317" s="325" t="str">
        <f t="shared" si="161"/>
        <v>SEG</v>
      </c>
      <c r="C3317" s="327">
        <f t="shared" si="169"/>
        <v>44221</v>
      </c>
      <c r="D3317" s="325">
        <f t="shared" si="168"/>
        <v>2021</v>
      </c>
      <c r="E3317" s="326">
        <f t="shared" si="166"/>
        <v>5</v>
      </c>
    </row>
    <row r="3318" spans="1:5">
      <c r="A3318" s="324">
        <f t="shared" si="163"/>
        <v>44222</v>
      </c>
      <c r="B3318" s="325" t="str">
        <f t="shared" si="161"/>
        <v>TER</v>
      </c>
      <c r="C3318" s="327">
        <f t="shared" si="169"/>
        <v>44221</v>
      </c>
      <c r="D3318" s="325">
        <f t="shared" si="168"/>
        <v>2021</v>
      </c>
      <c r="E3318" s="326">
        <f t="shared" si="166"/>
        <v>5</v>
      </c>
    </row>
    <row r="3319" spans="1:5">
      <c r="A3319" s="324">
        <f t="shared" si="163"/>
        <v>44223</v>
      </c>
      <c r="B3319" s="325" t="str">
        <f t="shared" si="161"/>
        <v>QUA</v>
      </c>
      <c r="C3319" s="327">
        <f t="shared" si="169"/>
        <v>44221</v>
      </c>
      <c r="D3319" s="325">
        <f t="shared" si="168"/>
        <v>2021</v>
      </c>
      <c r="E3319" s="326">
        <f t="shared" si="166"/>
        <v>5</v>
      </c>
    </row>
    <row r="3320" spans="1:5">
      <c r="A3320" s="324">
        <f t="shared" si="163"/>
        <v>44224</v>
      </c>
      <c r="B3320" s="325" t="str">
        <f t="shared" si="161"/>
        <v>QUI</v>
      </c>
      <c r="C3320" s="327">
        <f t="shared" si="169"/>
        <v>44221</v>
      </c>
      <c r="D3320" s="325">
        <f t="shared" si="168"/>
        <v>2021</v>
      </c>
      <c r="E3320" s="326">
        <f t="shared" si="166"/>
        <v>5</v>
      </c>
    </row>
    <row r="3321" spans="1:5">
      <c r="A3321" s="324">
        <f t="shared" si="163"/>
        <v>44225</v>
      </c>
      <c r="B3321" s="325" t="str">
        <f t="shared" si="161"/>
        <v>SEX</v>
      </c>
      <c r="C3321" s="327">
        <f t="shared" si="169"/>
        <v>44221</v>
      </c>
      <c r="D3321" s="325">
        <f t="shared" si="168"/>
        <v>2021</v>
      </c>
      <c r="E3321" s="326">
        <f t="shared" si="166"/>
        <v>5</v>
      </c>
    </row>
    <row r="3322" spans="1:5">
      <c r="A3322" s="324">
        <f t="shared" si="163"/>
        <v>44226</v>
      </c>
      <c r="B3322" s="325" t="str">
        <f t="shared" si="161"/>
        <v>SAB</v>
      </c>
      <c r="C3322" s="327">
        <f t="shared" si="169"/>
        <v>44221</v>
      </c>
      <c r="D3322" s="325">
        <f t="shared" si="168"/>
        <v>2021</v>
      </c>
      <c r="E3322" s="326">
        <f t="shared" si="166"/>
        <v>5</v>
      </c>
    </row>
    <row r="3323" spans="1:5">
      <c r="A3323" s="324">
        <f t="shared" si="163"/>
        <v>44227</v>
      </c>
      <c r="B3323" s="325" t="str">
        <f t="shared" si="161"/>
        <v>DOM</v>
      </c>
      <c r="C3323" s="327">
        <f t="shared" si="169"/>
        <v>44221</v>
      </c>
      <c r="D3323" s="325">
        <f t="shared" si="168"/>
        <v>2021</v>
      </c>
      <c r="E3323" s="326">
        <f t="shared" si="166"/>
        <v>5</v>
      </c>
    </row>
    <row r="3324" spans="1:5">
      <c r="A3324" s="324">
        <f t="shared" si="163"/>
        <v>44228</v>
      </c>
      <c r="B3324" s="325" t="str">
        <f t="shared" si="161"/>
        <v>SEG</v>
      </c>
      <c r="C3324" s="327">
        <f t="shared" si="169"/>
        <v>44228</v>
      </c>
      <c r="D3324" s="325">
        <f t="shared" si="168"/>
        <v>2021</v>
      </c>
      <c r="E3324" s="326">
        <f t="shared" si="166"/>
        <v>6</v>
      </c>
    </row>
    <row r="3325" spans="1:5">
      <c r="A3325" s="324">
        <f t="shared" si="163"/>
        <v>44229</v>
      </c>
      <c r="B3325" s="325" t="str">
        <f t="shared" si="161"/>
        <v>TER</v>
      </c>
      <c r="C3325" s="327">
        <f t="shared" si="169"/>
        <v>44228</v>
      </c>
      <c r="D3325" s="325">
        <f t="shared" si="168"/>
        <v>2021</v>
      </c>
      <c r="E3325" s="326">
        <f t="shared" si="166"/>
        <v>6</v>
      </c>
    </row>
    <row r="3326" spans="1:5">
      <c r="A3326" s="324">
        <f t="shared" si="163"/>
        <v>44230</v>
      </c>
      <c r="B3326" s="325" t="str">
        <f t="shared" si="161"/>
        <v>QUA</v>
      </c>
      <c r="C3326" s="327">
        <f t="shared" si="169"/>
        <v>44228</v>
      </c>
      <c r="D3326" s="325">
        <f t="shared" si="168"/>
        <v>2021</v>
      </c>
      <c r="E3326" s="326">
        <f t="shared" si="166"/>
        <v>6</v>
      </c>
    </row>
    <row r="3327" spans="1:5">
      <c r="A3327" s="324">
        <f t="shared" si="163"/>
        <v>44231</v>
      </c>
      <c r="B3327" s="325" t="str">
        <f t="shared" si="161"/>
        <v>QUI</v>
      </c>
      <c r="C3327" s="327">
        <f t="shared" si="169"/>
        <v>44228</v>
      </c>
      <c r="D3327" s="325">
        <f t="shared" si="168"/>
        <v>2021</v>
      </c>
      <c r="E3327" s="326">
        <f t="shared" si="166"/>
        <v>6</v>
      </c>
    </row>
    <row r="3328" spans="1:5">
      <c r="A3328" s="324">
        <f t="shared" si="163"/>
        <v>44232</v>
      </c>
      <c r="B3328" s="325" t="str">
        <f t="shared" si="161"/>
        <v>SEX</v>
      </c>
      <c r="C3328" s="327">
        <f t="shared" si="169"/>
        <v>44228</v>
      </c>
      <c r="D3328" s="325">
        <f t="shared" si="168"/>
        <v>2021</v>
      </c>
      <c r="E3328" s="326">
        <f t="shared" si="166"/>
        <v>6</v>
      </c>
    </row>
    <row r="3329" spans="1:5">
      <c r="A3329" s="324">
        <f t="shared" si="163"/>
        <v>44233</v>
      </c>
      <c r="B3329" s="325" t="str">
        <f t="shared" si="161"/>
        <v>SAB</v>
      </c>
      <c r="C3329" s="327">
        <f t="shared" si="169"/>
        <v>44228</v>
      </c>
      <c r="D3329" s="325">
        <f t="shared" si="168"/>
        <v>2021</v>
      </c>
      <c r="E3329" s="326">
        <f t="shared" si="166"/>
        <v>6</v>
      </c>
    </row>
    <row r="3330" spans="1:5">
      <c r="A3330" s="324">
        <f t="shared" si="163"/>
        <v>44234</v>
      </c>
      <c r="B3330" s="325" t="str">
        <f t="shared" ref="B3330:B3393" si="170">VLOOKUP(WEEKDAY(A3330),$G$2:$H$9,2,0)</f>
        <v>DOM</v>
      </c>
      <c r="C3330" s="327">
        <f t="shared" si="169"/>
        <v>44228</v>
      </c>
      <c r="D3330" s="325">
        <f t="shared" si="168"/>
        <v>2021</v>
      </c>
      <c r="E3330" s="326">
        <f t="shared" si="166"/>
        <v>6</v>
      </c>
    </row>
    <row r="3331" spans="1:5">
      <c r="A3331" s="324">
        <f t="shared" si="163"/>
        <v>44235</v>
      </c>
      <c r="B3331" s="325" t="str">
        <f t="shared" si="170"/>
        <v>SEG</v>
      </c>
      <c r="C3331" s="327">
        <f t="shared" si="169"/>
        <v>44235</v>
      </c>
      <c r="D3331" s="325">
        <f t="shared" si="168"/>
        <v>2021</v>
      </c>
      <c r="E3331" s="326">
        <f t="shared" si="166"/>
        <v>7</v>
      </c>
    </row>
    <row r="3332" spans="1:5">
      <c r="A3332" s="324">
        <f t="shared" si="163"/>
        <v>44236</v>
      </c>
      <c r="B3332" s="325" t="str">
        <f t="shared" si="170"/>
        <v>TER</v>
      </c>
      <c r="C3332" s="327">
        <f t="shared" si="169"/>
        <v>44235</v>
      </c>
      <c r="D3332" s="325">
        <f t="shared" si="168"/>
        <v>2021</v>
      </c>
      <c r="E3332" s="326">
        <f t="shared" si="166"/>
        <v>7</v>
      </c>
    </row>
    <row r="3333" spans="1:5">
      <c r="A3333" s="324">
        <f t="shared" si="163"/>
        <v>44237</v>
      </c>
      <c r="B3333" s="325" t="str">
        <f t="shared" si="170"/>
        <v>QUA</v>
      </c>
      <c r="C3333" s="327">
        <f t="shared" si="169"/>
        <v>44235</v>
      </c>
      <c r="D3333" s="325">
        <f t="shared" si="168"/>
        <v>2021</v>
      </c>
      <c r="E3333" s="326">
        <f t="shared" si="166"/>
        <v>7</v>
      </c>
    </row>
    <row r="3334" spans="1:5">
      <c r="A3334" s="324">
        <f t="shared" si="163"/>
        <v>44238</v>
      </c>
      <c r="B3334" s="325" t="str">
        <f t="shared" si="170"/>
        <v>QUI</v>
      </c>
      <c r="C3334" s="327">
        <f t="shared" si="169"/>
        <v>44235</v>
      </c>
      <c r="D3334" s="325">
        <f t="shared" si="168"/>
        <v>2021</v>
      </c>
      <c r="E3334" s="326">
        <f t="shared" si="166"/>
        <v>7</v>
      </c>
    </row>
    <row r="3335" spans="1:5">
      <c r="A3335" s="324">
        <f t="shared" si="163"/>
        <v>44239</v>
      </c>
      <c r="B3335" s="325" t="str">
        <f t="shared" si="170"/>
        <v>SEX</v>
      </c>
      <c r="C3335" s="327">
        <f t="shared" si="169"/>
        <v>44235</v>
      </c>
      <c r="D3335" s="325">
        <f t="shared" si="168"/>
        <v>2021</v>
      </c>
      <c r="E3335" s="326">
        <f t="shared" si="166"/>
        <v>7</v>
      </c>
    </row>
    <row r="3336" spans="1:5">
      <c r="A3336" s="324">
        <f t="shared" si="163"/>
        <v>44240</v>
      </c>
      <c r="B3336" s="325" t="str">
        <f t="shared" si="170"/>
        <v>SAB</v>
      </c>
      <c r="C3336" s="327">
        <f t="shared" si="169"/>
        <v>44235</v>
      </c>
      <c r="D3336" s="325">
        <f t="shared" si="168"/>
        <v>2021</v>
      </c>
      <c r="E3336" s="326">
        <f t="shared" si="166"/>
        <v>7</v>
      </c>
    </row>
    <row r="3337" spans="1:5">
      <c r="A3337" s="324">
        <f t="shared" si="163"/>
        <v>44241</v>
      </c>
      <c r="B3337" s="325" t="str">
        <f t="shared" si="170"/>
        <v>DOM</v>
      </c>
      <c r="C3337" s="327">
        <f t="shared" si="169"/>
        <v>44235</v>
      </c>
      <c r="D3337" s="325">
        <f t="shared" si="168"/>
        <v>2021</v>
      </c>
      <c r="E3337" s="326">
        <f t="shared" si="166"/>
        <v>7</v>
      </c>
    </row>
    <row r="3338" spans="1:5">
      <c r="A3338" s="324">
        <f t="shared" si="163"/>
        <v>44242</v>
      </c>
      <c r="B3338" s="325" t="str">
        <f t="shared" si="170"/>
        <v>SEG</v>
      </c>
      <c r="C3338" s="327">
        <f t="shared" si="169"/>
        <v>44242</v>
      </c>
      <c r="D3338" s="325">
        <f t="shared" si="168"/>
        <v>2021</v>
      </c>
      <c r="E3338" s="326">
        <f t="shared" si="166"/>
        <v>8</v>
      </c>
    </row>
    <row r="3339" spans="1:5">
      <c r="A3339" s="324">
        <f t="shared" si="163"/>
        <v>44243</v>
      </c>
      <c r="B3339" s="325" t="str">
        <f t="shared" si="170"/>
        <v>TER</v>
      </c>
      <c r="C3339" s="327">
        <f t="shared" si="169"/>
        <v>44242</v>
      </c>
      <c r="D3339" s="325">
        <f t="shared" si="168"/>
        <v>2021</v>
      </c>
      <c r="E3339" s="326">
        <f t="shared" si="166"/>
        <v>8</v>
      </c>
    </row>
    <row r="3340" spans="1:5">
      <c r="A3340" s="324">
        <f t="shared" ref="A3340:A3403" si="171">A3339+1</f>
        <v>44244</v>
      </c>
      <c r="B3340" s="325" t="str">
        <f t="shared" si="170"/>
        <v>QUA</v>
      </c>
      <c r="C3340" s="327">
        <f t="shared" si="169"/>
        <v>44242</v>
      </c>
      <c r="D3340" s="325">
        <f t="shared" si="168"/>
        <v>2021</v>
      </c>
      <c r="E3340" s="326">
        <f t="shared" si="166"/>
        <v>8</v>
      </c>
    </row>
    <row r="3341" spans="1:5">
      <c r="A3341" s="324">
        <f t="shared" si="171"/>
        <v>44245</v>
      </c>
      <c r="B3341" s="325" t="str">
        <f t="shared" si="170"/>
        <v>QUI</v>
      </c>
      <c r="C3341" s="327">
        <f t="shared" si="169"/>
        <v>44242</v>
      </c>
      <c r="D3341" s="325">
        <f t="shared" si="168"/>
        <v>2021</v>
      </c>
      <c r="E3341" s="326">
        <f t="shared" si="166"/>
        <v>8</v>
      </c>
    </row>
    <row r="3342" spans="1:5">
      <c r="A3342" s="324">
        <f t="shared" si="171"/>
        <v>44246</v>
      </c>
      <c r="B3342" s="325" t="str">
        <f t="shared" si="170"/>
        <v>SEX</v>
      </c>
      <c r="C3342" s="327">
        <f t="shared" si="169"/>
        <v>44242</v>
      </c>
      <c r="D3342" s="325">
        <f t="shared" si="168"/>
        <v>2021</v>
      </c>
      <c r="E3342" s="326">
        <f t="shared" si="166"/>
        <v>8</v>
      </c>
    </row>
    <row r="3343" spans="1:5">
      <c r="A3343" s="324">
        <f t="shared" si="171"/>
        <v>44247</v>
      </c>
      <c r="B3343" s="325" t="str">
        <f t="shared" si="170"/>
        <v>SAB</v>
      </c>
      <c r="C3343" s="327">
        <f t="shared" si="169"/>
        <v>44242</v>
      </c>
      <c r="D3343" s="325">
        <f t="shared" si="168"/>
        <v>2021</v>
      </c>
      <c r="E3343" s="326">
        <f t="shared" si="166"/>
        <v>8</v>
      </c>
    </row>
    <row r="3344" spans="1:5">
      <c r="A3344" s="324">
        <f t="shared" si="171"/>
        <v>44248</v>
      </c>
      <c r="B3344" s="325" t="str">
        <f t="shared" si="170"/>
        <v>DOM</v>
      </c>
      <c r="C3344" s="327">
        <f t="shared" si="169"/>
        <v>44242</v>
      </c>
      <c r="D3344" s="325">
        <f t="shared" si="168"/>
        <v>2021</v>
      </c>
      <c r="E3344" s="326">
        <f t="shared" si="166"/>
        <v>8</v>
      </c>
    </row>
    <row r="3345" spans="1:5">
      <c r="A3345" s="324">
        <f t="shared" si="171"/>
        <v>44249</v>
      </c>
      <c r="B3345" s="325" t="str">
        <f t="shared" si="170"/>
        <v>SEG</v>
      </c>
      <c r="C3345" s="327">
        <f t="shared" si="169"/>
        <v>44249</v>
      </c>
      <c r="D3345" s="325">
        <f t="shared" si="168"/>
        <v>2021</v>
      </c>
      <c r="E3345" s="326">
        <f t="shared" si="166"/>
        <v>9</v>
      </c>
    </row>
    <row r="3346" spans="1:5">
      <c r="A3346" s="324">
        <f t="shared" si="171"/>
        <v>44250</v>
      </c>
      <c r="B3346" s="325" t="str">
        <f t="shared" si="170"/>
        <v>TER</v>
      </c>
      <c r="C3346" s="327">
        <f t="shared" si="169"/>
        <v>44249</v>
      </c>
      <c r="D3346" s="325">
        <f t="shared" si="168"/>
        <v>2021</v>
      </c>
      <c r="E3346" s="326">
        <f t="shared" si="166"/>
        <v>9</v>
      </c>
    </row>
    <row r="3347" spans="1:5">
      <c r="A3347" s="324">
        <f t="shared" si="171"/>
        <v>44251</v>
      </c>
      <c r="B3347" s="325" t="str">
        <f t="shared" si="170"/>
        <v>QUA</v>
      </c>
      <c r="C3347" s="327">
        <f t="shared" si="169"/>
        <v>44249</v>
      </c>
      <c r="D3347" s="325">
        <f t="shared" si="168"/>
        <v>2021</v>
      </c>
      <c r="E3347" s="326">
        <f t="shared" si="166"/>
        <v>9</v>
      </c>
    </row>
    <row r="3348" spans="1:5">
      <c r="A3348" s="324">
        <f t="shared" si="171"/>
        <v>44252</v>
      </c>
      <c r="B3348" s="325" t="str">
        <f t="shared" si="170"/>
        <v>QUI</v>
      </c>
      <c r="C3348" s="327">
        <f t="shared" si="169"/>
        <v>44249</v>
      </c>
      <c r="D3348" s="325">
        <f t="shared" si="168"/>
        <v>2021</v>
      </c>
      <c r="E3348" s="326">
        <f t="shared" si="166"/>
        <v>9</v>
      </c>
    </row>
    <row r="3349" spans="1:5">
      <c r="A3349" s="324">
        <f t="shared" si="171"/>
        <v>44253</v>
      </c>
      <c r="B3349" s="325" t="str">
        <f t="shared" si="170"/>
        <v>SEX</v>
      </c>
      <c r="C3349" s="327">
        <f t="shared" si="169"/>
        <v>44249</v>
      </c>
      <c r="D3349" s="325">
        <f t="shared" si="168"/>
        <v>2021</v>
      </c>
      <c r="E3349" s="326">
        <f t="shared" si="166"/>
        <v>9</v>
      </c>
    </row>
    <row r="3350" spans="1:5">
      <c r="A3350" s="324">
        <f t="shared" si="171"/>
        <v>44254</v>
      </c>
      <c r="B3350" s="325" t="str">
        <f t="shared" si="170"/>
        <v>SAB</v>
      </c>
      <c r="C3350" s="327">
        <f t="shared" si="169"/>
        <v>44249</v>
      </c>
      <c r="D3350" s="325">
        <f t="shared" si="168"/>
        <v>2021</v>
      </c>
      <c r="E3350" s="326">
        <f t="shared" si="166"/>
        <v>9</v>
      </c>
    </row>
    <row r="3351" spans="1:5">
      <c r="A3351" s="324">
        <f t="shared" si="171"/>
        <v>44255</v>
      </c>
      <c r="B3351" s="325" t="str">
        <f t="shared" si="170"/>
        <v>DOM</v>
      </c>
      <c r="C3351" s="327">
        <f t="shared" si="169"/>
        <v>44249</v>
      </c>
      <c r="D3351" s="325">
        <f t="shared" si="168"/>
        <v>2021</v>
      </c>
      <c r="E3351" s="326">
        <f t="shared" si="166"/>
        <v>9</v>
      </c>
    </row>
    <row r="3352" spans="1:5">
      <c r="A3352" s="324">
        <f t="shared" si="171"/>
        <v>44256</v>
      </c>
      <c r="B3352" s="325" t="str">
        <f t="shared" si="170"/>
        <v>SEG</v>
      </c>
      <c r="C3352" s="327">
        <f t="shared" si="169"/>
        <v>44256</v>
      </c>
      <c r="D3352" s="325">
        <f t="shared" si="168"/>
        <v>2021</v>
      </c>
      <c r="E3352" s="326">
        <f t="shared" si="166"/>
        <v>10</v>
      </c>
    </row>
    <row r="3353" spans="1:5">
      <c r="A3353" s="324">
        <f t="shared" si="171"/>
        <v>44257</v>
      </c>
      <c r="B3353" s="325" t="str">
        <f t="shared" si="170"/>
        <v>TER</v>
      </c>
      <c r="C3353" s="327">
        <f t="shared" si="169"/>
        <v>44256</v>
      </c>
      <c r="D3353" s="325">
        <f t="shared" si="168"/>
        <v>2021</v>
      </c>
      <c r="E3353" s="326">
        <f t="shared" si="166"/>
        <v>10</v>
      </c>
    </row>
    <row r="3354" spans="1:5">
      <c r="A3354" s="324">
        <f t="shared" si="171"/>
        <v>44258</v>
      </c>
      <c r="B3354" s="325" t="str">
        <f t="shared" si="170"/>
        <v>QUA</v>
      </c>
      <c r="C3354" s="327">
        <f t="shared" si="169"/>
        <v>44256</v>
      </c>
      <c r="D3354" s="325">
        <f t="shared" si="168"/>
        <v>2021</v>
      </c>
      <c r="E3354" s="326">
        <f t="shared" si="166"/>
        <v>10</v>
      </c>
    </row>
    <row r="3355" spans="1:5">
      <c r="A3355" s="324">
        <f t="shared" si="171"/>
        <v>44259</v>
      </c>
      <c r="B3355" s="325" t="str">
        <f t="shared" si="170"/>
        <v>QUI</v>
      </c>
      <c r="C3355" s="327">
        <f t="shared" si="169"/>
        <v>44256</v>
      </c>
      <c r="D3355" s="325">
        <f t="shared" si="168"/>
        <v>2021</v>
      </c>
      <c r="E3355" s="326">
        <f t="shared" si="166"/>
        <v>10</v>
      </c>
    </row>
    <row r="3356" spans="1:5">
      <c r="A3356" s="324">
        <f t="shared" si="171"/>
        <v>44260</v>
      </c>
      <c r="B3356" s="325" t="str">
        <f t="shared" si="170"/>
        <v>SEX</v>
      </c>
      <c r="C3356" s="327">
        <f t="shared" si="169"/>
        <v>44256</v>
      </c>
      <c r="D3356" s="325">
        <f t="shared" si="168"/>
        <v>2021</v>
      </c>
      <c r="E3356" s="326">
        <f t="shared" si="166"/>
        <v>10</v>
      </c>
    </row>
    <row r="3357" spans="1:5">
      <c r="A3357" s="324">
        <f t="shared" si="171"/>
        <v>44261</v>
      </c>
      <c r="B3357" s="325" t="str">
        <f t="shared" si="170"/>
        <v>SAB</v>
      </c>
      <c r="C3357" s="327">
        <f t="shared" si="169"/>
        <v>44256</v>
      </c>
      <c r="D3357" s="325">
        <f t="shared" si="168"/>
        <v>2021</v>
      </c>
      <c r="E3357" s="326">
        <f t="shared" si="166"/>
        <v>10</v>
      </c>
    </row>
    <row r="3358" spans="1:5">
      <c r="A3358" s="324">
        <f t="shared" si="171"/>
        <v>44262</v>
      </c>
      <c r="B3358" s="325" t="str">
        <f t="shared" si="170"/>
        <v>DOM</v>
      </c>
      <c r="C3358" s="327">
        <f t="shared" si="169"/>
        <v>44256</v>
      </c>
      <c r="D3358" s="325">
        <f t="shared" si="168"/>
        <v>2021</v>
      </c>
      <c r="E3358" s="326">
        <f t="shared" ref="E3358:E3421" si="172">IF(B3358="seg",E3357+1,E3357)</f>
        <v>10</v>
      </c>
    </row>
    <row r="3359" spans="1:5">
      <c r="A3359" s="324">
        <f t="shared" si="171"/>
        <v>44263</v>
      </c>
      <c r="B3359" s="325" t="str">
        <f t="shared" si="170"/>
        <v>SEG</v>
      </c>
      <c r="C3359" s="327">
        <f t="shared" si="169"/>
        <v>44263</v>
      </c>
      <c r="D3359" s="325">
        <f t="shared" si="168"/>
        <v>2021</v>
      </c>
      <c r="E3359" s="326">
        <f t="shared" si="172"/>
        <v>11</v>
      </c>
    </row>
    <row r="3360" spans="1:5">
      <c r="A3360" s="324">
        <f t="shared" si="171"/>
        <v>44264</v>
      </c>
      <c r="B3360" s="325" t="str">
        <f t="shared" si="170"/>
        <v>TER</v>
      </c>
      <c r="C3360" s="327">
        <f t="shared" si="169"/>
        <v>44263</v>
      </c>
      <c r="D3360" s="325">
        <f t="shared" si="168"/>
        <v>2021</v>
      </c>
      <c r="E3360" s="326">
        <f t="shared" si="172"/>
        <v>11</v>
      </c>
    </row>
    <row r="3361" spans="1:5">
      <c r="A3361" s="324">
        <f t="shared" si="171"/>
        <v>44265</v>
      </c>
      <c r="B3361" s="325" t="str">
        <f t="shared" si="170"/>
        <v>QUA</v>
      </c>
      <c r="C3361" s="327">
        <f t="shared" si="169"/>
        <v>44263</v>
      </c>
      <c r="D3361" s="325">
        <f t="shared" si="168"/>
        <v>2021</v>
      </c>
      <c r="E3361" s="326">
        <f t="shared" si="172"/>
        <v>11</v>
      </c>
    </row>
    <row r="3362" spans="1:5">
      <c r="A3362" s="324">
        <f t="shared" si="171"/>
        <v>44266</v>
      </c>
      <c r="B3362" s="325" t="str">
        <f t="shared" si="170"/>
        <v>QUI</v>
      </c>
      <c r="C3362" s="327">
        <f t="shared" si="169"/>
        <v>44263</v>
      </c>
      <c r="D3362" s="325">
        <f t="shared" si="168"/>
        <v>2021</v>
      </c>
      <c r="E3362" s="326">
        <f t="shared" si="172"/>
        <v>11</v>
      </c>
    </row>
    <row r="3363" spans="1:5">
      <c r="A3363" s="324">
        <f t="shared" si="171"/>
        <v>44267</v>
      </c>
      <c r="B3363" s="325" t="str">
        <f t="shared" si="170"/>
        <v>SEX</v>
      </c>
      <c r="C3363" s="327">
        <f t="shared" si="169"/>
        <v>44263</v>
      </c>
      <c r="D3363" s="325">
        <f t="shared" si="168"/>
        <v>2021</v>
      </c>
      <c r="E3363" s="326">
        <f t="shared" si="172"/>
        <v>11</v>
      </c>
    </row>
    <row r="3364" spans="1:5">
      <c r="A3364" s="324">
        <f t="shared" si="171"/>
        <v>44268</v>
      </c>
      <c r="B3364" s="325" t="str">
        <f t="shared" si="170"/>
        <v>SAB</v>
      </c>
      <c r="C3364" s="327">
        <f t="shared" si="169"/>
        <v>44263</v>
      </c>
      <c r="D3364" s="325">
        <f t="shared" si="168"/>
        <v>2021</v>
      </c>
      <c r="E3364" s="326">
        <f t="shared" si="172"/>
        <v>11</v>
      </c>
    </row>
    <row r="3365" spans="1:5">
      <c r="A3365" s="324">
        <f t="shared" si="171"/>
        <v>44269</v>
      </c>
      <c r="B3365" s="325" t="str">
        <f t="shared" si="170"/>
        <v>DOM</v>
      </c>
      <c r="C3365" s="327">
        <f t="shared" si="169"/>
        <v>44263</v>
      </c>
      <c r="D3365" s="325">
        <f t="shared" si="168"/>
        <v>2021</v>
      </c>
      <c r="E3365" s="326">
        <f t="shared" si="172"/>
        <v>11</v>
      </c>
    </row>
    <row r="3366" spans="1:5">
      <c r="A3366" s="324">
        <f t="shared" si="171"/>
        <v>44270</v>
      </c>
      <c r="B3366" s="325" t="str">
        <f t="shared" si="170"/>
        <v>SEG</v>
      </c>
      <c r="C3366" s="327">
        <f t="shared" si="169"/>
        <v>44270</v>
      </c>
      <c r="D3366" s="325">
        <f t="shared" si="168"/>
        <v>2021</v>
      </c>
      <c r="E3366" s="326">
        <f t="shared" si="172"/>
        <v>12</v>
      </c>
    </row>
    <row r="3367" spans="1:5">
      <c r="A3367" s="324">
        <f t="shared" si="171"/>
        <v>44271</v>
      </c>
      <c r="B3367" s="325" t="str">
        <f t="shared" si="170"/>
        <v>TER</v>
      </c>
      <c r="C3367" s="327">
        <f t="shared" si="169"/>
        <v>44270</v>
      </c>
      <c r="D3367" s="325">
        <f t="shared" si="168"/>
        <v>2021</v>
      </c>
      <c r="E3367" s="326">
        <f t="shared" si="172"/>
        <v>12</v>
      </c>
    </row>
    <row r="3368" spans="1:5">
      <c r="A3368" s="324">
        <f t="shared" si="171"/>
        <v>44272</v>
      </c>
      <c r="B3368" s="325" t="str">
        <f t="shared" si="170"/>
        <v>QUA</v>
      </c>
      <c r="C3368" s="327">
        <f t="shared" si="169"/>
        <v>44270</v>
      </c>
      <c r="D3368" s="325">
        <f t="shared" ref="D3368:D3431" si="173">YEAR(A3368)</f>
        <v>2021</v>
      </c>
      <c r="E3368" s="326">
        <f t="shared" si="172"/>
        <v>12</v>
      </c>
    </row>
    <row r="3369" spans="1:5">
      <c r="A3369" s="324">
        <f t="shared" si="171"/>
        <v>44273</v>
      </c>
      <c r="B3369" s="325" t="str">
        <f t="shared" si="170"/>
        <v>QUI</v>
      </c>
      <c r="C3369" s="327">
        <f t="shared" si="169"/>
        <v>44270</v>
      </c>
      <c r="D3369" s="325">
        <f t="shared" si="173"/>
        <v>2021</v>
      </c>
      <c r="E3369" s="326">
        <f t="shared" si="172"/>
        <v>12</v>
      </c>
    </row>
    <row r="3370" spans="1:5">
      <c r="A3370" s="324">
        <f t="shared" si="171"/>
        <v>44274</v>
      </c>
      <c r="B3370" s="325" t="str">
        <f t="shared" si="170"/>
        <v>SEX</v>
      </c>
      <c r="C3370" s="327">
        <f t="shared" si="169"/>
        <v>44270</v>
      </c>
      <c r="D3370" s="325">
        <f t="shared" si="173"/>
        <v>2021</v>
      </c>
      <c r="E3370" s="326">
        <f t="shared" si="172"/>
        <v>12</v>
      </c>
    </row>
    <row r="3371" spans="1:5">
      <c r="A3371" s="324">
        <f t="shared" si="171"/>
        <v>44275</v>
      </c>
      <c r="B3371" s="325" t="str">
        <f t="shared" si="170"/>
        <v>SAB</v>
      </c>
      <c r="C3371" s="327">
        <f t="shared" si="169"/>
        <v>44270</v>
      </c>
      <c r="D3371" s="325">
        <f t="shared" si="173"/>
        <v>2021</v>
      </c>
      <c r="E3371" s="326">
        <f t="shared" si="172"/>
        <v>12</v>
      </c>
    </row>
    <row r="3372" spans="1:5">
      <c r="A3372" s="324">
        <f t="shared" si="171"/>
        <v>44276</v>
      </c>
      <c r="B3372" s="325" t="str">
        <f t="shared" si="170"/>
        <v>DOM</v>
      </c>
      <c r="C3372" s="327">
        <f t="shared" si="169"/>
        <v>44270</v>
      </c>
      <c r="D3372" s="325">
        <f t="shared" si="173"/>
        <v>2021</v>
      </c>
      <c r="E3372" s="326">
        <f t="shared" si="172"/>
        <v>12</v>
      </c>
    </row>
    <row r="3373" spans="1:5">
      <c r="A3373" s="324">
        <f t="shared" si="171"/>
        <v>44277</v>
      </c>
      <c r="B3373" s="325" t="str">
        <f t="shared" si="170"/>
        <v>SEG</v>
      </c>
      <c r="C3373" s="327">
        <f t="shared" si="169"/>
        <v>44277</v>
      </c>
      <c r="D3373" s="325">
        <f t="shared" si="173"/>
        <v>2021</v>
      </c>
      <c r="E3373" s="326">
        <f t="shared" si="172"/>
        <v>13</v>
      </c>
    </row>
    <row r="3374" spans="1:5">
      <c r="A3374" s="324">
        <f t="shared" si="171"/>
        <v>44278</v>
      </c>
      <c r="B3374" s="325" t="str">
        <f t="shared" si="170"/>
        <v>TER</v>
      </c>
      <c r="C3374" s="327">
        <f t="shared" ref="C3374:C3437" si="174">C3367+7</f>
        <v>44277</v>
      </c>
      <c r="D3374" s="325">
        <f t="shared" si="173"/>
        <v>2021</v>
      </c>
      <c r="E3374" s="326">
        <f t="shared" si="172"/>
        <v>13</v>
      </c>
    </row>
    <row r="3375" spans="1:5">
      <c r="A3375" s="324">
        <f t="shared" si="171"/>
        <v>44279</v>
      </c>
      <c r="B3375" s="325" t="str">
        <f t="shared" si="170"/>
        <v>QUA</v>
      </c>
      <c r="C3375" s="327">
        <f t="shared" si="174"/>
        <v>44277</v>
      </c>
      <c r="D3375" s="325">
        <f t="shared" si="173"/>
        <v>2021</v>
      </c>
      <c r="E3375" s="326">
        <f t="shared" si="172"/>
        <v>13</v>
      </c>
    </row>
    <row r="3376" spans="1:5">
      <c r="A3376" s="324">
        <f t="shared" si="171"/>
        <v>44280</v>
      </c>
      <c r="B3376" s="325" t="str">
        <f t="shared" si="170"/>
        <v>QUI</v>
      </c>
      <c r="C3376" s="327">
        <f t="shared" si="174"/>
        <v>44277</v>
      </c>
      <c r="D3376" s="325">
        <f t="shared" si="173"/>
        <v>2021</v>
      </c>
      <c r="E3376" s="326">
        <f t="shared" si="172"/>
        <v>13</v>
      </c>
    </row>
    <row r="3377" spans="1:5">
      <c r="A3377" s="324">
        <f t="shared" si="171"/>
        <v>44281</v>
      </c>
      <c r="B3377" s="325" t="str">
        <f t="shared" si="170"/>
        <v>SEX</v>
      </c>
      <c r="C3377" s="327">
        <f t="shared" si="174"/>
        <v>44277</v>
      </c>
      <c r="D3377" s="325">
        <f t="shared" si="173"/>
        <v>2021</v>
      </c>
      <c r="E3377" s="326">
        <f t="shared" si="172"/>
        <v>13</v>
      </c>
    </row>
    <row r="3378" spans="1:5">
      <c r="A3378" s="324">
        <f t="shared" si="171"/>
        <v>44282</v>
      </c>
      <c r="B3378" s="325" t="str">
        <f t="shared" si="170"/>
        <v>SAB</v>
      </c>
      <c r="C3378" s="327">
        <f t="shared" si="174"/>
        <v>44277</v>
      </c>
      <c r="D3378" s="325">
        <f t="shared" si="173"/>
        <v>2021</v>
      </c>
      <c r="E3378" s="326">
        <f t="shared" si="172"/>
        <v>13</v>
      </c>
    </row>
    <row r="3379" spans="1:5">
      <c r="A3379" s="324">
        <f t="shared" si="171"/>
        <v>44283</v>
      </c>
      <c r="B3379" s="325" t="str">
        <f t="shared" si="170"/>
        <v>DOM</v>
      </c>
      <c r="C3379" s="327">
        <f t="shared" si="174"/>
        <v>44277</v>
      </c>
      <c r="D3379" s="325">
        <f t="shared" si="173"/>
        <v>2021</v>
      </c>
      <c r="E3379" s="326">
        <f t="shared" si="172"/>
        <v>13</v>
      </c>
    </row>
    <row r="3380" spans="1:5">
      <c r="A3380" s="324">
        <f t="shared" si="171"/>
        <v>44284</v>
      </c>
      <c r="B3380" s="325" t="str">
        <f t="shared" si="170"/>
        <v>SEG</v>
      </c>
      <c r="C3380" s="327">
        <f t="shared" si="174"/>
        <v>44284</v>
      </c>
      <c r="D3380" s="325">
        <f t="shared" si="173"/>
        <v>2021</v>
      </c>
      <c r="E3380" s="326">
        <f t="shared" si="172"/>
        <v>14</v>
      </c>
    </row>
    <row r="3381" spans="1:5">
      <c r="A3381" s="324">
        <f t="shared" si="171"/>
        <v>44285</v>
      </c>
      <c r="B3381" s="325" t="str">
        <f t="shared" si="170"/>
        <v>TER</v>
      </c>
      <c r="C3381" s="327">
        <f t="shared" si="174"/>
        <v>44284</v>
      </c>
      <c r="D3381" s="325">
        <f t="shared" si="173"/>
        <v>2021</v>
      </c>
      <c r="E3381" s="326">
        <f t="shared" si="172"/>
        <v>14</v>
      </c>
    </row>
    <row r="3382" spans="1:5">
      <c r="A3382" s="324">
        <f t="shared" si="171"/>
        <v>44286</v>
      </c>
      <c r="B3382" s="325" t="str">
        <f t="shared" si="170"/>
        <v>QUA</v>
      </c>
      <c r="C3382" s="327">
        <f t="shared" si="174"/>
        <v>44284</v>
      </c>
      <c r="D3382" s="325">
        <f t="shared" si="173"/>
        <v>2021</v>
      </c>
      <c r="E3382" s="326">
        <f t="shared" si="172"/>
        <v>14</v>
      </c>
    </row>
    <row r="3383" spans="1:5">
      <c r="A3383" s="324">
        <f t="shared" si="171"/>
        <v>44287</v>
      </c>
      <c r="B3383" s="325" t="str">
        <f t="shared" si="170"/>
        <v>QUI</v>
      </c>
      <c r="C3383" s="327">
        <f t="shared" si="174"/>
        <v>44284</v>
      </c>
      <c r="D3383" s="325">
        <f t="shared" si="173"/>
        <v>2021</v>
      </c>
      <c r="E3383" s="326">
        <f t="shared" si="172"/>
        <v>14</v>
      </c>
    </row>
    <row r="3384" spans="1:5">
      <c r="A3384" s="324">
        <f t="shared" si="171"/>
        <v>44288</v>
      </c>
      <c r="B3384" s="325" t="str">
        <f t="shared" si="170"/>
        <v>SEX</v>
      </c>
      <c r="C3384" s="327">
        <f t="shared" si="174"/>
        <v>44284</v>
      </c>
      <c r="D3384" s="325">
        <f t="shared" si="173"/>
        <v>2021</v>
      </c>
      <c r="E3384" s="326">
        <f t="shared" si="172"/>
        <v>14</v>
      </c>
    </row>
    <row r="3385" spans="1:5">
      <c r="A3385" s="324">
        <f t="shared" si="171"/>
        <v>44289</v>
      </c>
      <c r="B3385" s="325" t="str">
        <f t="shared" si="170"/>
        <v>SAB</v>
      </c>
      <c r="C3385" s="327">
        <f t="shared" si="174"/>
        <v>44284</v>
      </c>
      <c r="D3385" s="325">
        <f t="shared" si="173"/>
        <v>2021</v>
      </c>
      <c r="E3385" s="326">
        <f t="shared" si="172"/>
        <v>14</v>
      </c>
    </row>
    <row r="3386" spans="1:5">
      <c r="A3386" s="324">
        <f t="shared" si="171"/>
        <v>44290</v>
      </c>
      <c r="B3386" s="325" t="str">
        <f t="shared" si="170"/>
        <v>DOM</v>
      </c>
      <c r="C3386" s="327">
        <f t="shared" si="174"/>
        <v>44284</v>
      </c>
      <c r="D3386" s="325">
        <f t="shared" si="173"/>
        <v>2021</v>
      </c>
      <c r="E3386" s="326">
        <f t="shared" si="172"/>
        <v>14</v>
      </c>
    </row>
    <row r="3387" spans="1:5">
      <c r="A3387" s="324">
        <f t="shared" si="171"/>
        <v>44291</v>
      </c>
      <c r="B3387" s="325" t="str">
        <f t="shared" si="170"/>
        <v>SEG</v>
      </c>
      <c r="C3387" s="327">
        <f t="shared" si="174"/>
        <v>44291</v>
      </c>
      <c r="D3387" s="325">
        <f t="shared" si="173"/>
        <v>2021</v>
      </c>
      <c r="E3387" s="326">
        <f t="shared" si="172"/>
        <v>15</v>
      </c>
    </row>
    <row r="3388" spans="1:5">
      <c r="A3388" s="324">
        <f t="shared" si="171"/>
        <v>44292</v>
      </c>
      <c r="B3388" s="325" t="str">
        <f t="shared" si="170"/>
        <v>TER</v>
      </c>
      <c r="C3388" s="327">
        <f t="shared" si="174"/>
        <v>44291</v>
      </c>
      <c r="D3388" s="325">
        <f t="shared" si="173"/>
        <v>2021</v>
      </c>
      <c r="E3388" s="326">
        <f t="shared" si="172"/>
        <v>15</v>
      </c>
    </row>
    <row r="3389" spans="1:5">
      <c r="A3389" s="324">
        <f t="shared" si="171"/>
        <v>44293</v>
      </c>
      <c r="B3389" s="325" t="str">
        <f t="shared" si="170"/>
        <v>QUA</v>
      </c>
      <c r="C3389" s="327">
        <f t="shared" si="174"/>
        <v>44291</v>
      </c>
      <c r="D3389" s="325">
        <f t="shared" si="173"/>
        <v>2021</v>
      </c>
      <c r="E3389" s="326">
        <f t="shared" si="172"/>
        <v>15</v>
      </c>
    </row>
    <row r="3390" spans="1:5">
      <c r="A3390" s="324">
        <f t="shared" si="171"/>
        <v>44294</v>
      </c>
      <c r="B3390" s="325" t="str">
        <f t="shared" si="170"/>
        <v>QUI</v>
      </c>
      <c r="C3390" s="327">
        <f t="shared" si="174"/>
        <v>44291</v>
      </c>
      <c r="D3390" s="325">
        <f t="shared" si="173"/>
        <v>2021</v>
      </c>
      <c r="E3390" s="326">
        <f t="shared" si="172"/>
        <v>15</v>
      </c>
    </row>
    <row r="3391" spans="1:5">
      <c r="A3391" s="324">
        <f t="shared" si="171"/>
        <v>44295</v>
      </c>
      <c r="B3391" s="325" t="str">
        <f t="shared" si="170"/>
        <v>SEX</v>
      </c>
      <c r="C3391" s="327">
        <f t="shared" si="174"/>
        <v>44291</v>
      </c>
      <c r="D3391" s="325">
        <f t="shared" si="173"/>
        <v>2021</v>
      </c>
      <c r="E3391" s="326">
        <f t="shared" si="172"/>
        <v>15</v>
      </c>
    </row>
    <row r="3392" spans="1:5">
      <c r="A3392" s="324">
        <f t="shared" si="171"/>
        <v>44296</v>
      </c>
      <c r="B3392" s="325" t="str">
        <f t="shared" si="170"/>
        <v>SAB</v>
      </c>
      <c r="C3392" s="327">
        <f t="shared" si="174"/>
        <v>44291</v>
      </c>
      <c r="D3392" s="325">
        <f t="shared" si="173"/>
        <v>2021</v>
      </c>
      <c r="E3392" s="326">
        <f t="shared" si="172"/>
        <v>15</v>
      </c>
    </row>
    <row r="3393" spans="1:5">
      <c r="A3393" s="324">
        <f t="shared" si="171"/>
        <v>44297</v>
      </c>
      <c r="B3393" s="325" t="str">
        <f t="shared" si="170"/>
        <v>DOM</v>
      </c>
      <c r="C3393" s="327">
        <f t="shared" si="174"/>
        <v>44291</v>
      </c>
      <c r="D3393" s="325">
        <f t="shared" si="173"/>
        <v>2021</v>
      </c>
      <c r="E3393" s="326">
        <f t="shared" si="172"/>
        <v>15</v>
      </c>
    </row>
    <row r="3394" spans="1:5">
      <c r="A3394" s="324">
        <f t="shared" si="171"/>
        <v>44298</v>
      </c>
      <c r="B3394" s="325" t="str">
        <f t="shared" ref="B3394:B3457" si="175">VLOOKUP(WEEKDAY(A3394),$G$2:$H$9,2,0)</f>
        <v>SEG</v>
      </c>
      <c r="C3394" s="327">
        <f t="shared" si="174"/>
        <v>44298</v>
      </c>
      <c r="D3394" s="325">
        <f t="shared" si="173"/>
        <v>2021</v>
      </c>
      <c r="E3394" s="326">
        <f t="shared" si="172"/>
        <v>16</v>
      </c>
    </row>
    <row r="3395" spans="1:5">
      <c r="A3395" s="324">
        <f t="shared" si="171"/>
        <v>44299</v>
      </c>
      <c r="B3395" s="325" t="str">
        <f t="shared" si="175"/>
        <v>TER</v>
      </c>
      <c r="C3395" s="327">
        <f t="shared" si="174"/>
        <v>44298</v>
      </c>
      <c r="D3395" s="325">
        <f t="shared" si="173"/>
        <v>2021</v>
      </c>
      <c r="E3395" s="326">
        <f t="shared" si="172"/>
        <v>16</v>
      </c>
    </row>
    <row r="3396" spans="1:5">
      <c r="A3396" s="324">
        <f t="shared" si="171"/>
        <v>44300</v>
      </c>
      <c r="B3396" s="325" t="str">
        <f t="shared" si="175"/>
        <v>QUA</v>
      </c>
      <c r="C3396" s="327">
        <f t="shared" si="174"/>
        <v>44298</v>
      </c>
      <c r="D3396" s="325">
        <f t="shared" si="173"/>
        <v>2021</v>
      </c>
      <c r="E3396" s="326">
        <f t="shared" si="172"/>
        <v>16</v>
      </c>
    </row>
    <row r="3397" spans="1:5">
      <c r="A3397" s="324">
        <f t="shared" si="171"/>
        <v>44301</v>
      </c>
      <c r="B3397" s="325" t="str">
        <f t="shared" si="175"/>
        <v>QUI</v>
      </c>
      <c r="C3397" s="327">
        <f t="shared" si="174"/>
        <v>44298</v>
      </c>
      <c r="D3397" s="325">
        <f t="shared" si="173"/>
        <v>2021</v>
      </c>
      <c r="E3397" s="326">
        <f t="shared" si="172"/>
        <v>16</v>
      </c>
    </row>
    <row r="3398" spans="1:5">
      <c r="A3398" s="324">
        <f t="shared" si="171"/>
        <v>44302</v>
      </c>
      <c r="B3398" s="325" t="str">
        <f t="shared" si="175"/>
        <v>SEX</v>
      </c>
      <c r="C3398" s="327">
        <f t="shared" si="174"/>
        <v>44298</v>
      </c>
      <c r="D3398" s="325">
        <f t="shared" si="173"/>
        <v>2021</v>
      </c>
      <c r="E3398" s="326">
        <f t="shared" si="172"/>
        <v>16</v>
      </c>
    </row>
    <row r="3399" spans="1:5">
      <c r="A3399" s="324">
        <f t="shared" si="171"/>
        <v>44303</v>
      </c>
      <c r="B3399" s="325" t="str">
        <f t="shared" si="175"/>
        <v>SAB</v>
      </c>
      <c r="C3399" s="327">
        <f t="shared" si="174"/>
        <v>44298</v>
      </c>
      <c r="D3399" s="325">
        <f t="shared" si="173"/>
        <v>2021</v>
      </c>
      <c r="E3399" s="326">
        <f t="shared" si="172"/>
        <v>16</v>
      </c>
    </row>
    <row r="3400" spans="1:5">
      <c r="A3400" s="324">
        <f t="shared" si="171"/>
        <v>44304</v>
      </c>
      <c r="B3400" s="325" t="str">
        <f t="shared" si="175"/>
        <v>DOM</v>
      </c>
      <c r="C3400" s="327">
        <f t="shared" si="174"/>
        <v>44298</v>
      </c>
      <c r="D3400" s="325">
        <f t="shared" si="173"/>
        <v>2021</v>
      </c>
      <c r="E3400" s="326">
        <f t="shared" si="172"/>
        <v>16</v>
      </c>
    </row>
    <row r="3401" spans="1:5">
      <c r="A3401" s="324">
        <f t="shared" si="171"/>
        <v>44305</v>
      </c>
      <c r="B3401" s="325" t="str">
        <f t="shared" si="175"/>
        <v>SEG</v>
      </c>
      <c r="C3401" s="327">
        <f t="shared" si="174"/>
        <v>44305</v>
      </c>
      <c r="D3401" s="325">
        <f t="shared" si="173"/>
        <v>2021</v>
      </c>
      <c r="E3401" s="326">
        <f t="shared" si="172"/>
        <v>17</v>
      </c>
    </row>
    <row r="3402" spans="1:5">
      <c r="A3402" s="324">
        <f t="shared" si="171"/>
        <v>44306</v>
      </c>
      <c r="B3402" s="325" t="str">
        <f t="shared" si="175"/>
        <v>TER</v>
      </c>
      <c r="C3402" s="327">
        <f t="shared" si="174"/>
        <v>44305</v>
      </c>
      <c r="D3402" s="325">
        <f t="shared" si="173"/>
        <v>2021</v>
      </c>
      <c r="E3402" s="326">
        <f t="shared" si="172"/>
        <v>17</v>
      </c>
    </row>
    <row r="3403" spans="1:5">
      <c r="A3403" s="324">
        <f t="shared" si="171"/>
        <v>44307</v>
      </c>
      <c r="B3403" s="325" t="str">
        <f t="shared" si="175"/>
        <v>QUA</v>
      </c>
      <c r="C3403" s="327">
        <f t="shared" si="174"/>
        <v>44305</v>
      </c>
      <c r="D3403" s="325">
        <f t="shared" si="173"/>
        <v>2021</v>
      </c>
      <c r="E3403" s="326">
        <f t="shared" si="172"/>
        <v>17</v>
      </c>
    </row>
    <row r="3404" spans="1:5">
      <c r="A3404" s="324">
        <f t="shared" ref="A3404:A3467" si="176">A3403+1</f>
        <v>44308</v>
      </c>
      <c r="B3404" s="325" t="str">
        <f t="shared" si="175"/>
        <v>QUI</v>
      </c>
      <c r="C3404" s="327">
        <f t="shared" si="174"/>
        <v>44305</v>
      </c>
      <c r="D3404" s="325">
        <f t="shared" si="173"/>
        <v>2021</v>
      </c>
      <c r="E3404" s="326">
        <f t="shared" si="172"/>
        <v>17</v>
      </c>
    </row>
    <row r="3405" spans="1:5">
      <c r="A3405" s="324">
        <f t="shared" si="176"/>
        <v>44309</v>
      </c>
      <c r="B3405" s="325" t="str">
        <f t="shared" si="175"/>
        <v>SEX</v>
      </c>
      <c r="C3405" s="327">
        <f t="shared" si="174"/>
        <v>44305</v>
      </c>
      <c r="D3405" s="325">
        <f t="shared" si="173"/>
        <v>2021</v>
      </c>
      <c r="E3405" s="326">
        <f t="shared" si="172"/>
        <v>17</v>
      </c>
    </row>
    <row r="3406" spans="1:5">
      <c r="A3406" s="324">
        <f t="shared" si="176"/>
        <v>44310</v>
      </c>
      <c r="B3406" s="325" t="str">
        <f t="shared" si="175"/>
        <v>SAB</v>
      </c>
      <c r="C3406" s="327">
        <f t="shared" si="174"/>
        <v>44305</v>
      </c>
      <c r="D3406" s="325">
        <f t="shared" si="173"/>
        <v>2021</v>
      </c>
      <c r="E3406" s="326">
        <f t="shared" si="172"/>
        <v>17</v>
      </c>
    </row>
    <row r="3407" spans="1:5">
      <c r="A3407" s="324">
        <f t="shared" si="176"/>
        <v>44311</v>
      </c>
      <c r="B3407" s="325" t="str">
        <f t="shared" si="175"/>
        <v>DOM</v>
      </c>
      <c r="C3407" s="327">
        <f t="shared" si="174"/>
        <v>44305</v>
      </c>
      <c r="D3407" s="325">
        <f t="shared" si="173"/>
        <v>2021</v>
      </c>
      <c r="E3407" s="326">
        <f t="shared" si="172"/>
        <v>17</v>
      </c>
    </row>
    <row r="3408" spans="1:5">
      <c r="A3408" s="324">
        <f t="shared" si="176"/>
        <v>44312</v>
      </c>
      <c r="B3408" s="325" t="str">
        <f t="shared" si="175"/>
        <v>SEG</v>
      </c>
      <c r="C3408" s="327">
        <f t="shared" si="174"/>
        <v>44312</v>
      </c>
      <c r="D3408" s="325">
        <f t="shared" si="173"/>
        <v>2021</v>
      </c>
      <c r="E3408" s="326">
        <f t="shared" si="172"/>
        <v>18</v>
      </c>
    </row>
    <row r="3409" spans="1:5">
      <c r="A3409" s="324">
        <f t="shared" si="176"/>
        <v>44313</v>
      </c>
      <c r="B3409" s="325" t="str">
        <f t="shared" si="175"/>
        <v>TER</v>
      </c>
      <c r="C3409" s="327">
        <f t="shared" si="174"/>
        <v>44312</v>
      </c>
      <c r="D3409" s="325">
        <f t="shared" si="173"/>
        <v>2021</v>
      </c>
      <c r="E3409" s="326">
        <f t="shared" si="172"/>
        <v>18</v>
      </c>
    </row>
    <row r="3410" spans="1:5">
      <c r="A3410" s="324">
        <f t="shared" si="176"/>
        <v>44314</v>
      </c>
      <c r="B3410" s="325" t="str">
        <f t="shared" si="175"/>
        <v>QUA</v>
      </c>
      <c r="C3410" s="327">
        <f t="shared" si="174"/>
        <v>44312</v>
      </c>
      <c r="D3410" s="325">
        <f t="shared" si="173"/>
        <v>2021</v>
      </c>
      <c r="E3410" s="326">
        <f t="shared" si="172"/>
        <v>18</v>
      </c>
    </row>
    <row r="3411" spans="1:5">
      <c r="A3411" s="324">
        <f t="shared" si="176"/>
        <v>44315</v>
      </c>
      <c r="B3411" s="325" t="str">
        <f t="shared" si="175"/>
        <v>QUI</v>
      </c>
      <c r="C3411" s="327">
        <f t="shared" si="174"/>
        <v>44312</v>
      </c>
      <c r="D3411" s="325">
        <f t="shared" si="173"/>
        <v>2021</v>
      </c>
      <c r="E3411" s="326">
        <f t="shared" si="172"/>
        <v>18</v>
      </c>
    </row>
    <row r="3412" spans="1:5">
      <c r="A3412" s="324">
        <f t="shared" si="176"/>
        <v>44316</v>
      </c>
      <c r="B3412" s="325" t="str">
        <f t="shared" si="175"/>
        <v>SEX</v>
      </c>
      <c r="C3412" s="327">
        <f t="shared" si="174"/>
        <v>44312</v>
      </c>
      <c r="D3412" s="325">
        <f t="shared" si="173"/>
        <v>2021</v>
      </c>
      <c r="E3412" s="326">
        <f t="shared" si="172"/>
        <v>18</v>
      </c>
    </row>
    <row r="3413" spans="1:5">
      <c r="A3413" s="324">
        <f t="shared" si="176"/>
        <v>44317</v>
      </c>
      <c r="B3413" s="325" t="str">
        <f t="shared" si="175"/>
        <v>SAB</v>
      </c>
      <c r="C3413" s="327">
        <f t="shared" si="174"/>
        <v>44312</v>
      </c>
      <c r="D3413" s="325">
        <f t="shared" si="173"/>
        <v>2021</v>
      </c>
      <c r="E3413" s="326">
        <f t="shared" si="172"/>
        <v>18</v>
      </c>
    </row>
    <row r="3414" spans="1:5">
      <c r="A3414" s="324">
        <f t="shared" si="176"/>
        <v>44318</v>
      </c>
      <c r="B3414" s="325" t="str">
        <f t="shared" si="175"/>
        <v>DOM</v>
      </c>
      <c r="C3414" s="327">
        <f t="shared" si="174"/>
        <v>44312</v>
      </c>
      <c r="D3414" s="325">
        <f t="shared" si="173"/>
        <v>2021</v>
      </c>
      <c r="E3414" s="326">
        <f t="shared" si="172"/>
        <v>18</v>
      </c>
    </row>
    <row r="3415" spans="1:5">
      <c r="A3415" s="324">
        <f t="shared" si="176"/>
        <v>44319</v>
      </c>
      <c r="B3415" s="325" t="str">
        <f t="shared" si="175"/>
        <v>SEG</v>
      </c>
      <c r="C3415" s="327">
        <f t="shared" si="174"/>
        <v>44319</v>
      </c>
      <c r="D3415" s="325">
        <f t="shared" si="173"/>
        <v>2021</v>
      </c>
      <c r="E3415" s="326">
        <f t="shared" si="172"/>
        <v>19</v>
      </c>
    </row>
    <row r="3416" spans="1:5">
      <c r="A3416" s="324">
        <f t="shared" si="176"/>
        <v>44320</v>
      </c>
      <c r="B3416" s="325" t="str">
        <f t="shared" si="175"/>
        <v>TER</v>
      </c>
      <c r="C3416" s="327">
        <f t="shared" si="174"/>
        <v>44319</v>
      </c>
      <c r="D3416" s="325">
        <f t="shared" si="173"/>
        <v>2021</v>
      </c>
      <c r="E3416" s="326">
        <f t="shared" si="172"/>
        <v>19</v>
      </c>
    </row>
    <row r="3417" spans="1:5">
      <c r="A3417" s="324">
        <f t="shared" si="176"/>
        <v>44321</v>
      </c>
      <c r="B3417" s="325" t="str">
        <f t="shared" si="175"/>
        <v>QUA</v>
      </c>
      <c r="C3417" s="327">
        <f t="shared" si="174"/>
        <v>44319</v>
      </c>
      <c r="D3417" s="325">
        <f t="shared" si="173"/>
        <v>2021</v>
      </c>
      <c r="E3417" s="326">
        <f t="shared" si="172"/>
        <v>19</v>
      </c>
    </row>
    <row r="3418" spans="1:5">
      <c r="A3418" s="324">
        <f t="shared" si="176"/>
        <v>44322</v>
      </c>
      <c r="B3418" s="325" t="str">
        <f t="shared" si="175"/>
        <v>QUI</v>
      </c>
      <c r="C3418" s="327">
        <f t="shared" si="174"/>
        <v>44319</v>
      </c>
      <c r="D3418" s="325">
        <f t="shared" si="173"/>
        <v>2021</v>
      </c>
      <c r="E3418" s="326">
        <f t="shared" si="172"/>
        <v>19</v>
      </c>
    </row>
    <row r="3419" spans="1:5">
      <c r="A3419" s="324">
        <f t="shared" si="176"/>
        <v>44323</v>
      </c>
      <c r="B3419" s="325" t="str">
        <f t="shared" si="175"/>
        <v>SEX</v>
      </c>
      <c r="C3419" s="327">
        <f t="shared" si="174"/>
        <v>44319</v>
      </c>
      <c r="D3419" s="325">
        <f t="shared" si="173"/>
        <v>2021</v>
      </c>
      <c r="E3419" s="326">
        <f t="shared" si="172"/>
        <v>19</v>
      </c>
    </row>
    <row r="3420" spans="1:5">
      <c r="A3420" s="324">
        <f t="shared" si="176"/>
        <v>44324</v>
      </c>
      <c r="B3420" s="325" t="str">
        <f t="shared" si="175"/>
        <v>SAB</v>
      </c>
      <c r="C3420" s="327">
        <f t="shared" si="174"/>
        <v>44319</v>
      </c>
      <c r="D3420" s="325">
        <f t="shared" si="173"/>
        <v>2021</v>
      </c>
      <c r="E3420" s="326">
        <f t="shared" si="172"/>
        <v>19</v>
      </c>
    </row>
    <row r="3421" spans="1:5">
      <c r="A3421" s="324">
        <f t="shared" si="176"/>
        <v>44325</v>
      </c>
      <c r="B3421" s="325" t="str">
        <f t="shared" si="175"/>
        <v>DOM</v>
      </c>
      <c r="C3421" s="327">
        <f t="shared" si="174"/>
        <v>44319</v>
      </c>
      <c r="D3421" s="325">
        <f t="shared" si="173"/>
        <v>2021</v>
      </c>
      <c r="E3421" s="326">
        <f t="shared" si="172"/>
        <v>19</v>
      </c>
    </row>
    <row r="3422" spans="1:5">
      <c r="A3422" s="324">
        <f t="shared" si="176"/>
        <v>44326</v>
      </c>
      <c r="B3422" s="325" t="str">
        <f t="shared" si="175"/>
        <v>SEG</v>
      </c>
      <c r="C3422" s="327">
        <f t="shared" si="174"/>
        <v>44326</v>
      </c>
      <c r="D3422" s="325">
        <f t="shared" si="173"/>
        <v>2021</v>
      </c>
      <c r="E3422" s="326">
        <f t="shared" ref="E3422:E3485" si="177">IF(B3422="seg",E3421+1,E3421)</f>
        <v>20</v>
      </c>
    </row>
    <row r="3423" spans="1:5">
      <c r="A3423" s="324">
        <f t="shared" si="176"/>
        <v>44327</v>
      </c>
      <c r="B3423" s="325" t="str">
        <f t="shared" si="175"/>
        <v>TER</v>
      </c>
      <c r="C3423" s="327">
        <f t="shared" si="174"/>
        <v>44326</v>
      </c>
      <c r="D3423" s="325">
        <f t="shared" si="173"/>
        <v>2021</v>
      </c>
      <c r="E3423" s="326">
        <f t="shared" si="177"/>
        <v>20</v>
      </c>
    </row>
    <row r="3424" spans="1:5">
      <c r="A3424" s="324">
        <f t="shared" si="176"/>
        <v>44328</v>
      </c>
      <c r="B3424" s="325" t="str">
        <f t="shared" si="175"/>
        <v>QUA</v>
      </c>
      <c r="C3424" s="327">
        <f t="shared" si="174"/>
        <v>44326</v>
      </c>
      <c r="D3424" s="325">
        <f t="shared" si="173"/>
        <v>2021</v>
      </c>
      <c r="E3424" s="326">
        <f t="shared" si="177"/>
        <v>20</v>
      </c>
    </row>
    <row r="3425" spans="1:5">
      <c r="A3425" s="324">
        <f t="shared" si="176"/>
        <v>44329</v>
      </c>
      <c r="B3425" s="325" t="str">
        <f t="shared" si="175"/>
        <v>QUI</v>
      </c>
      <c r="C3425" s="327">
        <f t="shared" si="174"/>
        <v>44326</v>
      </c>
      <c r="D3425" s="325">
        <f t="shared" si="173"/>
        <v>2021</v>
      </c>
      <c r="E3425" s="326">
        <f t="shared" si="177"/>
        <v>20</v>
      </c>
    </row>
    <row r="3426" spans="1:5">
      <c r="A3426" s="324">
        <f t="shared" si="176"/>
        <v>44330</v>
      </c>
      <c r="B3426" s="325" t="str">
        <f t="shared" si="175"/>
        <v>SEX</v>
      </c>
      <c r="C3426" s="327">
        <f t="shared" si="174"/>
        <v>44326</v>
      </c>
      <c r="D3426" s="325">
        <f t="shared" si="173"/>
        <v>2021</v>
      </c>
      <c r="E3426" s="326">
        <f t="shared" si="177"/>
        <v>20</v>
      </c>
    </row>
    <row r="3427" spans="1:5">
      <c r="A3427" s="324">
        <f t="shared" si="176"/>
        <v>44331</v>
      </c>
      <c r="B3427" s="325" t="str">
        <f t="shared" si="175"/>
        <v>SAB</v>
      </c>
      <c r="C3427" s="327">
        <f t="shared" si="174"/>
        <v>44326</v>
      </c>
      <c r="D3427" s="325">
        <f t="shared" si="173"/>
        <v>2021</v>
      </c>
      <c r="E3427" s="326">
        <f t="shared" si="177"/>
        <v>20</v>
      </c>
    </row>
    <row r="3428" spans="1:5">
      <c r="A3428" s="324">
        <f t="shared" si="176"/>
        <v>44332</v>
      </c>
      <c r="B3428" s="325" t="str">
        <f t="shared" si="175"/>
        <v>DOM</v>
      </c>
      <c r="C3428" s="327">
        <f t="shared" si="174"/>
        <v>44326</v>
      </c>
      <c r="D3428" s="325">
        <f t="shared" si="173"/>
        <v>2021</v>
      </c>
      <c r="E3428" s="326">
        <f t="shared" si="177"/>
        <v>20</v>
      </c>
    </row>
    <row r="3429" spans="1:5">
      <c r="A3429" s="324">
        <f t="shared" si="176"/>
        <v>44333</v>
      </c>
      <c r="B3429" s="325" t="str">
        <f t="shared" si="175"/>
        <v>SEG</v>
      </c>
      <c r="C3429" s="327">
        <f t="shared" si="174"/>
        <v>44333</v>
      </c>
      <c r="D3429" s="325">
        <f t="shared" si="173"/>
        <v>2021</v>
      </c>
      <c r="E3429" s="326">
        <f t="shared" si="177"/>
        <v>21</v>
      </c>
    </row>
    <row r="3430" spans="1:5">
      <c r="A3430" s="324">
        <f t="shared" si="176"/>
        <v>44334</v>
      </c>
      <c r="B3430" s="325" t="str">
        <f t="shared" si="175"/>
        <v>TER</v>
      </c>
      <c r="C3430" s="327">
        <f t="shared" si="174"/>
        <v>44333</v>
      </c>
      <c r="D3430" s="325">
        <f t="shared" si="173"/>
        <v>2021</v>
      </c>
      <c r="E3430" s="326">
        <f t="shared" si="177"/>
        <v>21</v>
      </c>
    </row>
    <row r="3431" spans="1:5">
      <c r="A3431" s="324">
        <f t="shared" si="176"/>
        <v>44335</v>
      </c>
      <c r="B3431" s="325" t="str">
        <f t="shared" si="175"/>
        <v>QUA</v>
      </c>
      <c r="C3431" s="327">
        <f t="shared" si="174"/>
        <v>44333</v>
      </c>
      <c r="D3431" s="325">
        <f t="shared" si="173"/>
        <v>2021</v>
      </c>
      <c r="E3431" s="326">
        <f t="shared" si="177"/>
        <v>21</v>
      </c>
    </row>
    <row r="3432" spans="1:5">
      <c r="A3432" s="324">
        <f t="shared" si="176"/>
        <v>44336</v>
      </c>
      <c r="B3432" s="325" t="str">
        <f t="shared" si="175"/>
        <v>QUI</v>
      </c>
      <c r="C3432" s="327">
        <f t="shared" si="174"/>
        <v>44333</v>
      </c>
      <c r="D3432" s="325">
        <f t="shared" ref="D3432:D3495" si="178">YEAR(A3432)</f>
        <v>2021</v>
      </c>
      <c r="E3432" s="326">
        <f t="shared" si="177"/>
        <v>21</v>
      </c>
    </row>
    <row r="3433" spans="1:5">
      <c r="A3433" s="324">
        <f t="shared" si="176"/>
        <v>44337</v>
      </c>
      <c r="B3433" s="325" t="str">
        <f t="shared" si="175"/>
        <v>SEX</v>
      </c>
      <c r="C3433" s="327">
        <f t="shared" si="174"/>
        <v>44333</v>
      </c>
      <c r="D3433" s="325">
        <f t="shared" si="178"/>
        <v>2021</v>
      </c>
      <c r="E3433" s="326">
        <f t="shared" si="177"/>
        <v>21</v>
      </c>
    </row>
    <row r="3434" spans="1:5">
      <c r="A3434" s="324">
        <f t="shared" si="176"/>
        <v>44338</v>
      </c>
      <c r="B3434" s="325" t="str">
        <f t="shared" si="175"/>
        <v>SAB</v>
      </c>
      <c r="C3434" s="327">
        <f t="shared" si="174"/>
        <v>44333</v>
      </c>
      <c r="D3434" s="325">
        <f t="shared" si="178"/>
        <v>2021</v>
      </c>
      <c r="E3434" s="326">
        <f t="shared" si="177"/>
        <v>21</v>
      </c>
    </row>
    <row r="3435" spans="1:5">
      <c r="A3435" s="324">
        <f t="shared" si="176"/>
        <v>44339</v>
      </c>
      <c r="B3435" s="325" t="str">
        <f t="shared" si="175"/>
        <v>DOM</v>
      </c>
      <c r="C3435" s="327">
        <f t="shared" si="174"/>
        <v>44333</v>
      </c>
      <c r="D3435" s="325">
        <f t="shared" si="178"/>
        <v>2021</v>
      </c>
      <c r="E3435" s="326">
        <f t="shared" si="177"/>
        <v>21</v>
      </c>
    </row>
    <row r="3436" spans="1:5">
      <c r="A3436" s="324">
        <f t="shared" si="176"/>
        <v>44340</v>
      </c>
      <c r="B3436" s="325" t="str">
        <f t="shared" si="175"/>
        <v>SEG</v>
      </c>
      <c r="C3436" s="327">
        <f t="shared" si="174"/>
        <v>44340</v>
      </c>
      <c r="D3436" s="325">
        <f t="shared" si="178"/>
        <v>2021</v>
      </c>
      <c r="E3436" s="326">
        <f t="shared" si="177"/>
        <v>22</v>
      </c>
    </row>
    <row r="3437" spans="1:5">
      <c r="A3437" s="324">
        <f t="shared" si="176"/>
        <v>44341</v>
      </c>
      <c r="B3437" s="325" t="str">
        <f t="shared" si="175"/>
        <v>TER</v>
      </c>
      <c r="C3437" s="327">
        <f t="shared" si="174"/>
        <v>44340</v>
      </c>
      <c r="D3437" s="325">
        <f t="shared" si="178"/>
        <v>2021</v>
      </c>
      <c r="E3437" s="326">
        <f t="shared" si="177"/>
        <v>22</v>
      </c>
    </row>
    <row r="3438" spans="1:5">
      <c r="A3438" s="324">
        <f t="shared" si="176"/>
        <v>44342</v>
      </c>
      <c r="B3438" s="325" t="str">
        <f t="shared" si="175"/>
        <v>QUA</v>
      </c>
      <c r="C3438" s="327">
        <f t="shared" ref="C3438:C3501" si="179">C3431+7</f>
        <v>44340</v>
      </c>
      <c r="D3438" s="325">
        <f t="shared" si="178"/>
        <v>2021</v>
      </c>
      <c r="E3438" s="326">
        <f t="shared" si="177"/>
        <v>22</v>
      </c>
    </row>
    <row r="3439" spans="1:5">
      <c r="A3439" s="324">
        <f t="shared" si="176"/>
        <v>44343</v>
      </c>
      <c r="B3439" s="325" t="str">
        <f t="shared" si="175"/>
        <v>QUI</v>
      </c>
      <c r="C3439" s="327">
        <f t="shared" si="179"/>
        <v>44340</v>
      </c>
      <c r="D3439" s="325">
        <f t="shared" si="178"/>
        <v>2021</v>
      </c>
      <c r="E3439" s="326">
        <f t="shared" si="177"/>
        <v>22</v>
      </c>
    </row>
    <row r="3440" spans="1:5">
      <c r="A3440" s="324">
        <f t="shared" si="176"/>
        <v>44344</v>
      </c>
      <c r="B3440" s="325" t="str">
        <f t="shared" si="175"/>
        <v>SEX</v>
      </c>
      <c r="C3440" s="327">
        <f t="shared" si="179"/>
        <v>44340</v>
      </c>
      <c r="D3440" s="325">
        <f t="shared" si="178"/>
        <v>2021</v>
      </c>
      <c r="E3440" s="326">
        <f t="shared" si="177"/>
        <v>22</v>
      </c>
    </row>
    <row r="3441" spans="1:5">
      <c r="A3441" s="324">
        <f t="shared" si="176"/>
        <v>44345</v>
      </c>
      <c r="B3441" s="325" t="str">
        <f t="shared" si="175"/>
        <v>SAB</v>
      </c>
      <c r="C3441" s="327">
        <f t="shared" si="179"/>
        <v>44340</v>
      </c>
      <c r="D3441" s="325">
        <f t="shared" si="178"/>
        <v>2021</v>
      </c>
      <c r="E3441" s="326">
        <f t="shared" si="177"/>
        <v>22</v>
      </c>
    </row>
    <row r="3442" spans="1:5">
      <c r="A3442" s="324">
        <f t="shared" si="176"/>
        <v>44346</v>
      </c>
      <c r="B3442" s="325" t="str">
        <f t="shared" si="175"/>
        <v>DOM</v>
      </c>
      <c r="C3442" s="327">
        <f t="shared" si="179"/>
        <v>44340</v>
      </c>
      <c r="D3442" s="325">
        <f t="shared" si="178"/>
        <v>2021</v>
      </c>
      <c r="E3442" s="326">
        <f t="shared" si="177"/>
        <v>22</v>
      </c>
    </row>
    <row r="3443" spans="1:5">
      <c r="A3443" s="324">
        <f t="shared" si="176"/>
        <v>44347</v>
      </c>
      <c r="B3443" s="325" t="str">
        <f t="shared" si="175"/>
        <v>SEG</v>
      </c>
      <c r="C3443" s="327">
        <f t="shared" si="179"/>
        <v>44347</v>
      </c>
      <c r="D3443" s="325">
        <f t="shared" si="178"/>
        <v>2021</v>
      </c>
      <c r="E3443" s="326">
        <f t="shared" si="177"/>
        <v>23</v>
      </c>
    </row>
    <row r="3444" spans="1:5">
      <c r="A3444" s="324">
        <f t="shared" si="176"/>
        <v>44348</v>
      </c>
      <c r="B3444" s="325" t="str">
        <f t="shared" si="175"/>
        <v>TER</v>
      </c>
      <c r="C3444" s="327">
        <f t="shared" si="179"/>
        <v>44347</v>
      </c>
      <c r="D3444" s="325">
        <f t="shared" si="178"/>
        <v>2021</v>
      </c>
      <c r="E3444" s="326">
        <f t="shared" si="177"/>
        <v>23</v>
      </c>
    </row>
    <row r="3445" spans="1:5">
      <c r="A3445" s="324">
        <f t="shared" si="176"/>
        <v>44349</v>
      </c>
      <c r="B3445" s="325" t="str">
        <f t="shared" si="175"/>
        <v>QUA</v>
      </c>
      <c r="C3445" s="327">
        <f t="shared" si="179"/>
        <v>44347</v>
      </c>
      <c r="D3445" s="325">
        <f t="shared" si="178"/>
        <v>2021</v>
      </c>
      <c r="E3445" s="326">
        <f t="shared" si="177"/>
        <v>23</v>
      </c>
    </row>
    <row r="3446" spans="1:5">
      <c r="A3446" s="324">
        <f t="shared" si="176"/>
        <v>44350</v>
      </c>
      <c r="B3446" s="325" t="str">
        <f t="shared" si="175"/>
        <v>QUI</v>
      </c>
      <c r="C3446" s="327">
        <f t="shared" si="179"/>
        <v>44347</v>
      </c>
      <c r="D3446" s="325">
        <f t="shared" si="178"/>
        <v>2021</v>
      </c>
      <c r="E3446" s="326">
        <f t="shared" si="177"/>
        <v>23</v>
      </c>
    </row>
    <row r="3447" spans="1:5">
      <c r="A3447" s="324">
        <f t="shared" si="176"/>
        <v>44351</v>
      </c>
      <c r="B3447" s="325" t="str">
        <f t="shared" si="175"/>
        <v>SEX</v>
      </c>
      <c r="C3447" s="327">
        <f t="shared" si="179"/>
        <v>44347</v>
      </c>
      <c r="D3447" s="325">
        <f t="shared" si="178"/>
        <v>2021</v>
      </c>
      <c r="E3447" s="326">
        <f t="shared" si="177"/>
        <v>23</v>
      </c>
    </row>
    <row r="3448" spans="1:5">
      <c r="A3448" s="324">
        <f t="shared" si="176"/>
        <v>44352</v>
      </c>
      <c r="B3448" s="325" t="str">
        <f t="shared" si="175"/>
        <v>SAB</v>
      </c>
      <c r="C3448" s="327">
        <f t="shared" si="179"/>
        <v>44347</v>
      </c>
      <c r="D3448" s="325">
        <f t="shared" si="178"/>
        <v>2021</v>
      </c>
      <c r="E3448" s="326">
        <f t="shared" si="177"/>
        <v>23</v>
      </c>
    </row>
    <row r="3449" spans="1:5">
      <c r="A3449" s="324">
        <f t="shared" si="176"/>
        <v>44353</v>
      </c>
      <c r="B3449" s="325" t="str">
        <f t="shared" si="175"/>
        <v>DOM</v>
      </c>
      <c r="C3449" s="327">
        <f t="shared" si="179"/>
        <v>44347</v>
      </c>
      <c r="D3449" s="325">
        <f t="shared" si="178"/>
        <v>2021</v>
      </c>
      <c r="E3449" s="326">
        <f t="shared" si="177"/>
        <v>23</v>
      </c>
    </row>
    <row r="3450" spans="1:5">
      <c r="A3450" s="324">
        <f t="shared" si="176"/>
        <v>44354</v>
      </c>
      <c r="B3450" s="325" t="str">
        <f t="shared" si="175"/>
        <v>SEG</v>
      </c>
      <c r="C3450" s="327">
        <f t="shared" si="179"/>
        <v>44354</v>
      </c>
      <c r="D3450" s="325">
        <f t="shared" si="178"/>
        <v>2021</v>
      </c>
      <c r="E3450" s="326">
        <f t="shared" si="177"/>
        <v>24</v>
      </c>
    </row>
    <row r="3451" spans="1:5">
      <c r="A3451" s="324">
        <f t="shared" si="176"/>
        <v>44355</v>
      </c>
      <c r="B3451" s="325" t="str">
        <f t="shared" si="175"/>
        <v>TER</v>
      </c>
      <c r="C3451" s="327">
        <f t="shared" si="179"/>
        <v>44354</v>
      </c>
      <c r="D3451" s="325">
        <f t="shared" si="178"/>
        <v>2021</v>
      </c>
      <c r="E3451" s="326">
        <f t="shared" si="177"/>
        <v>24</v>
      </c>
    </row>
    <row r="3452" spans="1:5">
      <c r="A3452" s="324">
        <f t="shared" si="176"/>
        <v>44356</v>
      </c>
      <c r="B3452" s="325" t="str">
        <f t="shared" si="175"/>
        <v>QUA</v>
      </c>
      <c r="C3452" s="327">
        <f t="shared" si="179"/>
        <v>44354</v>
      </c>
      <c r="D3452" s="325">
        <f t="shared" si="178"/>
        <v>2021</v>
      </c>
      <c r="E3452" s="326">
        <f t="shared" si="177"/>
        <v>24</v>
      </c>
    </row>
    <row r="3453" spans="1:5">
      <c r="A3453" s="324">
        <f t="shared" si="176"/>
        <v>44357</v>
      </c>
      <c r="B3453" s="325" t="str">
        <f t="shared" si="175"/>
        <v>QUI</v>
      </c>
      <c r="C3453" s="327">
        <f t="shared" si="179"/>
        <v>44354</v>
      </c>
      <c r="D3453" s="325">
        <f t="shared" si="178"/>
        <v>2021</v>
      </c>
      <c r="E3453" s="326">
        <f t="shared" si="177"/>
        <v>24</v>
      </c>
    </row>
    <row r="3454" spans="1:5">
      <c r="A3454" s="324">
        <f t="shared" si="176"/>
        <v>44358</v>
      </c>
      <c r="B3454" s="325" t="str">
        <f t="shared" si="175"/>
        <v>SEX</v>
      </c>
      <c r="C3454" s="327">
        <f t="shared" si="179"/>
        <v>44354</v>
      </c>
      <c r="D3454" s="325">
        <f t="shared" si="178"/>
        <v>2021</v>
      </c>
      <c r="E3454" s="326">
        <f t="shared" si="177"/>
        <v>24</v>
      </c>
    </row>
    <row r="3455" spans="1:5">
      <c r="A3455" s="324">
        <f t="shared" si="176"/>
        <v>44359</v>
      </c>
      <c r="B3455" s="325" t="str">
        <f t="shared" si="175"/>
        <v>SAB</v>
      </c>
      <c r="C3455" s="327">
        <f t="shared" si="179"/>
        <v>44354</v>
      </c>
      <c r="D3455" s="325">
        <f t="shared" si="178"/>
        <v>2021</v>
      </c>
      <c r="E3455" s="326">
        <f t="shared" si="177"/>
        <v>24</v>
      </c>
    </row>
    <row r="3456" spans="1:5">
      <c r="A3456" s="324">
        <f t="shared" si="176"/>
        <v>44360</v>
      </c>
      <c r="B3456" s="325" t="str">
        <f t="shared" si="175"/>
        <v>DOM</v>
      </c>
      <c r="C3456" s="327">
        <f t="shared" si="179"/>
        <v>44354</v>
      </c>
      <c r="D3456" s="325">
        <f t="shared" si="178"/>
        <v>2021</v>
      </c>
      <c r="E3456" s="326">
        <f t="shared" si="177"/>
        <v>24</v>
      </c>
    </row>
    <row r="3457" spans="1:5">
      <c r="A3457" s="324">
        <f t="shared" si="176"/>
        <v>44361</v>
      </c>
      <c r="B3457" s="325" t="str">
        <f t="shared" si="175"/>
        <v>SEG</v>
      </c>
      <c r="C3457" s="327">
        <f t="shared" si="179"/>
        <v>44361</v>
      </c>
      <c r="D3457" s="325">
        <f t="shared" si="178"/>
        <v>2021</v>
      </c>
      <c r="E3457" s="326">
        <f t="shared" si="177"/>
        <v>25</v>
      </c>
    </row>
    <row r="3458" spans="1:5">
      <c r="A3458" s="324">
        <f t="shared" si="176"/>
        <v>44362</v>
      </c>
      <c r="B3458" s="325" t="str">
        <f t="shared" ref="B3458:B3521" si="180">VLOOKUP(WEEKDAY(A3458),$G$2:$H$9,2,0)</f>
        <v>TER</v>
      </c>
      <c r="C3458" s="327">
        <f t="shared" si="179"/>
        <v>44361</v>
      </c>
      <c r="D3458" s="325">
        <f t="shared" si="178"/>
        <v>2021</v>
      </c>
      <c r="E3458" s="326">
        <f t="shared" si="177"/>
        <v>25</v>
      </c>
    </row>
    <row r="3459" spans="1:5">
      <c r="A3459" s="324">
        <f t="shared" si="176"/>
        <v>44363</v>
      </c>
      <c r="B3459" s="325" t="str">
        <f t="shared" si="180"/>
        <v>QUA</v>
      </c>
      <c r="C3459" s="327">
        <f t="shared" si="179"/>
        <v>44361</v>
      </c>
      <c r="D3459" s="325">
        <f t="shared" si="178"/>
        <v>2021</v>
      </c>
      <c r="E3459" s="326">
        <f t="shared" si="177"/>
        <v>25</v>
      </c>
    </row>
    <row r="3460" spans="1:5">
      <c r="A3460" s="324">
        <f t="shared" si="176"/>
        <v>44364</v>
      </c>
      <c r="B3460" s="325" t="str">
        <f t="shared" si="180"/>
        <v>QUI</v>
      </c>
      <c r="C3460" s="327">
        <f t="shared" si="179"/>
        <v>44361</v>
      </c>
      <c r="D3460" s="325">
        <f t="shared" si="178"/>
        <v>2021</v>
      </c>
      <c r="E3460" s="326">
        <f t="shared" si="177"/>
        <v>25</v>
      </c>
    </row>
    <row r="3461" spans="1:5">
      <c r="A3461" s="324">
        <f t="shared" si="176"/>
        <v>44365</v>
      </c>
      <c r="B3461" s="325" t="str">
        <f t="shared" si="180"/>
        <v>SEX</v>
      </c>
      <c r="C3461" s="327">
        <f t="shared" si="179"/>
        <v>44361</v>
      </c>
      <c r="D3461" s="325">
        <f t="shared" si="178"/>
        <v>2021</v>
      </c>
      <c r="E3461" s="326">
        <f t="shared" si="177"/>
        <v>25</v>
      </c>
    </row>
    <row r="3462" spans="1:5">
      <c r="A3462" s="324">
        <f t="shared" si="176"/>
        <v>44366</v>
      </c>
      <c r="B3462" s="325" t="str">
        <f t="shared" si="180"/>
        <v>SAB</v>
      </c>
      <c r="C3462" s="327">
        <f t="shared" si="179"/>
        <v>44361</v>
      </c>
      <c r="D3462" s="325">
        <f t="shared" si="178"/>
        <v>2021</v>
      </c>
      <c r="E3462" s="326">
        <f t="shared" si="177"/>
        <v>25</v>
      </c>
    </row>
    <row r="3463" spans="1:5">
      <c r="A3463" s="324">
        <f t="shared" si="176"/>
        <v>44367</v>
      </c>
      <c r="B3463" s="325" t="str">
        <f t="shared" si="180"/>
        <v>DOM</v>
      </c>
      <c r="C3463" s="327">
        <f t="shared" si="179"/>
        <v>44361</v>
      </c>
      <c r="D3463" s="325">
        <f t="shared" si="178"/>
        <v>2021</v>
      </c>
      <c r="E3463" s="326">
        <f t="shared" si="177"/>
        <v>25</v>
      </c>
    </row>
    <row r="3464" spans="1:5">
      <c r="A3464" s="324">
        <f t="shared" si="176"/>
        <v>44368</v>
      </c>
      <c r="B3464" s="325" t="str">
        <f t="shared" si="180"/>
        <v>SEG</v>
      </c>
      <c r="C3464" s="327">
        <f t="shared" si="179"/>
        <v>44368</v>
      </c>
      <c r="D3464" s="325">
        <f t="shared" si="178"/>
        <v>2021</v>
      </c>
      <c r="E3464" s="326">
        <f t="shared" si="177"/>
        <v>26</v>
      </c>
    </row>
    <row r="3465" spans="1:5">
      <c r="A3465" s="324">
        <f t="shared" si="176"/>
        <v>44369</v>
      </c>
      <c r="B3465" s="325" t="str">
        <f t="shared" si="180"/>
        <v>TER</v>
      </c>
      <c r="C3465" s="327">
        <f t="shared" si="179"/>
        <v>44368</v>
      </c>
      <c r="D3465" s="325">
        <f t="shared" si="178"/>
        <v>2021</v>
      </c>
      <c r="E3465" s="326">
        <f t="shared" si="177"/>
        <v>26</v>
      </c>
    </row>
    <row r="3466" spans="1:5">
      <c r="A3466" s="324">
        <f t="shared" si="176"/>
        <v>44370</v>
      </c>
      <c r="B3466" s="325" t="str">
        <f t="shared" si="180"/>
        <v>QUA</v>
      </c>
      <c r="C3466" s="327">
        <f t="shared" si="179"/>
        <v>44368</v>
      </c>
      <c r="D3466" s="325">
        <f t="shared" si="178"/>
        <v>2021</v>
      </c>
      <c r="E3466" s="326">
        <f t="shared" si="177"/>
        <v>26</v>
      </c>
    </row>
    <row r="3467" spans="1:5">
      <c r="A3467" s="324">
        <f t="shared" si="176"/>
        <v>44371</v>
      </c>
      <c r="B3467" s="325" t="str">
        <f t="shared" si="180"/>
        <v>QUI</v>
      </c>
      <c r="C3467" s="327">
        <f t="shared" si="179"/>
        <v>44368</v>
      </c>
      <c r="D3467" s="325">
        <f t="shared" si="178"/>
        <v>2021</v>
      </c>
      <c r="E3467" s="326">
        <f t="shared" si="177"/>
        <v>26</v>
      </c>
    </row>
    <row r="3468" spans="1:5">
      <c r="A3468" s="324">
        <f t="shared" ref="A3468:A3531" si="181">A3467+1</f>
        <v>44372</v>
      </c>
      <c r="B3468" s="325" t="str">
        <f t="shared" si="180"/>
        <v>SEX</v>
      </c>
      <c r="C3468" s="327">
        <f t="shared" si="179"/>
        <v>44368</v>
      </c>
      <c r="D3468" s="325">
        <f t="shared" si="178"/>
        <v>2021</v>
      </c>
      <c r="E3468" s="326">
        <f t="shared" si="177"/>
        <v>26</v>
      </c>
    </row>
    <row r="3469" spans="1:5">
      <c r="A3469" s="324">
        <f t="shared" si="181"/>
        <v>44373</v>
      </c>
      <c r="B3469" s="325" t="str">
        <f t="shared" si="180"/>
        <v>SAB</v>
      </c>
      <c r="C3469" s="327">
        <f t="shared" si="179"/>
        <v>44368</v>
      </c>
      <c r="D3469" s="325">
        <f t="shared" si="178"/>
        <v>2021</v>
      </c>
      <c r="E3469" s="326">
        <f t="shared" si="177"/>
        <v>26</v>
      </c>
    </row>
    <row r="3470" spans="1:5">
      <c r="A3470" s="324">
        <f t="shared" si="181"/>
        <v>44374</v>
      </c>
      <c r="B3470" s="325" t="str">
        <f t="shared" si="180"/>
        <v>DOM</v>
      </c>
      <c r="C3470" s="327">
        <f t="shared" si="179"/>
        <v>44368</v>
      </c>
      <c r="D3470" s="325">
        <f t="shared" si="178"/>
        <v>2021</v>
      </c>
      <c r="E3470" s="326">
        <f t="shared" si="177"/>
        <v>26</v>
      </c>
    </row>
    <row r="3471" spans="1:5">
      <c r="A3471" s="324">
        <f t="shared" si="181"/>
        <v>44375</v>
      </c>
      <c r="B3471" s="325" t="str">
        <f t="shared" si="180"/>
        <v>SEG</v>
      </c>
      <c r="C3471" s="327">
        <f t="shared" si="179"/>
        <v>44375</v>
      </c>
      <c r="D3471" s="325">
        <f t="shared" si="178"/>
        <v>2021</v>
      </c>
      <c r="E3471" s="326">
        <f t="shared" si="177"/>
        <v>27</v>
      </c>
    </row>
    <row r="3472" spans="1:5">
      <c r="A3472" s="324">
        <f t="shared" si="181"/>
        <v>44376</v>
      </c>
      <c r="B3472" s="325" t="str">
        <f t="shared" si="180"/>
        <v>TER</v>
      </c>
      <c r="C3472" s="327">
        <f t="shared" si="179"/>
        <v>44375</v>
      </c>
      <c r="D3472" s="325">
        <f t="shared" si="178"/>
        <v>2021</v>
      </c>
      <c r="E3472" s="326">
        <f t="shared" si="177"/>
        <v>27</v>
      </c>
    </row>
    <row r="3473" spans="1:5">
      <c r="A3473" s="324">
        <f t="shared" si="181"/>
        <v>44377</v>
      </c>
      <c r="B3473" s="325" t="str">
        <f t="shared" si="180"/>
        <v>QUA</v>
      </c>
      <c r="C3473" s="327">
        <f t="shared" si="179"/>
        <v>44375</v>
      </c>
      <c r="D3473" s="325">
        <f t="shared" si="178"/>
        <v>2021</v>
      </c>
      <c r="E3473" s="326">
        <f t="shared" si="177"/>
        <v>27</v>
      </c>
    </row>
    <row r="3474" spans="1:5">
      <c r="A3474" s="324">
        <f t="shared" si="181"/>
        <v>44378</v>
      </c>
      <c r="B3474" s="325" t="str">
        <f t="shared" si="180"/>
        <v>QUI</v>
      </c>
      <c r="C3474" s="327">
        <f t="shared" si="179"/>
        <v>44375</v>
      </c>
      <c r="D3474" s="325">
        <f t="shared" si="178"/>
        <v>2021</v>
      </c>
      <c r="E3474" s="326">
        <f t="shared" si="177"/>
        <v>27</v>
      </c>
    </row>
    <row r="3475" spans="1:5">
      <c r="A3475" s="324">
        <f t="shared" si="181"/>
        <v>44379</v>
      </c>
      <c r="B3475" s="325" t="str">
        <f t="shared" si="180"/>
        <v>SEX</v>
      </c>
      <c r="C3475" s="327">
        <f t="shared" si="179"/>
        <v>44375</v>
      </c>
      <c r="D3475" s="325">
        <f t="shared" si="178"/>
        <v>2021</v>
      </c>
      <c r="E3475" s="326">
        <f t="shared" si="177"/>
        <v>27</v>
      </c>
    </row>
    <row r="3476" spans="1:5">
      <c r="A3476" s="324">
        <f t="shared" si="181"/>
        <v>44380</v>
      </c>
      <c r="B3476" s="325" t="str">
        <f t="shared" si="180"/>
        <v>SAB</v>
      </c>
      <c r="C3476" s="327">
        <f t="shared" si="179"/>
        <v>44375</v>
      </c>
      <c r="D3476" s="325">
        <f t="shared" si="178"/>
        <v>2021</v>
      </c>
      <c r="E3476" s="326">
        <f t="shared" si="177"/>
        <v>27</v>
      </c>
    </row>
    <row r="3477" spans="1:5">
      <c r="A3477" s="324">
        <f t="shared" si="181"/>
        <v>44381</v>
      </c>
      <c r="B3477" s="325" t="str">
        <f t="shared" si="180"/>
        <v>DOM</v>
      </c>
      <c r="C3477" s="327">
        <f t="shared" si="179"/>
        <v>44375</v>
      </c>
      <c r="D3477" s="325">
        <f t="shared" si="178"/>
        <v>2021</v>
      </c>
      <c r="E3477" s="326">
        <f t="shared" si="177"/>
        <v>27</v>
      </c>
    </row>
    <row r="3478" spans="1:5">
      <c r="A3478" s="324">
        <f t="shared" si="181"/>
        <v>44382</v>
      </c>
      <c r="B3478" s="325" t="str">
        <f t="shared" si="180"/>
        <v>SEG</v>
      </c>
      <c r="C3478" s="327">
        <f t="shared" si="179"/>
        <v>44382</v>
      </c>
      <c r="D3478" s="325">
        <f t="shared" si="178"/>
        <v>2021</v>
      </c>
      <c r="E3478" s="326">
        <f t="shared" si="177"/>
        <v>28</v>
      </c>
    </row>
    <row r="3479" spans="1:5">
      <c r="A3479" s="324">
        <f t="shared" si="181"/>
        <v>44383</v>
      </c>
      <c r="B3479" s="325" t="str">
        <f t="shared" si="180"/>
        <v>TER</v>
      </c>
      <c r="C3479" s="327">
        <f t="shared" si="179"/>
        <v>44382</v>
      </c>
      <c r="D3479" s="325">
        <f t="shared" si="178"/>
        <v>2021</v>
      </c>
      <c r="E3479" s="326">
        <f t="shared" si="177"/>
        <v>28</v>
      </c>
    </row>
    <row r="3480" spans="1:5">
      <c r="A3480" s="324">
        <f t="shared" si="181"/>
        <v>44384</v>
      </c>
      <c r="B3480" s="325" t="str">
        <f t="shared" si="180"/>
        <v>QUA</v>
      </c>
      <c r="C3480" s="327">
        <f t="shared" si="179"/>
        <v>44382</v>
      </c>
      <c r="D3480" s="325">
        <f t="shared" si="178"/>
        <v>2021</v>
      </c>
      <c r="E3480" s="326">
        <f t="shared" si="177"/>
        <v>28</v>
      </c>
    </row>
    <row r="3481" spans="1:5">
      <c r="A3481" s="324">
        <f t="shared" si="181"/>
        <v>44385</v>
      </c>
      <c r="B3481" s="325" t="str">
        <f t="shared" si="180"/>
        <v>QUI</v>
      </c>
      <c r="C3481" s="327">
        <f t="shared" si="179"/>
        <v>44382</v>
      </c>
      <c r="D3481" s="325">
        <f t="shared" si="178"/>
        <v>2021</v>
      </c>
      <c r="E3481" s="326">
        <f t="shared" si="177"/>
        <v>28</v>
      </c>
    </row>
    <row r="3482" spans="1:5">
      <c r="A3482" s="324">
        <f t="shared" si="181"/>
        <v>44386</v>
      </c>
      <c r="B3482" s="325" t="str">
        <f t="shared" si="180"/>
        <v>SEX</v>
      </c>
      <c r="C3482" s="327">
        <f t="shared" si="179"/>
        <v>44382</v>
      </c>
      <c r="D3482" s="325">
        <f t="shared" si="178"/>
        <v>2021</v>
      </c>
      <c r="E3482" s="326">
        <f t="shared" si="177"/>
        <v>28</v>
      </c>
    </row>
    <row r="3483" spans="1:5">
      <c r="A3483" s="324">
        <f t="shared" si="181"/>
        <v>44387</v>
      </c>
      <c r="B3483" s="325" t="str">
        <f t="shared" si="180"/>
        <v>SAB</v>
      </c>
      <c r="C3483" s="327">
        <f t="shared" si="179"/>
        <v>44382</v>
      </c>
      <c r="D3483" s="325">
        <f t="shared" si="178"/>
        <v>2021</v>
      </c>
      <c r="E3483" s="326">
        <f t="shared" si="177"/>
        <v>28</v>
      </c>
    </row>
    <row r="3484" spans="1:5">
      <c r="A3484" s="324">
        <f t="shared" si="181"/>
        <v>44388</v>
      </c>
      <c r="B3484" s="325" t="str">
        <f t="shared" si="180"/>
        <v>DOM</v>
      </c>
      <c r="C3484" s="327">
        <f t="shared" si="179"/>
        <v>44382</v>
      </c>
      <c r="D3484" s="325">
        <f t="shared" si="178"/>
        <v>2021</v>
      </c>
      <c r="E3484" s="326">
        <f t="shared" si="177"/>
        <v>28</v>
      </c>
    </row>
    <row r="3485" spans="1:5">
      <c r="A3485" s="324">
        <f t="shared" si="181"/>
        <v>44389</v>
      </c>
      <c r="B3485" s="325" t="str">
        <f t="shared" si="180"/>
        <v>SEG</v>
      </c>
      <c r="C3485" s="327">
        <f t="shared" si="179"/>
        <v>44389</v>
      </c>
      <c r="D3485" s="325">
        <f t="shared" si="178"/>
        <v>2021</v>
      </c>
      <c r="E3485" s="326">
        <f t="shared" si="177"/>
        <v>29</v>
      </c>
    </row>
    <row r="3486" spans="1:5">
      <c r="A3486" s="324">
        <f t="shared" si="181"/>
        <v>44390</v>
      </c>
      <c r="B3486" s="325" t="str">
        <f t="shared" si="180"/>
        <v>TER</v>
      </c>
      <c r="C3486" s="327">
        <f t="shared" si="179"/>
        <v>44389</v>
      </c>
      <c r="D3486" s="325">
        <f t="shared" si="178"/>
        <v>2021</v>
      </c>
      <c r="E3486" s="326">
        <f t="shared" ref="E3486:E3549" si="182">IF(B3486="seg",E3485+1,E3485)</f>
        <v>29</v>
      </c>
    </row>
    <row r="3487" spans="1:5">
      <c r="A3487" s="324">
        <f t="shared" si="181"/>
        <v>44391</v>
      </c>
      <c r="B3487" s="325" t="str">
        <f t="shared" si="180"/>
        <v>QUA</v>
      </c>
      <c r="C3487" s="327">
        <f t="shared" si="179"/>
        <v>44389</v>
      </c>
      <c r="D3487" s="325">
        <f t="shared" si="178"/>
        <v>2021</v>
      </c>
      <c r="E3487" s="326">
        <f t="shared" si="182"/>
        <v>29</v>
      </c>
    </row>
    <row r="3488" spans="1:5">
      <c r="A3488" s="324">
        <f t="shared" si="181"/>
        <v>44392</v>
      </c>
      <c r="B3488" s="325" t="str">
        <f t="shared" si="180"/>
        <v>QUI</v>
      </c>
      <c r="C3488" s="327">
        <f t="shared" si="179"/>
        <v>44389</v>
      </c>
      <c r="D3488" s="325">
        <f t="shared" si="178"/>
        <v>2021</v>
      </c>
      <c r="E3488" s="326">
        <f t="shared" si="182"/>
        <v>29</v>
      </c>
    </row>
    <row r="3489" spans="1:5">
      <c r="A3489" s="324">
        <f t="shared" si="181"/>
        <v>44393</v>
      </c>
      <c r="B3489" s="325" t="str">
        <f t="shared" si="180"/>
        <v>SEX</v>
      </c>
      <c r="C3489" s="327">
        <f t="shared" si="179"/>
        <v>44389</v>
      </c>
      <c r="D3489" s="325">
        <f t="shared" si="178"/>
        <v>2021</v>
      </c>
      <c r="E3489" s="326">
        <f t="shared" si="182"/>
        <v>29</v>
      </c>
    </row>
    <row r="3490" spans="1:5">
      <c r="A3490" s="324">
        <f t="shared" si="181"/>
        <v>44394</v>
      </c>
      <c r="B3490" s="325" t="str">
        <f t="shared" si="180"/>
        <v>SAB</v>
      </c>
      <c r="C3490" s="327">
        <f t="shared" si="179"/>
        <v>44389</v>
      </c>
      <c r="D3490" s="325">
        <f t="shared" si="178"/>
        <v>2021</v>
      </c>
      <c r="E3490" s="326">
        <f t="shared" si="182"/>
        <v>29</v>
      </c>
    </row>
    <row r="3491" spans="1:5">
      <c r="A3491" s="324">
        <f t="shared" si="181"/>
        <v>44395</v>
      </c>
      <c r="B3491" s="325" t="str">
        <f t="shared" si="180"/>
        <v>DOM</v>
      </c>
      <c r="C3491" s="327">
        <f t="shared" si="179"/>
        <v>44389</v>
      </c>
      <c r="D3491" s="325">
        <f t="shared" si="178"/>
        <v>2021</v>
      </c>
      <c r="E3491" s="326">
        <f t="shared" si="182"/>
        <v>29</v>
      </c>
    </row>
    <row r="3492" spans="1:5">
      <c r="A3492" s="324">
        <f t="shared" si="181"/>
        <v>44396</v>
      </c>
      <c r="B3492" s="325" t="str">
        <f t="shared" si="180"/>
        <v>SEG</v>
      </c>
      <c r="C3492" s="327">
        <f t="shared" si="179"/>
        <v>44396</v>
      </c>
      <c r="D3492" s="325">
        <f t="shared" si="178"/>
        <v>2021</v>
      </c>
      <c r="E3492" s="326">
        <f t="shared" si="182"/>
        <v>30</v>
      </c>
    </row>
    <row r="3493" spans="1:5">
      <c r="A3493" s="324">
        <f t="shared" si="181"/>
        <v>44397</v>
      </c>
      <c r="B3493" s="325" t="str">
        <f t="shared" si="180"/>
        <v>TER</v>
      </c>
      <c r="C3493" s="327">
        <f t="shared" si="179"/>
        <v>44396</v>
      </c>
      <c r="D3493" s="325">
        <f t="shared" si="178"/>
        <v>2021</v>
      </c>
      <c r="E3493" s="326">
        <f t="shared" si="182"/>
        <v>30</v>
      </c>
    </row>
    <row r="3494" spans="1:5">
      <c r="A3494" s="324">
        <f t="shared" si="181"/>
        <v>44398</v>
      </c>
      <c r="B3494" s="325" t="str">
        <f t="shared" si="180"/>
        <v>QUA</v>
      </c>
      <c r="C3494" s="327">
        <f t="shared" si="179"/>
        <v>44396</v>
      </c>
      <c r="D3494" s="325">
        <f t="shared" si="178"/>
        <v>2021</v>
      </c>
      <c r="E3494" s="326">
        <f t="shared" si="182"/>
        <v>30</v>
      </c>
    </row>
    <row r="3495" spans="1:5">
      <c r="A3495" s="324">
        <f t="shared" si="181"/>
        <v>44399</v>
      </c>
      <c r="B3495" s="325" t="str">
        <f t="shared" si="180"/>
        <v>QUI</v>
      </c>
      <c r="C3495" s="327">
        <f t="shared" si="179"/>
        <v>44396</v>
      </c>
      <c r="D3495" s="325">
        <f t="shared" si="178"/>
        <v>2021</v>
      </c>
      <c r="E3495" s="326">
        <f t="shared" si="182"/>
        <v>30</v>
      </c>
    </row>
    <row r="3496" spans="1:5">
      <c r="A3496" s="324">
        <f t="shared" si="181"/>
        <v>44400</v>
      </c>
      <c r="B3496" s="325" t="str">
        <f t="shared" si="180"/>
        <v>SEX</v>
      </c>
      <c r="C3496" s="327">
        <f t="shared" si="179"/>
        <v>44396</v>
      </c>
      <c r="D3496" s="325">
        <f t="shared" ref="D3496:D3559" si="183">YEAR(A3496)</f>
        <v>2021</v>
      </c>
      <c r="E3496" s="326">
        <f t="shared" si="182"/>
        <v>30</v>
      </c>
    </row>
    <row r="3497" spans="1:5">
      <c r="A3497" s="324">
        <f t="shared" si="181"/>
        <v>44401</v>
      </c>
      <c r="B3497" s="325" t="str">
        <f t="shared" si="180"/>
        <v>SAB</v>
      </c>
      <c r="C3497" s="327">
        <f t="shared" si="179"/>
        <v>44396</v>
      </c>
      <c r="D3497" s="325">
        <f t="shared" si="183"/>
        <v>2021</v>
      </c>
      <c r="E3497" s="326">
        <f t="shared" si="182"/>
        <v>30</v>
      </c>
    </row>
    <row r="3498" spans="1:5">
      <c r="A3498" s="324">
        <f t="shared" si="181"/>
        <v>44402</v>
      </c>
      <c r="B3498" s="325" t="str">
        <f t="shared" si="180"/>
        <v>DOM</v>
      </c>
      <c r="C3498" s="327">
        <f t="shared" si="179"/>
        <v>44396</v>
      </c>
      <c r="D3498" s="325">
        <f t="shared" si="183"/>
        <v>2021</v>
      </c>
      <c r="E3498" s="326">
        <f t="shared" si="182"/>
        <v>30</v>
      </c>
    </row>
    <row r="3499" spans="1:5">
      <c r="A3499" s="324">
        <f t="shared" si="181"/>
        <v>44403</v>
      </c>
      <c r="B3499" s="325" t="str">
        <f t="shared" si="180"/>
        <v>SEG</v>
      </c>
      <c r="C3499" s="327">
        <f t="shared" si="179"/>
        <v>44403</v>
      </c>
      <c r="D3499" s="325">
        <f t="shared" si="183"/>
        <v>2021</v>
      </c>
      <c r="E3499" s="326">
        <f t="shared" si="182"/>
        <v>31</v>
      </c>
    </row>
    <row r="3500" spans="1:5">
      <c r="A3500" s="324">
        <f t="shared" si="181"/>
        <v>44404</v>
      </c>
      <c r="B3500" s="325" t="str">
        <f t="shared" si="180"/>
        <v>TER</v>
      </c>
      <c r="C3500" s="327">
        <f t="shared" si="179"/>
        <v>44403</v>
      </c>
      <c r="D3500" s="325">
        <f t="shared" si="183"/>
        <v>2021</v>
      </c>
      <c r="E3500" s="326">
        <f t="shared" si="182"/>
        <v>31</v>
      </c>
    </row>
    <row r="3501" spans="1:5">
      <c r="A3501" s="324">
        <f t="shared" si="181"/>
        <v>44405</v>
      </c>
      <c r="B3501" s="325" t="str">
        <f t="shared" si="180"/>
        <v>QUA</v>
      </c>
      <c r="C3501" s="327">
        <f t="shared" si="179"/>
        <v>44403</v>
      </c>
      <c r="D3501" s="325">
        <f t="shared" si="183"/>
        <v>2021</v>
      </c>
      <c r="E3501" s="326">
        <f t="shared" si="182"/>
        <v>31</v>
      </c>
    </row>
    <row r="3502" spans="1:5">
      <c r="A3502" s="324">
        <f t="shared" si="181"/>
        <v>44406</v>
      </c>
      <c r="B3502" s="325" t="str">
        <f t="shared" si="180"/>
        <v>QUI</v>
      </c>
      <c r="C3502" s="327">
        <f t="shared" ref="C3502:C3565" si="184">C3495+7</f>
        <v>44403</v>
      </c>
      <c r="D3502" s="325">
        <f t="shared" si="183"/>
        <v>2021</v>
      </c>
      <c r="E3502" s="326">
        <f t="shared" si="182"/>
        <v>31</v>
      </c>
    </row>
    <row r="3503" spans="1:5">
      <c r="A3503" s="324">
        <f t="shared" si="181"/>
        <v>44407</v>
      </c>
      <c r="B3503" s="325" t="str">
        <f t="shared" si="180"/>
        <v>SEX</v>
      </c>
      <c r="C3503" s="327">
        <f t="shared" si="184"/>
        <v>44403</v>
      </c>
      <c r="D3503" s="325">
        <f t="shared" si="183"/>
        <v>2021</v>
      </c>
      <c r="E3503" s="326">
        <f t="shared" si="182"/>
        <v>31</v>
      </c>
    </row>
    <row r="3504" spans="1:5">
      <c r="A3504" s="324">
        <f t="shared" si="181"/>
        <v>44408</v>
      </c>
      <c r="B3504" s="325" t="str">
        <f t="shared" si="180"/>
        <v>SAB</v>
      </c>
      <c r="C3504" s="327">
        <f t="shared" si="184"/>
        <v>44403</v>
      </c>
      <c r="D3504" s="325">
        <f t="shared" si="183"/>
        <v>2021</v>
      </c>
      <c r="E3504" s="326">
        <f t="shared" si="182"/>
        <v>31</v>
      </c>
    </row>
    <row r="3505" spans="1:5">
      <c r="A3505" s="324">
        <f t="shared" si="181"/>
        <v>44409</v>
      </c>
      <c r="B3505" s="325" t="str">
        <f t="shared" si="180"/>
        <v>DOM</v>
      </c>
      <c r="C3505" s="327">
        <f t="shared" si="184"/>
        <v>44403</v>
      </c>
      <c r="D3505" s="325">
        <f t="shared" si="183"/>
        <v>2021</v>
      </c>
      <c r="E3505" s="326">
        <f t="shared" si="182"/>
        <v>31</v>
      </c>
    </row>
    <row r="3506" spans="1:5">
      <c r="A3506" s="324">
        <f t="shared" si="181"/>
        <v>44410</v>
      </c>
      <c r="B3506" s="325" t="str">
        <f t="shared" si="180"/>
        <v>SEG</v>
      </c>
      <c r="C3506" s="327">
        <f t="shared" si="184"/>
        <v>44410</v>
      </c>
      <c r="D3506" s="325">
        <f t="shared" si="183"/>
        <v>2021</v>
      </c>
      <c r="E3506" s="326">
        <f t="shared" si="182"/>
        <v>32</v>
      </c>
    </row>
    <row r="3507" spans="1:5">
      <c r="A3507" s="324">
        <f t="shared" si="181"/>
        <v>44411</v>
      </c>
      <c r="B3507" s="325" t="str">
        <f t="shared" si="180"/>
        <v>TER</v>
      </c>
      <c r="C3507" s="327">
        <f t="shared" si="184"/>
        <v>44410</v>
      </c>
      <c r="D3507" s="325">
        <f t="shared" si="183"/>
        <v>2021</v>
      </c>
      <c r="E3507" s="326">
        <f t="shared" si="182"/>
        <v>32</v>
      </c>
    </row>
    <row r="3508" spans="1:5">
      <c r="A3508" s="324">
        <f t="shared" si="181"/>
        <v>44412</v>
      </c>
      <c r="B3508" s="325" t="str">
        <f t="shared" si="180"/>
        <v>QUA</v>
      </c>
      <c r="C3508" s="327">
        <f t="shared" si="184"/>
        <v>44410</v>
      </c>
      <c r="D3508" s="325">
        <f t="shared" si="183"/>
        <v>2021</v>
      </c>
      <c r="E3508" s="326">
        <f t="shared" si="182"/>
        <v>32</v>
      </c>
    </row>
    <row r="3509" spans="1:5">
      <c r="A3509" s="324">
        <f t="shared" si="181"/>
        <v>44413</v>
      </c>
      <c r="B3509" s="325" t="str">
        <f t="shared" si="180"/>
        <v>QUI</v>
      </c>
      <c r="C3509" s="327">
        <f t="shared" si="184"/>
        <v>44410</v>
      </c>
      <c r="D3509" s="325">
        <f t="shared" si="183"/>
        <v>2021</v>
      </c>
      <c r="E3509" s="326">
        <f t="shared" si="182"/>
        <v>32</v>
      </c>
    </row>
    <row r="3510" spans="1:5">
      <c r="A3510" s="324">
        <f t="shared" si="181"/>
        <v>44414</v>
      </c>
      <c r="B3510" s="325" t="str">
        <f t="shared" si="180"/>
        <v>SEX</v>
      </c>
      <c r="C3510" s="327">
        <f t="shared" si="184"/>
        <v>44410</v>
      </c>
      <c r="D3510" s="325">
        <f t="shared" si="183"/>
        <v>2021</v>
      </c>
      <c r="E3510" s="326">
        <f t="shared" si="182"/>
        <v>32</v>
      </c>
    </row>
    <row r="3511" spans="1:5">
      <c r="A3511" s="324">
        <f t="shared" si="181"/>
        <v>44415</v>
      </c>
      <c r="B3511" s="325" t="str">
        <f t="shared" si="180"/>
        <v>SAB</v>
      </c>
      <c r="C3511" s="327">
        <f t="shared" si="184"/>
        <v>44410</v>
      </c>
      <c r="D3511" s="325">
        <f t="shared" si="183"/>
        <v>2021</v>
      </c>
      <c r="E3511" s="326">
        <f t="shared" si="182"/>
        <v>32</v>
      </c>
    </row>
    <row r="3512" spans="1:5">
      <c r="A3512" s="324">
        <f t="shared" si="181"/>
        <v>44416</v>
      </c>
      <c r="B3512" s="325" t="str">
        <f t="shared" si="180"/>
        <v>DOM</v>
      </c>
      <c r="C3512" s="327">
        <f t="shared" si="184"/>
        <v>44410</v>
      </c>
      <c r="D3512" s="325">
        <f t="shared" si="183"/>
        <v>2021</v>
      </c>
      <c r="E3512" s="326">
        <f t="shared" si="182"/>
        <v>32</v>
      </c>
    </row>
    <row r="3513" spans="1:5">
      <c r="A3513" s="324">
        <f t="shared" si="181"/>
        <v>44417</v>
      </c>
      <c r="B3513" s="325" t="str">
        <f t="shared" si="180"/>
        <v>SEG</v>
      </c>
      <c r="C3513" s="327">
        <f t="shared" si="184"/>
        <v>44417</v>
      </c>
      <c r="D3513" s="325">
        <f t="shared" si="183"/>
        <v>2021</v>
      </c>
      <c r="E3513" s="326">
        <f t="shared" si="182"/>
        <v>33</v>
      </c>
    </row>
    <row r="3514" spans="1:5">
      <c r="A3514" s="324">
        <f t="shared" si="181"/>
        <v>44418</v>
      </c>
      <c r="B3514" s="325" t="str">
        <f t="shared" si="180"/>
        <v>TER</v>
      </c>
      <c r="C3514" s="327">
        <f t="shared" si="184"/>
        <v>44417</v>
      </c>
      <c r="D3514" s="325">
        <f t="shared" si="183"/>
        <v>2021</v>
      </c>
      <c r="E3514" s="326">
        <f t="shared" si="182"/>
        <v>33</v>
      </c>
    </row>
    <row r="3515" spans="1:5">
      <c r="A3515" s="324">
        <f t="shared" si="181"/>
        <v>44419</v>
      </c>
      <c r="B3515" s="325" t="str">
        <f t="shared" si="180"/>
        <v>QUA</v>
      </c>
      <c r="C3515" s="327">
        <f t="shared" si="184"/>
        <v>44417</v>
      </c>
      <c r="D3515" s="325">
        <f t="shared" si="183"/>
        <v>2021</v>
      </c>
      <c r="E3515" s="326">
        <f t="shared" si="182"/>
        <v>33</v>
      </c>
    </row>
    <row r="3516" spans="1:5">
      <c r="A3516" s="324">
        <f t="shared" si="181"/>
        <v>44420</v>
      </c>
      <c r="B3516" s="325" t="str">
        <f t="shared" si="180"/>
        <v>QUI</v>
      </c>
      <c r="C3516" s="327">
        <f t="shared" si="184"/>
        <v>44417</v>
      </c>
      <c r="D3516" s="325">
        <f t="shared" si="183"/>
        <v>2021</v>
      </c>
      <c r="E3516" s="326">
        <f t="shared" si="182"/>
        <v>33</v>
      </c>
    </row>
    <row r="3517" spans="1:5">
      <c r="A3517" s="324">
        <f t="shared" si="181"/>
        <v>44421</v>
      </c>
      <c r="B3517" s="325" t="str">
        <f t="shared" si="180"/>
        <v>SEX</v>
      </c>
      <c r="C3517" s="327">
        <f t="shared" si="184"/>
        <v>44417</v>
      </c>
      <c r="D3517" s="325">
        <f t="shared" si="183"/>
        <v>2021</v>
      </c>
      <c r="E3517" s="326">
        <f t="shared" si="182"/>
        <v>33</v>
      </c>
    </row>
    <row r="3518" spans="1:5">
      <c r="A3518" s="324">
        <f t="shared" si="181"/>
        <v>44422</v>
      </c>
      <c r="B3518" s="325" t="str">
        <f t="shared" si="180"/>
        <v>SAB</v>
      </c>
      <c r="C3518" s="327">
        <f t="shared" si="184"/>
        <v>44417</v>
      </c>
      <c r="D3518" s="325">
        <f t="shared" si="183"/>
        <v>2021</v>
      </c>
      <c r="E3518" s="326">
        <f t="shared" si="182"/>
        <v>33</v>
      </c>
    </row>
    <row r="3519" spans="1:5">
      <c r="A3519" s="324">
        <f t="shared" si="181"/>
        <v>44423</v>
      </c>
      <c r="B3519" s="325" t="str">
        <f t="shared" si="180"/>
        <v>DOM</v>
      </c>
      <c r="C3519" s="327">
        <f t="shared" si="184"/>
        <v>44417</v>
      </c>
      <c r="D3519" s="325">
        <f t="shared" si="183"/>
        <v>2021</v>
      </c>
      <c r="E3519" s="326">
        <f t="shared" si="182"/>
        <v>33</v>
      </c>
    </row>
    <row r="3520" spans="1:5">
      <c r="A3520" s="324">
        <f t="shared" si="181"/>
        <v>44424</v>
      </c>
      <c r="B3520" s="325" t="str">
        <f t="shared" si="180"/>
        <v>SEG</v>
      </c>
      <c r="C3520" s="327">
        <f t="shared" si="184"/>
        <v>44424</v>
      </c>
      <c r="D3520" s="325">
        <f t="shared" si="183"/>
        <v>2021</v>
      </c>
      <c r="E3520" s="326">
        <f t="shared" si="182"/>
        <v>34</v>
      </c>
    </row>
    <row r="3521" spans="1:5">
      <c r="A3521" s="324">
        <f t="shared" si="181"/>
        <v>44425</v>
      </c>
      <c r="B3521" s="325" t="str">
        <f t="shared" si="180"/>
        <v>TER</v>
      </c>
      <c r="C3521" s="327">
        <f t="shared" si="184"/>
        <v>44424</v>
      </c>
      <c r="D3521" s="325">
        <f t="shared" si="183"/>
        <v>2021</v>
      </c>
      <c r="E3521" s="326">
        <f t="shared" si="182"/>
        <v>34</v>
      </c>
    </row>
    <row r="3522" spans="1:5">
      <c r="A3522" s="324">
        <f t="shared" si="181"/>
        <v>44426</v>
      </c>
      <c r="B3522" s="325" t="str">
        <f t="shared" ref="B3522:B3585" si="185">VLOOKUP(WEEKDAY(A3522),$G$2:$H$9,2,0)</f>
        <v>QUA</v>
      </c>
      <c r="C3522" s="327">
        <f t="shared" si="184"/>
        <v>44424</v>
      </c>
      <c r="D3522" s="325">
        <f t="shared" si="183"/>
        <v>2021</v>
      </c>
      <c r="E3522" s="326">
        <f t="shared" si="182"/>
        <v>34</v>
      </c>
    </row>
    <row r="3523" spans="1:5">
      <c r="A3523" s="324">
        <f t="shared" si="181"/>
        <v>44427</v>
      </c>
      <c r="B3523" s="325" t="str">
        <f t="shared" si="185"/>
        <v>QUI</v>
      </c>
      <c r="C3523" s="327">
        <f t="shared" si="184"/>
        <v>44424</v>
      </c>
      <c r="D3523" s="325">
        <f t="shared" si="183"/>
        <v>2021</v>
      </c>
      <c r="E3523" s="326">
        <f t="shared" si="182"/>
        <v>34</v>
      </c>
    </row>
    <row r="3524" spans="1:5">
      <c r="A3524" s="324">
        <f t="shared" si="181"/>
        <v>44428</v>
      </c>
      <c r="B3524" s="325" t="str">
        <f t="shared" si="185"/>
        <v>SEX</v>
      </c>
      <c r="C3524" s="327">
        <f t="shared" si="184"/>
        <v>44424</v>
      </c>
      <c r="D3524" s="325">
        <f t="shared" si="183"/>
        <v>2021</v>
      </c>
      <c r="E3524" s="326">
        <f t="shared" si="182"/>
        <v>34</v>
      </c>
    </row>
    <row r="3525" spans="1:5">
      <c r="A3525" s="324">
        <f t="shared" si="181"/>
        <v>44429</v>
      </c>
      <c r="B3525" s="325" t="str">
        <f t="shared" si="185"/>
        <v>SAB</v>
      </c>
      <c r="C3525" s="327">
        <f t="shared" si="184"/>
        <v>44424</v>
      </c>
      <c r="D3525" s="325">
        <f t="shared" si="183"/>
        <v>2021</v>
      </c>
      <c r="E3525" s="326">
        <f t="shared" si="182"/>
        <v>34</v>
      </c>
    </row>
    <row r="3526" spans="1:5">
      <c r="A3526" s="324">
        <f t="shared" si="181"/>
        <v>44430</v>
      </c>
      <c r="B3526" s="325" t="str">
        <f t="shared" si="185"/>
        <v>DOM</v>
      </c>
      <c r="C3526" s="327">
        <f t="shared" si="184"/>
        <v>44424</v>
      </c>
      <c r="D3526" s="325">
        <f t="shared" si="183"/>
        <v>2021</v>
      </c>
      <c r="E3526" s="326">
        <f t="shared" si="182"/>
        <v>34</v>
      </c>
    </row>
    <row r="3527" spans="1:5">
      <c r="A3527" s="324">
        <f t="shared" si="181"/>
        <v>44431</v>
      </c>
      <c r="B3527" s="325" t="str">
        <f t="shared" si="185"/>
        <v>SEG</v>
      </c>
      <c r="C3527" s="327">
        <f t="shared" si="184"/>
        <v>44431</v>
      </c>
      <c r="D3527" s="325">
        <f t="shared" si="183"/>
        <v>2021</v>
      </c>
      <c r="E3527" s="326">
        <f t="shared" si="182"/>
        <v>35</v>
      </c>
    </row>
    <row r="3528" spans="1:5">
      <c r="A3528" s="324">
        <f t="shared" si="181"/>
        <v>44432</v>
      </c>
      <c r="B3528" s="325" t="str">
        <f t="shared" si="185"/>
        <v>TER</v>
      </c>
      <c r="C3528" s="327">
        <f t="shared" si="184"/>
        <v>44431</v>
      </c>
      <c r="D3528" s="325">
        <f t="shared" si="183"/>
        <v>2021</v>
      </c>
      <c r="E3528" s="326">
        <f t="shared" si="182"/>
        <v>35</v>
      </c>
    </row>
    <row r="3529" spans="1:5">
      <c r="A3529" s="324">
        <f t="shared" si="181"/>
        <v>44433</v>
      </c>
      <c r="B3529" s="325" t="str">
        <f t="shared" si="185"/>
        <v>QUA</v>
      </c>
      <c r="C3529" s="327">
        <f t="shared" si="184"/>
        <v>44431</v>
      </c>
      <c r="D3529" s="325">
        <f t="shared" si="183"/>
        <v>2021</v>
      </c>
      <c r="E3529" s="326">
        <f t="shared" si="182"/>
        <v>35</v>
      </c>
    </row>
    <row r="3530" spans="1:5">
      <c r="A3530" s="324">
        <f t="shared" si="181"/>
        <v>44434</v>
      </c>
      <c r="B3530" s="325" t="str">
        <f t="shared" si="185"/>
        <v>QUI</v>
      </c>
      <c r="C3530" s="327">
        <f t="shared" si="184"/>
        <v>44431</v>
      </c>
      <c r="D3530" s="325">
        <f t="shared" si="183"/>
        <v>2021</v>
      </c>
      <c r="E3530" s="326">
        <f t="shared" si="182"/>
        <v>35</v>
      </c>
    </row>
    <row r="3531" spans="1:5">
      <c r="A3531" s="324">
        <f t="shared" si="181"/>
        <v>44435</v>
      </c>
      <c r="B3531" s="325" t="str">
        <f t="shared" si="185"/>
        <v>SEX</v>
      </c>
      <c r="C3531" s="327">
        <f t="shared" si="184"/>
        <v>44431</v>
      </c>
      <c r="D3531" s="325">
        <f t="shared" si="183"/>
        <v>2021</v>
      </c>
      <c r="E3531" s="326">
        <f t="shared" si="182"/>
        <v>35</v>
      </c>
    </row>
    <row r="3532" spans="1:5">
      <c r="A3532" s="324">
        <f t="shared" ref="A3532:A3595" si="186">A3531+1</f>
        <v>44436</v>
      </c>
      <c r="B3532" s="325" t="str">
        <f t="shared" si="185"/>
        <v>SAB</v>
      </c>
      <c r="C3532" s="327">
        <f t="shared" si="184"/>
        <v>44431</v>
      </c>
      <c r="D3532" s="325">
        <f t="shared" si="183"/>
        <v>2021</v>
      </c>
      <c r="E3532" s="326">
        <f t="shared" si="182"/>
        <v>35</v>
      </c>
    </row>
    <row r="3533" spans="1:5">
      <c r="A3533" s="324">
        <f t="shared" si="186"/>
        <v>44437</v>
      </c>
      <c r="B3533" s="325" t="str">
        <f t="shared" si="185"/>
        <v>DOM</v>
      </c>
      <c r="C3533" s="327">
        <f t="shared" si="184"/>
        <v>44431</v>
      </c>
      <c r="D3533" s="325">
        <f t="shared" si="183"/>
        <v>2021</v>
      </c>
      <c r="E3533" s="326">
        <f t="shared" si="182"/>
        <v>35</v>
      </c>
    </row>
    <row r="3534" spans="1:5">
      <c r="A3534" s="324">
        <f t="shared" si="186"/>
        <v>44438</v>
      </c>
      <c r="B3534" s="325" t="str">
        <f t="shared" si="185"/>
        <v>SEG</v>
      </c>
      <c r="C3534" s="327">
        <f t="shared" si="184"/>
        <v>44438</v>
      </c>
      <c r="D3534" s="325">
        <f t="shared" si="183"/>
        <v>2021</v>
      </c>
      <c r="E3534" s="326">
        <f t="shared" si="182"/>
        <v>36</v>
      </c>
    </row>
    <row r="3535" spans="1:5">
      <c r="A3535" s="324">
        <f t="shared" si="186"/>
        <v>44439</v>
      </c>
      <c r="B3535" s="325" t="str">
        <f t="shared" si="185"/>
        <v>TER</v>
      </c>
      <c r="C3535" s="327">
        <f t="shared" si="184"/>
        <v>44438</v>
      </c>
      <c r="D3535" s="325">
        <f t="shared" si="183"/>
        <v>2021</v>
      </c>
      <c r="E3535" s="326">
        <f t="shared" si="182"/>
        <v>36</v>
      </c>
    </row>
    <row r="3536" spans="1:5">
      <c r="A3536" s="324">
        <f t="shared" si="186"/>
        <v>44440</v>
      </c>
      <c r="B3536" s="325" t="str">
        <f t="shared" si="185"/>
        <v>QUA</v>
      </c>
      <c r="C3536" s="327">
        <f t="shared" si="184"/>
        <v>44438</v>
      </c>
      <c r="D3536" s="325">
        <f t="shared" si="183"/>
        <v>2021</v>
      </c>
      <c r="E3536" s="326">
        <f t="shared" si="182"/>
        <v>36</v>
      </c>
    </row>
    <row r="3537" spans="1:5">
      <c r="A3537" s="324">
        <f t="shared" si="186"/>
        <v>44441</v>
      </c>
      <c r="B3537" s="325" t="str">
        <f t="shared" si="185"/>
        <v>QUI</v>
      </c>
      <c r="C3537" s="327">
        <f t="shared" si="184"/>
        <v>44438</v>
      </c>
      <c r="D3537" s="325">
        <f t="shared" si="183"/>
        <v>2021</v>
      </c>
      <c r="E3537" s="326">
        <f t="shared" si="182"/>
        <v>36</v>
      </c>
    </row>
    <row r="3538" spans="1:5">
      <c r="A3538" s="324">
        <f t="shared" si="186"/>
        <v>44442</v>
      </c>
      <c r="B3538" s="325" t="str">
        <f t="shared" si="185"/>
        <v>SEX</v>
      </c>
      <c r="C3538" s="327">
        <f t="shared" si="184"/>
        <v>44438</v>
      </c>
      <c r="D3538" s="325">
        <f t="shared" si="183"/>
        <v>2021</v>
      </c>
      <c r="E3538" s="326">
        <f t="shared" si="182"/>
        <v>36</v>
      </c>
    </row>
    <row r="3539" spans="1:5">
      <c r="A3539" s="324">
        <f t="shared" si="186"/>
        <v>44443</v>
      </c>
      <c r="B3539" s="325" t="str">
        <f t="shared" si="185"/>
        <v>SAB</v>
      </c>
      <c r="C3539" s="327">
        <f t="shared" si="184"/>
        <v>44438</v>
      </c>
      <c r="D3539" s="325">
        <f t="shared" si="183"/>
        <v>2021</v>
      </c>
      <c r="E3539" s="326">
        <f t="shared" si="182"/>
        <v>36</v>
      </c>
    </row>
    <row r="3540" spans="1:5">
      <c r="A3540" s="324">
        <f t="shared" si="186"/>
        <v>44444</v>
      </c>
      <c r="B3540" s="325" t="str">
        <f t="shared" si="185"/>
        <v>DOM</v>
      </c>
      <c r="C3540" s="327">
        <f t="shared" si="184"/>
        <v>44438</v>
      </c>
      <c r="D3540" s="325">
        <f t="shared" si="183"/>
        <v>2021</v>
      </c>
      <c r="E3540" s="326">
        <f t="shared" si="182"/>
        <v>36</v>
      </c>
    </row>
    <row r="3541" spans="1:5">
      <c r="A3541" s="324">
        <f t="shared" si="186"/>
        <v>44445</v>
      </c>
      <c r="B3541" s="325" t="str">
        <f t="shared" si="185"/>
        <v>SEG</v>
      </c>
      <c r="C3541" s="327">
        <f t="shared" si="184"/>
        <v>44445</v>
      </c>
      <c r="D3541" s="325">
        <f t="shared" si="183"/>
        <v>2021</v>
      </c>
      <c r="E3541" s="326">
        <f t="shared" si="182"/>
        <v>37</v>
      </c>
    </row>
    <row r="3542" spans="1:5">
      <c r="A3542" s="324">
        <f t="shared" si="186"/>
        <v>44446</v>
      </c>
      <c r="B3542" s="325" t="str">
        <f t="shared" si="185"/>
        <v>TER</v>
      </c>
      <c r="C3542" s="327">
        <f t="shared" si="184"/>
        <v>44445</v>
      </c>
      <c r="D3542" s="325">
        <f t="shared" si="183"/>
        <v>2021</v>
      </c>
      <c r="E3542" s="326">
        <f t="shared" si="182"/>
        <v>37</v>
      </c>
    </row>
    <row r="3543" spans="1:5">
      <c r="A3543" s="324">
        <f t="shared" si="186"/>
        <v>44447</v>
      </c>
      <c r="B3543" s="325" t="str">
        <f t="shared" si="185"/>
        <v>QUA</v>
      </c>
      <c r="C3543" s="327">
        <f t="shared" si="184"/>
        <v>44445</v>
      </c>
      <c r="D3543" s="325">
        <f t="shared" si="183"/>
        <v>2021</v>
      </c>
      <c r="E3543" s="326">
        <f t="shared" si="182"/>
        <v>37</v>
      </c>
    </row>
    <row r="3544" spans="1:5">
      <c r="A3544" s="324">
        <f t="shared" si="186"/>
        <v>44448</v>
      </c>
      <c r="B3544" s="325" t="str">
        <f t="shared" si="185"/>
        <v>QUI</v>
      </c>
      <c r="C3544" s="327">
        <f t="shared" si="184"/>
        <v>44445</v>
      </c>
      <c r="D3544" s="325">
        <f t="shared" si="183"/>
        <v>2021</v>
      </c>
      <c r="E3544" s="326">
        <f t="shared" si="182"/>
        <v>37</v>
      </c>
    </row>
    <row r="3545" spans="1:5">
      <c r="A3545" s="324">
        <f t="shared" si="186"/>
        <v>44449</v>
      </c>
      <c r="B3545" s="325" t="str">
        <f t="shared" si="185"/>
        <v>SEX</v>
      </c>
      <c r="C3545" s="327">
        <f t="shared" si="184"/>
        <v>44445</v>
      </c>
      <c r="D3545" s="325">
        <f t="shared" si="183"/>
        <v>2021</v>
      </c>
      <c r="E3545" s="326">
        <f t="shared" si="182"/>
        <v>37</v>
      </c>
    </row>
    <row r="3546" spans="1:5">
      <c r="A3546" s="324">
        <f t="shared" si="186"/>
        <v>44450</v>
      </c>
      <c r="B3546" s="325" t="str">
        <f t="shared" si="185"/>
        <v>SAB</v>
      </c>
      <c r="C3546" s="327">
        <f t="shared" si="184"/>
        <v>44445</v>
      </c>
      <c r="D3546" s="325">
        <f t="shared" si="183"/>
        <v>2021</v>
      </c>
      <c r="E3546" s="326">
        <f t="shared" si="182"/>
        <v>37</v>
      </c>
    </row>
    <row r="3547" spans="1:5">
      <c r="A3547" s="324">
        <f t="shared" si="186"/>
        <v>44451</v>
      </c>
      <c r="B3547" s="325" t="str">
        <f t="shared" si="185"/>
        <v>DOM</v>
      </c>
      <c r="C3547" s="327">
        <f t="shared" si="184"/>
        <v>44445</v>
      </c>
      <c r="D3547" s="325">
        <f t="shared" si="183"/>
        <v>2021</v>
      </c>
      <c r="E3547" s="326">
        <f t="shared" si="182"/>
        <v>37</v>
      </c>
    </row>
    <row r="3548" spans="1:5">
      <c r="A3548" s="324">
        <f t="shared" si="186"/>
        <v>44452</v>
      </c>
      <c r="B3548" s="325" t="str">
        <f t="shared" si="185"/>
        <v>SEG</v>
      </c>
      <c r="C3548" s="327">
        <f t="shared" si="184"/>
        <v>44452</v>
      </c>
      <c r="D3548" s="325">
        <f t="shared" si="183"/>
        <v>2021</v>
      </c>
      <c r="E3548" s="326">
        <f t="shared" si="182"/>
        <v>38</v>
      </c>
    </row>
    <row r="3549" spans="1:5">
      <c r="A3549" s="324">
        <f t="shared" si="186"/>
        <v>44453</v>
      </c>
      <c r="B3549" s="325" t="str">
        <f t="shared" si="185"/>
        <v>TER</v>
      </c>
      <c r="C3549" s="327">
        <f t="shared" si="184"/>
        <v>44452</v>
      </c>
      <c r="D3549" s="325">
        <f t="shared" si="183"/>
        <v>2021</v>
      </c>
      <c r="E3549" s="326">
        <f t="shared" si="182"/>
        <v>38</v>
      </c>
    </row>
    <row r="3550" spans="1:5">
      <c r="A3550" s="324">
        <f t="shared" si="186"/>
        <v>44454</v>
      </c>
      <c r="B3550" s="325" t="str">
        <f t="shared" si="185"/>
        <v>QUA</v>
      </c>
      <c r="C3550" s="327">
        <f t="shared" si="184"/>
        <v>44452</v>
      </c>
      <c r="D3550" s="325">
        <f t="shared" si="183"/>
        <v>2021</v>
      </c>
      <c r="E3550" s="326">
        <f t="shared" ref="E3550:E3613" si="187">IF(B3550="seg",E3549+1,E3549)</f>
        <v>38</v>
      </c>
    </row>
    <row r="3551" spans="1:5">
      <c r="A3551" s="324">
        <f t="shared" si="186"/>
        <v>44455</v>
      </c>
      <c r="B3551" s="325" t="str">
        <f t="shared" si="185"/>
        <v>QUI</v>
      </c>
      <c r="C3551" s="327">
        <f t="shared" si="184"/>
        <v>44452</v>
      </c>
      <c r="D3551" s="325">
        <f t="shared" si="183"/>
        <v>2021</v>
      </c>
      <c r="E3551" s="326">
        <f t="shared" si="187"/>
        <v>38</v>
      </c>
    </row>
    <row r="3552" spans="1:5">
      <c r="A3552" s="324">
        <f t="shared" si="186"/>
        <v>44456</v>
      </c>
      <c r="B3552" s="325" t="str">
        <f t="shared" si="185"/>
        <v>SEX</v>
      </c>
      <c r="C3552" s="327">
        <f t="shared" si="184"/>
        <v>44452</v>
      </c>
      <c r="D3552" s="325">
        <f t="shared" si="183"/>
        <v>2021</v>
      </c>
      <c r="E3552" s="326">
        <f t="shared" si="187"/>
        <v>38</v>
      </c>
    </row>
    <row r="3553" spans="1:5">
      <c r="A3553" s="324">
        <f t="shared" si="186"/>
        <v>44457</v>
      </c>
      <c r="B3553" s="325" t="str">
        <f t="shared" si="185"/>
        <v>SAB</v>
      </c>
      <c r="C3553" s="327">
        <f t="shared" si="184"/>
        <v>44452</v>
      </c>
      <c r="D3553" s="325">
        <f t="shared" si="183"/>
        <v>2021</v>
      </c>
      <c r="E3553" s="326">
        <f t="shared" si="187"/>
        <v>38</v>
      </c>
    </row>
    <row r="3554" spans="1:5">
      <c r="A3554" s="324">
        <f t="shared" si="186"/>
        <v>44458</v>
      </c>
      <c r="B3554" s="325" t="str">
        <f t="shared" si="185"/>
        <v>DOM</v>
      </c>
      <c r="C3554" s="327">
        <f t="shared" si="184"/>
        <v>44452</v>
      </c>
      <c r="D3554" s="325">
        <f t="shared" si="183"/>
        <v>2021</v>
      </c>
      <c r="E3554" s="326">
        <f t="shared" si="187"/>
        <v>38</v>
      </c>
    </row>
    <row r="3555" spans="1:5">
      <c r="A3555" s="324">
        <f t="shared" si="186"/>
        <v>44459</v>
      </c>
      <c r="B3555" s="325" t="str">
        <f t="shared" si="185"/>
        <v>SEG</v>
      </c>
      <c r="C3555" s="327">
        <f t="shared" si="184"/>
        <v>44459</v>
      </c>
      <c r="D3555" s="325">
        <f t="shared" si="183"/>
        <v>2021</v>
      </c>
      <c r="E3555" s="326">
        <f t="shared" si="187"/>
        <v>39</v>
      </c>
    </row>
    <row r="3556" spans="1:5">
      <c r="A3556" s="324">
        <f t="shared" si="186"/>
        <v>44460</v>
      </c>
      <c r="B3556" s="325" t="str">
        <f t="shared" si="185"/>
        <v>TER</v>
      </c>
      <c r="C3556" s="327">
        <f t="shared" si="184"/>
        <v>44459</v>
      </c>
      <c r="D3556" s="325">
        <f t="shared" si="183"/>
        <v>2021</v>
      </c>
      <c r="E3556" s="326">
        <f t="shared" si="187"/>
        <v>39</v>
      </c>
    </row>
    <row r="3557" spans="1:5">
      <c r="A3557" s="324">
        <f t="shared" si="186"/>
        <v>44461</v>
      </c>
      <c r="B3557" s="325" t="str">
        <f t="shared" si="185"/>
        <v>QUA</v>
      </c>
      <c r="C3557" s="327">
        <f t="shared" si="184"/>
        <v>44459</v>
      </c>
      <c r="D3557" s="325">
        <f t="shared" si="183"/>
        <v>2021</v>
      </c>
      <c r="E3557" s="326">
        <f t="shared" si="187"/>
        <v>39</v>
      </c>
    </row>
    <row r="3558" spans="1:5">
      <c r="A3558" s="324">
        <f t="shared" si="186"/>
        <v>44462</v>
      </c>
      <c r="B3558" s="325" t="str">
        <f t="shared" si="185"/>
        <v>QUI</v>
      </c>
      <c r="C3558" s="327">
        <f t="shared" si="184"/>
        <v>44459</v>
      </c>
      <c r="D3558" s="325">
        <f t="shared" si="183"/>
        <v>2021</v>
      </c>
      <c r="E3558" s="326">
        <f t="shared" si="187"/>
        <v>39</v>
      </c>
    </row>
    <row r="3559" spans="1:5">
      <c r="A3559" s="324">
        <f t="shared" si="186"/>
        <v>44463</v>
      </c>
      <c r="B3559" s="325" t="str">
        <f t="shared" si="185"/>
        <v>SEX</v>
      </c>
      <c r="C3559" s="327">
        <f t="shared" si="184"/>
        <v>44459</v>
      </c>
      <c r="D3559" s="325">
        <f t="shared" si="183"/>
        <v>2021</v>
      </c>
      <c r="E3559" s="326">
        <f t="shared" si="187"/>
        <v>39</v>
      </c>
    </row>
    <row r="3560" spans="1:5">
      <c r="A3560" s="324">
        <f t="shared" si="186"/>
        <v>44464</v>
      </c>
      <c r="B3560" s="325" t="str">
        <f t="shared" si="185"/>
        <v>SAB</v>
      </c>
      <c r="C3560" s="327">
        <f t="shared" si="184"/>
        <v>44459</v>
      </c>
      <c r="D3560" s="325">
        <f t="shared" ref="D3560:D3623" si="188">YEAR(A3560)</f>
        <v>2021</v>
      </c>
      <c r="E3560" s="326">
        <f t="shared" si="187"/>
        <v>39</v>
      </c>
    </row>
    <row r="3561" spans="1:5">
      <c r="A3561" s="324">
        <f t="shared" si="186"/>
        <v>44465</v>
      </c>
      <c r="B3561" s="325" t="str">
        <f t="shared" si="185"/>
        <v>DOM</v>
      </c>
      <c r="C3561" s="327">
        <f t="shared" si="184"/>
        <v>44459</v>
      </c>
      <c r="D3561" s="325">
        <f t="shared" si="188"/>
        <v>2021</v>
      </c>
      <c r="E3561" s="326">
        <f t="shared" si="187"/>
        <v>39</v>
      </c>
    </row>
    <row r="3562" spans="1:5">
      <c r="A3562" s="324">
        <f t="shared" si="186"/>
        <v>44466</v>
      </c>
      <c r="B3562" s="325" t="str">
        <f t="shared" si="185"/>
        <v>SEG</v>
      </c>
      <c r="C3562" s="327">
        <f t="shared" si="184"/>
        <v>44466</v>
      </c>
      <c r="D3562" s="325">
        <f t="shared" si="188"/>
        <v>2021</v>
      </c>
      <c r="E3562" s="326">
        <f t="shared" si="187"/>
        <v>40</v>
      </c>
    </row>
    <row r="3563" spans="1:5">
      <c r="A3563" s="324">
        <f t="shared" si="186"/>
        <v>44467</v>
      </c>
      <c r="B3563" s="325" t="str">
        <f t="shared" si="185"/>
        <v>TER</v>
      </c>
      <c r="C3563" s="327">
        <f t="shared" si="184"/>
        <v>44466</v>
      </c>
      <c r="D3563" s="325">
        <f t="shared" si="188"/>
        <v>2021</v>
      </c>
      <c r="E3563" s="326">
        <f t="shared" si="187"/>
        <v>40</v>
      </c>
    </row>
    <row r="3564" spans="1:5">
      <c r="A3564" s="324">
        <f t="shared" si="186"/>
        <v>44468</v>
      </c>
      <c r="B3564" s="325" t="str">
        <f t="shared" si="185"/>
        <v>QUA</v>
      </c>
      <c r="C3564" s="327">
        <f t="shared" si="184"/>
        <v>44466</v>
      </c>
      <c r="D3564" s="325">
        <f t="shared" si="188"/>
        <v>2021</v>
      </c>
      <c r="E3564" s="326">
        <f t="shared" si="187"/>
        <v>40</v>
      </c>
    </row>
    <row r="3565" spans="1:5">
      <c r="A3565" s="324">
        <f t="shared" si="186"/>
        <v>44469</v>
      </c>
      <c r="B3565" s="325" t="str">
        <f t="shared" si="185"/>
        <v>QUI</v>
      </c>
      <c r="C3565" s="327">
        <f t="shared" si="184"/>
        <v>44466</v>
      </c>
      <c r="D3565" s="325">
        <f t="shared" si="188"/>
        <v>2021</v>
      </c>
      <c r="E3565" s="326">
        <f t="shared" si="187"/>
        <v>40</v>
      </c>
    </row>
    <row r="3566" spans="1:5">
      <c r="A3566" s="324">
        <f t="shared" si="186"/>
        <v>44470</v>
      </c>
      <c r="B3566" s="325" t="str">
        <f t="shared" si="185"/>
        <v>SEX</v>
      </c>
      <c r="C3566" s="327">
        <f t="shared" ref="C3566:C3629" si="189">C3559+7</f>
        <v>44466</v>
      </c>
      <c r="D3566" s="325">
        <f t="shared" si="188"/>
        <v>2021</v>
      </c>
      <c r="E3566" s="326">
        <f t="shared" si="187"/>
        <v>40</v>
      </c>
    </row>
    <row r="3567" spans="1:5">
      <c r="A3567" s="324">
        <f t="shared" si="186"/>
        <v>44471</v>
      </c>
      <c r="B3567" s="325" t="str">
        <f t="shared" si="185"/>
        <v>SAB</v>
      </c>
      <c r="C3567" s="327">
        <f t="shared" si="189"/>
        <v>44466</v>
      </c>
      <c r="D3567" s="325">
        <f t="shared" si="188"/>
        <v>2021</v>
      </c>
      <c r="E3567" s="326">
        <f t="shared" si="187"/>
        <v>40</v>
      </c>
    </row>
    <row r="3568" spans="1:5">
      <c r="A3568" s="324">
        <f t="shared" si="186"/>
        <v>44472</v>
      </c>
      <c r="B3568" s="325" t="str">
        <f t="shared" si="185"/>
        <v>DOM</v>
      </c>
      <c r="C3568" s="327">
        <f t="shared" si="189"/>
        <v>44466</v>
      </c>
      <c r="D3568" s="325">
        <f t="shared" si="188"/>
        <v>2021</v>
      </c>
      <c r="E3568" s="326">
        <f t="shared" si="187"/>
        <v>40</v>
      </c>
    </row>
    <row r="3569" spans="1:5">
      <c r="A3569" s="324">
        <f t="shared" si="186"/>
        <v>44473</v>
      </c>
      <c r="B3569" s="325" t="str">
        <f t="shared" si="185"/>
        <v>SEG</v>
      </c>
      <c r="C3569" s="327">
        <f t="shared" si="189"/>
        <v>44473</v>
      </c>
      <c r="D3569" s="325">
        <f t="shared" si="188"/>
        <v>2021</v>
      </c>
      <c r="E3569" s="326">
        <f t="shared" si="187"/>
        <v>41</v>
      </c>
    </row>
    <row r="3570" spans="1:5">
      <c r="A3570" s="324">
        <f t="shared" si="186"/>
        <v>44474</v>
      </c>
      <c r="B3570" s="325" t="str">
        <f t="shared" si="185"/>
        <v>TER</v>
      </c>
      <c r="C3570" s="327">
        <f t="shared" si="189"/>
        <v>44473</v>
      </c>
      <c r="D3570" s="325">
        <f t="shared" si="188"/>
        <v>2021</v>
      </c>
      <c r="E3570" s="326">
        <f t="shared" si="187"/>
        <v>41</v>
      </c>
    </row>
    <row r="3571" spans="1:5">
      <c r="A3571" s="324">
        <f t="shared" si="186"/>
        <v>44475</v>
      </c>
      <c r="B3571" s="325" t="str">
        <f t="shared" si="185"/>
        <v>QUA</v>
      </c>
      <c r="C3571" s="327">
        <f t="shared" si="189"/>
        <v>44473</v>
      </c>
      <c r="D3571" s="325">
        <f t="shared" si="188"/>
        <v>2021</v>
      </c>
      <c r="E3571" s="326">
        <f t="shared" si="187"/>
        <v>41</v>
      </c>
    </row>
    <row r="3572" spans="1:5">
      <c r="A3572" s="324">
        <f t="shared" si="186"/>
        <v>44476</v>
      </c>
      <c r="B3572" s="325" t="str">
        <f t="shared" si="185"/>
        <v>QUI</v>
      </c>
      <c r="C3572" s="327">
        <f t="shared" si="189"/>
        <v>44473</v>
      </c>
      <c r="D3572" s="325">
        <f t="shared" si="188"/>
        <v>2021</v>
      </c>
      <c r="E3572" s="326">
        <f t="shared" si="187"/>
        <v>41</v>
      </c>
    </row>
    <row r="3573" spans="1:5">
      <c r="A3573" s="324">
        <f t="shared" si="186"/>
        <v>44477</v>
      </c>
      <c r="B3573" s="325" t="str">
        <f t="shared" si="185"/>
        <v>SEX</v>
      </c>
      <c r="C3573" s="327">
        <f t="shared" si="189"/>
        <v>44473</v>
      </c>
      <c r="D3573" s="325">
        <f t="shared" si="188"/>
        <v>2021</v>
      </c>
      <c r="E3573" s="326">
        <f t="shared" si="187"/>
        <v>41</v>
      </c>
    </row>
    <row r="3574" spans="1:5">
      <c r="A3574" s="324">
        <f t="shared" si="186"/>
        <v>44478</v>
      </c>
      <c r="B3574" s="325" t="str">
        <f t="shared" si="185"/>
        <v>SAB</v>
      </c>
      <c r="C3574" s="327">
        <f t="shared" si="189"/>
        <v>44473</v>
      </c>
      <c r="D3574" s="325">
        <f t="shared" si="188"/>
        <v>2021</v>
      </c>
      <c r="E3574" s="326">
        <f t="shared" si="187"/>
        <v>41</v>
      </c>
    </row>
    <row r="3575" spans="1:5">
      <c r="A3575" s="324">
        <f t="shared" si="186"/>
        <v>44479</v>
      </c>
      <c r="B3575" s="325" t="str">
        <f t="shared" si="185"/>
        <v>DOM</v>
      </c>
      <c r="C3575" s="327">
        <f t="shared" si="189"/>
        <v>44473</v>
      </c>
      <c r="D3575" s="325">
        <f t="shared" si="188"/>
        <v>2021</v>
      </c>
      <c r="E3575" s="326">
        <f t="shared" si="187"/>
        <v>41</v>
      </c>
    </row>
    <row r="3576" spans="1:5">
      <c r="A3576" s="324">
        <f t="shared" si="186"/>
        <v>44480</v>
      </c>
      <c r="B3576" s="325" t="str">
        <f t="shared" si="185"/>
        <v>SEG</v>
      </c>
      <c r="C3576" s="327">
        <f t="shared" si="189"/>
        <v>44480</v>
      </c>
      <c r="D3576" s="325">
        <f t="shared" si="188"/>
        <v>2021</v>
      </c>
      <c r="E3576" s="326">
        <f t="shared" si="187"/>
        <v>42</v>
      </c>
    </row>
    <row r="3577" spans="1:5">
      <c r="A3577" s="324">
        <f t="shared" si="186"/>
        <v>44481</v>
      </c>
      <c r="B3577" s="325" t="str">
        <f t="shared" si="185"/>
        <v>TER</v>
      </c>
      <c r="C3577" s="327">
        <f t="shared" si="189"/>
        <v>44480</v>
      </c>
      <c r="D3577" s="325">
        <f t="shared" si="188"/>
        <v>2021</v>
      </c>
      <c r="E3577" s="326">
        <f t="shared" si="187"/>
        <v>42</v>
      </c>
    </row>
    <row r="3578" spans="1:5">
      <c r="A3578" s="324">
        <f t="shared" si="186"/>
        <v>44482</v>
      </c>
      <c r="B3578" s="325" t="str">
        <f t="shared" si="185"/>
        <v>QUA</v>
      </c>
      <c r="C3578" s="327">
        <f t="shared" si="189"/>
        <v>44480</v>
      </c>
      <c r="D3578" s="325">
        <f t="shared" si="188"/>
        <v>2021</v>
      </c>
      <c r="E3578" s="326">
        <f t="shared" si="187"/>
        <v>42</v>
      </c>
    </row>
    <row r="3579" spans="1:5">
      <c r="A3579" s="324">
        <f t="shared" si="186"/>
        <v>44483</v>
      </c>
      <c r="B3579" s="325" t="str">
        <f t="shared" si="185"/>
        <v>QUI</v>
      </c>
      <c r="C3579" s="327">
        <f t="shared" si="189"/>
        <v>44480</v>
      </c>
      <c r="D3579" s="325">
        <f t="shared" si="188"/>
        <v>2021</v>
      </c>
      <c r="E3579" s="326">
        <f t="shared" si="187"/>
        <v>42</v>
      </c>
    </row>
    <row r="3580" spans="1:5">
      <c r="A3580" s="324">
        <f t="shared" si="186"/>
        <v>44484</v>
      </c>
      <c r="B3580" s="325" t="str">
        <f t="shared" si="185"/>
        <v>SEX</v>
      </c>
      <c r="C3580" s="327">
        <f t="shared" si="189"/>
        <v>44480</v>
      </c>
      <c r="D3580" s="325">
        <f t="shared" si="188"/>
        <v>2021</v>
      </c>
      <c r="E3580" s="326">
        <f t="shared" si="187"/>
        <v>42</v>
      </c>
    </row>
    <row r="3581" spans="1:5">
      <c r="A3581" s="324">
        <f t="shared" si="186"/>
        <v>44485</v>
      </c>
      <c r="B3581" s="325" t="str">
        <f t="shared" si="185"/>
        <v>SAB</v>
      </c>
      <c r="C3581" s="327">
        <f t="shared" si="189"/>
        <v>44480</v>
      </c>
      <c r="D3581" s="325">
        <f t="shared" si="188"/>
        <v>2021</v>
      </c>
      <c r="E3581" s="326">
        <f t="shared" si="187"/>
        <v>42</v>
      </c>
    </row>
    <row r="3582" spans="1:5">
      <c r="A3582" s="324">
        <f t="shared" si="186"/>
        <v>44486</v>
      </c>
      <c r="B3582" s="325" t="str">
        <f t="shared" si="185"/>
        <v>DOM</v>
      </c>
      <c r="C3582" s="327">
        <f t="shared" si="189"/>
        <v>44480</v>
      </c>
      <c r="D3582" s="325">
        <f t="shared" si="188"/>
        <v>2021</v>
      </c>
      <c r="E3582" s="326">
        <f t="shared" si="187"/>
        <v>42</v>
      </c>
    </row>
    <row r="3583" spans="1:5">
      <c r="A3583" s="324">
        <f t="shared" si="186"/>
        <v>44487</v>
      </c>
      <c r="B3583" s="325" t="str">
        <f t="shared" si="185"/>
        <v>SEG</v>
      </c>
      <c r="C3583" s="327">
        <f t="shared" si="189"/>
        <v>44487</v>
      </c>
      <c r="D3583" s="325">
        <f t="shared" si="188"/>
        <v>2021</v>
      </c>
      <c r="E3583" s="326">
        <f t="shared" si="187"/>
        <v>43</v>
      </c>
    </row>
    <row r="3584" spans="1:5">
      <c r="A3584" s="324">
        <f t="shared" si="186"/>
        <v>44488</v>
      </c>
      <c r="B3584" s="325" t="str">
        <f t="shared" si="185"/>
        <v>TER</v>
      </c>
      <c r="C3584" s="327">
        <f t="shared" si="189"/>
        <v>44487</v>
      </c>
      <c r="D3584" s="325">
        <f t="shared" si="188"/>
        <v>2021</v>
      </c>
      <c r="E3584" s="326">
        <f t="shared" si="187"/>
        <v>43</v>
      </c>
    </row>
    <row r="3585" spans="1:5">
      <c r="A3585" s="324">
        <f t="shared" si="186"/>
        <v>44489</v>
      </c>
      <c r="B3585" s="325" t="str">
        <f t="shared" si="185"/>
        <v>QUA</v>
      </c>
      <c r="C3585" s="327">
        <f t="shared" si="189"/>
        <v>44487</v>
      </c>
      <c r="D3585" s="325">
        <f t="shared" si="188"/>
        <v>2021</v>
      </c>
      <c r="E3585" s="326">
        <f t="shared" si="187"/>
        <v>43</v>
      </c>
    </row>
    <row r="3586" spans="1:5">
      <c r="A3586" s="324">
        <f t="shared" si="186"/>
        <v>44490</v>
      </c>
      <c r="B3586" s="325" t="str">
        <f t="shared" ref="B3586:B3649" si="190">VLOOKUP(WEEKDAY(A3586),$G$2:$H$9,2,0)</f>
        <v>QUI</v>
      </c>
      <c r="C3586" s="327">
        <f t="shared" si="189"/>
        <v>44487</v>
      </c>
      <c r="D3586" s="325">
        <f t="shared" si="188"/>
        <v>2021</v>
      </c>
      <c r="E3586" s="326">
        <f t="shared" si="187"/>
        <v>43</v>
      </c>
    </row>
    <row r="3587" spans="1:5">
      <c r="A3587" s="324">
        <f t="shared" si="186"/>
        <v>44491</v>
      </c>
      <c r="B3587" s="325" t="str">
        <f t="shared" si="190"/>
        <v>SEX</v>
      </c>
      <c r="C3587" s="327">
        <f t="shared" si="189"/>
        <v>44487</v>
      </c>
      <c r="D3587" s="325">
        <f t="shared" si="188"/>
        <v>2021</v>
      </c>
      <c r="E3587" s="326">
        <f t="shared" si="187"/>
        <v>43</v>
      </c>
    </row>
    <row r="3588" spans="1:5">
      <c r="A3588" s="324">
        <f t="shared" si="186"/>
        <v>44492</v>
      </c>
      <c r="B3588" s="325" t="str">
        <f t="shared" si="190"/>
        <v>SAB</v>
      </c>
      <c r="C3588" s="327">
        <f t="shared" si="189"/>
        <v>44487</v>
      </c>
      <c r="D3588" s="325">
        <f t="shared" si="188"/>
        <v>2021</v>
      </c>
      <c r="E3588" s="326">
        <f t="shared" si="187"/>
        <v>43</v>
      </c>
    </row>
    <row r="3589" spans="1:5">
      <c r="A3589" s="324">
        <f t="shared" si="186"/>
        <v>44493</v>
      </c>
      <c r="B3589" s="325" t="str">
        <f t="shared" si="190"/>
        <v>DOM</v>
      </c>
      <c r="C3589" s="327">
        <f t="shared" si="189"/>
        <v>44487</v>
      </c>
      <c r="D3589" s="325">
        <f t="shared" si="188"/>
        <v>2021</v>
      </c>
      <c r="E3589" s="326">
        <f t="shared" si="187"/>
        <v>43</v>
      </c>
    </row>
    <row r="3590" spans="1:5">
      <c r="A3590" s="324">
        <f t="shared" si="186"/>
        <v>44494</v>
      </c>
      <c r="B3590" s="325" t="str">
        <f t="shared" si="190"/>
        <v>SEG</v>
      </c>
      <c r="C3590" s="327">
        <f t="shared" si="189"/>
        <v>44494</v>
      </c>
      <c r="D3590" s="325">
        <f t="shared" si="188"/>
        <v>2021</v>
      </c>
      <c r="E3590" s="326">
        <f t="shared" si="187"/>
        <v>44</v>
      </c>
    </row>
    <row r="3591" spans="1:5">
      <c r="A3591" s="324">
        <f t="shared" si="186"/>
        <v>44495</v>
      </c>
      <c r="B3591" s="325" t="str">
        <f t="shared" si="190"/>
        <v>TER</v>
      </c>
      <c r="C3591" s="327">
        <f t="shared" si="189"/>
        <v>44494</v>
      </c>
      <c r="D3591" s="325">
        <f t="shared" si="188"/>
        <v>2021</v>
      </c>
      <c r="E3591" s="326">
        <f t="shared" si="187"/>
        <v>44</v>
      </c>
    </row>
    <row r="3592" spans="1:5">
      <c r="A3592" s="324">
        <f t="shared" si="186"/>
        <v>44496</v>
      </c>
      <c r="B3592" s="325" t="str">
        <f t="shared" si="190"/>
        <v>QUA</v>
      </c>
      <c r="C3592" s="327">
        <f t="shared" si="189"/>
        <v>44494</v>
      </c>
      <c r="D3592" s="325">
        <f t="shared" si="188"/>
        <v>2021</v>
      </c>
      <c r="E3592" s="326">
        <f t="shared" si="187"/>
        <v>44</v>
      </c>
    </row>
    <row r="3593" spans="1:5">
      <c r="A3593" s="324">
        <f t="shared" si="186"/>
        <v>44497</v>
      </c>
      <c r="B3593" s="325" t="str">
        <f t="shared" si="190"/>
        <v>QUI</v>
      </c>
      <c r="C3593" s="327">
        <f t="shared" si="189"/>
        <v>44494</v>
      </c>
      <c r="D3593" s="325">
        <f t="shared" si="188"/>
        <v>2021</v>
      </c>
      <c r="E3593" s="326">
        <f t="shared" si="187"/>
        <v>44</v>
      </c>
    </row>
    <row r="3594" spans="1:5">
      <c r="A3594" s="324">
        <f t="shared" si="186"/>
        <v>44498</v>
      </c>
      <c r="B3594" s="325" t="str">
        <f t="shared" si="190"/>
        <v>SEX</v>
      </c>
      <c r="C3594" s="327">
        <f t="shared" si="189"/>
        <v>44494</v>
      </c>
      <c r="D3594" s="325">
        <f t="shared" si="188"/>
        <v>2021</v>
      </c>
      <c r="E3594" s="326">
        <f t="shared" si="187"/>
        <v>44</v>
      </c>
    </row>
    <row r="3595" spans="1:5">
      <c r="A3595" s="324">
        <f t="shared" si="186"/>
        <v>44499</v>
      </c>
      <c r="B3595" s="325" t="str">
        <f t="shared" si="190"/>
        <v>SAB</v>
      </c>
      <c r="C3595" s="327">
        <f t="shared" si="189"/>
        <v>44494</v>
      </c>
      <c r="D3595" s="325">
        <f t="shared" si="188"/>
        <v>2021</v>
      </c>
      <c r="E3595" s="326">
        <f t="shared" si="187"/>
        <v>44</v>
      </c>
    </row>
    <row r="3596" spans="1:5">
      <c r="A3596" s="324">
        <f t="shared" ref="A3596:A3659" si="191">A3595+1</f>
        <v>44500</v>
      </c>
      <c r="B3596" s="325" t="str">
        <f t="shared" si="190"/>
        <v>DOM</v>
      </c>
      <c r="C3596" s="327">
        <f t="shared" si="189"/>
        <v>44494</v>
      </c>
      <c r="D3596" s="325">
        <f t="shared" si="188"/>
        <v>2021</v>
      </c>
      <c r="E3596" s="326">
        <f t="shared" si="187"/>
        <v>44</v>
      </c>
    </row>
    <row r="3597" spans="1:5">
      <c r="A3597" s="324">
        <f t="shared" si="191"/>
        <v>44501</v>
      </c>
      <c r="B3597" s="325" t="str">
        <f t="shared" si="190"/>
        <v>SEG</v>
      </c>
      <c r="C3597" s="327">
        <f t="shared" si="189"/>
        <v>44501</v>
      </c>
      <c r="D3597" s="325">
        <f t="shared" si="188"/>
        <v>2021</v>
      </c>
      <c r="E3597" s="326">
        <f t="shared" si="187"/>
        <v>45</v>
      </c>
    </row>
    <row r="3598" spans="1:5">
      <c r="A3598" s="324">
        <f t="shared" si="191"/>
        <v>44502</v>
      </c>
      <c r="B3598" s="325" t="str">
        <f t="shared" si="190"/>
        <v>TER</v>
      </c>
      <c r="C3598" s="327">
        <f t="shared" si="189"/>
        <v>44501</v>
      </c>
      <c r="D3598" s="325">
        <f t="shared" si="188"/>
        <v>2021</v>
      </c>
      <c r="E3598" s="326">
        <f t="shared" si="187"/>
        <v>45</v>
      </c>
    </row>
    <row r="3599" spans="1:5">
      <c r="A3599" s="324">
        <f t="shared" si="191"/>
        <v>44503</v>
      </c>
      <c r="B3599" s="325" t="str">
        <f t="shared" si="190"/>
        <v>QUA</v>
      </c>
      <c r="C3599" s="327">
        <f t="shared" si="189"/>
        <v>44501</v>
      </c>
      <c r="D3599" s="325">
        <f t="shared" si="188"/>
        <v>2021</v>
      </c>
      <c r="E3599" s="326">
        <f t="shared" si="187"/>
        <v>45</v>
      </c>
    </row>
    <row r="3600" spans="1:5">
      <c r="A3600" s="324">
        <f t="shared" si="191"/>
        <v>44504</v>
      </c>
      <c r="B3600" s="325" t="str">
        <f t="shared" si="190"/>
        <v>QUI</v>
      </c>
      <c r="C3600" s="327">
        <f t="shared" si="189"/>
        <v>44501</v>
      </c>
      <c r="D3600" s="325">
        <f t="shared" si="188"/>
        <v>2021</v>
      </c>
      <c r="E3600" s="326">
        <f t="shared" si="187"/>
        <v>45</v>
      </c>
    </row>
    <row r="3601" spans="1:5">
      <c r="A3601" s="324">
        <f t="shared" si="191"/>
        <v>44505</v>
      </c>
      <c r="B3601" s="325" t="str">
        <f t="shared" si="190"/>
        <v>SEX</v>
      </c>
      <c r="C3601" s="327">
        <f t="shared" si="189"/>
        <v>44501</v>
      </c>
      <c r="D3601" s="325">
        <f t="shared" si="188"/>
        <v>2021</v>
      </c>
      <c r="E3601" s="326">
        <f t="shared" si="187"/>
        <v>45</v>
      </c>
    </row>
    <row r="3602" spans="1:5">
      <c r="A3602" s="324">
        <f t="shared" si="191"/>
        <v>44506</v>
      </c>
      <c r="B3602" s="325" t="str">
        <f t="shared" si="190"/>
        <v>SAB</v>
      </c>
      <c r="C3602" s="327">
        <f t="shared" si="189"/>
        <v>44501</v>
      </c>
      <c r="D3602" s="325">
        <f t="shared" si="188"/>
        <v>2021</v>
      </c>
      <c r="E3602" s="326">
        <f t="shared" si="187"/>
        <v>45</v>
      </c>
    </row>
    <row r="3603" spans="1:5">
      <c r="A3603" s="324">
        <f t="shared" si="191"/>
        <v>44507</v>
      </c>
      <c r="B3603" s="325" t="str">
        <f t="shared" si="190"/>
        <v>DOM</v>
      </c>
      <c r="C3603" s="327">
        <f t="shared" si="189"/>
        <v>44501</v>
      </c>
      <c r="D3603" s="325">
        <f t="shared" si="188"/>
        <v>2021</v>
      </c>
      <c r="E3603" s="326">
        <f t="shared" si="187"/>
        <v>45</v>
      </c>
    </row>
    <row r="3604" spans="1:5">
      <c r="A3604" s="324">
        <f t="shared" si="191"/>
        <v>44508</v>
      </c>
      <c r="B3604" s="325" t="str">
        <f t="shared" si="190"/>
        <v>SEG</v>
      </c>
      <c r="C3604" s="327">
        <f t="shared" si="189"/>
        <v>44508</v>
      </c>
      <c r="D3604" s="325">
        <f t="shared" si="188"/>
        <v>2021</v>
      </c>
      <c r="E3604" s="326">
        <f t="shared" si="187"/>
        <v>46</v>
      </c>
    </row>
    <row r="3605" spans="1:5">
      <c r="A3605" s="324">
        <f t="shared" si="191"/>
        <v>44509</v>
      </c>
      <c r="B3605" s="325" t="str">
        <f t="shared" si="190"/>
        <v>TER</v>
      </c>
      <c r="C3605" s="327">
        <f t="shared" si="189"/>
        <v>44508</v>
      </c>
      <c r="D3605" s="325">
        <f t="shared" si="188"/>
        <v>2021</v>
      </c>
      <c r="E3605" s="326">
        <f t="shared" si="187"/>
        <v>46</v>
      </c>
    </row>
    <row r="3606" spans="1:5">
      <c r="A3606" s="324">
        <f t="shared" si="191"/>
        <v>44510</v>
      </c>
      <c r="B3606" s="325" t="str">
        <f t="shared" si="190"/>
        <v>QUA</v>
      </c>
      <c r="C3606" s="327">
        <f t="shared" si="189"/>
        <v>44508</v>
      </c>
      <c r="D3606" s="325">
        <f t="shared" si="188"/>
        <v>2021</v>
      </c>
      <c r="E3606" s="326">
        <f t="shared" si="187"/>
        <v>46</v>
      </c>
    </row>
    <row r="3607" spans="1:5">
      <c r="A3607" s="324">
        <f t="shared" si="191"/>
        <v>44511</v>
      </c>
      <c r="B3607" s="325" t="str">
        <f t="shared" si="190"/>
        <v>QUI</v>
      </c>
      <c r="C3607" s="327">
        <f t="shared" si="189"/>
        <v>44508</v>
      </c>
      <c r="D3607" s="325">
        <f t="shared" si="188"/>
        <v>2021</v>
      </c>
      <c r="E3607" s="326">
        <f t="shared" si="187"/>
        <v>46</v>
      </c>
    </row>
    <row r="3608" spans="1:5">
      <c r="A3608" s="324">
        <f t="shared" si="191"/>
        <v>44512</v>
      </c>
      <c r="B3608" s="325" t="str">
        <f t="shared" si="190"/>
        <v>SEX</v>
      </c>
      <c r="C3608" s="327">
        <f t="shared" si="189"/>
        <v>44508</v>
      </c>
      <c r="D3608" s="325">
        <f t="shared" si="188"/>
        <v>2021</v>
      </c>
      <c r="E3608" s="326">
        <f t="shared" si="187"/>
        <v>46</v>
      </c>
    </row>
    <row r="3609" spans="1:5">
      <c r="A3609" s="324">
        <f t="shared" si="191"/>
        <v>44513</v>
      </c>
      <c r="B3609" s="325" t="str">
        <f t="shared" si="190"/>
        <v>SAB</v>
      </c>
      <c r="C3609" s="327">
        <f t="shared" si="189"/>
        <v>44508</v>
      </c>
      <c r="D3609" s="325">
        <f t="shared" si="188"/>
        <v>2021</v>
      </c>
      <c r="E3609" s="326">
        <f t="shared" si="187"/>
        <v>46</v>
      </c>
    </row>
    <row r="3610" spans="1:5">
      <c r="A3610" s="324">
        <f t="shared" si="191"/>
        <v>44514</v>
      </c>
      <c r="B3610" s="325" t="str">
        <f t="shared" si="190"/>
        <v>DOM</v>
      </c>
      <c r="C3610" s="327">
        <f t="shared" si="189"/>
        <v>44508</v>
      </c>
      <c r="D3610" s="325">
        <f t="shared" si="188"/>
        <v>2021</v>
      </c>
      <c r="E3610" s="326">
        <f t="shared" si="187"/>
        <v>46</v>
      </c>
    </row>
    <row r="3611" spans="1:5">
      <c r="A3611" s="324">
        <f t="shared" si="191"/>
        <v>44515</v>
      </c>
      <c r="B3611" s="325" t="str">
        <f t="shared" si="190"/>
        <v>SEG</v>
      </c>
      <c r="C3611" s="327">
        <f t="shared" si="189"/>
        <v>44515</v>
      </c>
      <c r="D3611" s="325">
        <f t="shared" si="188"/>
        <v>2021</v>
      </c>
      <c r="E3611" s="326">
        <f t="shared" si="187"/>
        <v>47</v>
      </c>
    </row>
    <row r="3612" spans="1:5">
      <c r="A3612" s="324">
        <f t="shared" si="191"/>
        <v>44516</v>
      </c>
      <c r="B3612" s="325" t="str">
        <f t="shared" si="190"/>
        <v>TER</v>
      </c>
      <c r="C3612" s="327">
        <f t="shared" si="189"/>
        <v>44515</v>
      </c>
      <c r="D3612" s="325">
        <f t="shared" si="188"/>
        <v>2021</v>
      </c>
      <c r="E3612" s="326">
        <f t="shared" si="187"/>
        <v>47</v>
      </c>
    </row>
    <row r="3613" spans="1:5">
      <c r="A3613" s="324">
        <f t="shared" si="191"/>
        <v>44517</v>
      </c>
      <c r="B3613" s="325" t="str">
        <f t="shared" si="190"/>
        <v>QUA</v>
      </c>
      <c r="C3613" s="327">
        <f t="shared" si="189"/>
        <v>44515</v>
      </c>
      <c r="D3613" s="325">
        <f t="shared" si="188"/>
        <v>2021</v>
      </c>
      <c r="E3613" s="326">
        <f t="shared" si="187"/>
        <v>47</v>
      </c>
    </row>
    <row r="3614" spans="1:5">
      <c r="A3614" s="324">
        <f t="shared" si="191"/>
        <v>44518</v>
      </c>
      <c r="B3614" s="325" t="str">
        <f t="shared" si="190"/>
        <v>QUI</v>
      </c>
      <c r="C3614" s="327">
        <f t="shared" si="189"/>
        <v>44515</v>
      </c>
      <c r="D3614" s="325">
        <f t="shared" si="188"/>
        <v>2021</v>
      </c>
      <c r="E3614" s="326">
        <f t="shared" ref="E3614:E3677" si="192">IF(B3614="seg",E3613+1,E3613)</f>
        <v>47</v>
      </c>
    </row>
    <row r="3615" spans="1:5">
      <c r="A3615" s="324">
        <f t="shared" si="191"/>
        <v>44519</v>
      </c>
      <c r="B3615" s="325" t="str">
        <f t="shared" si="190"/>
        <v>SEX</v>
      </c>
      <c r="C3615" s="327">
        <f t="shared" si="189"/>
        <v>44515</v>
      </c>
      <c r="D3615" s="325">
        <f t="shared" si="188"/>
        <v>2021</v>
      </c>
      <c r="E3615" s="326">
        <f t="shared" si="192"/>
        <v>47</v>
      </c>
    </row>
    <row r="3616" spans="1:5">
      <c r="A3616" s="324">
        <f t="shared" si="191"/>
        <v>44520</v>
      </c>
      <c r="B3616" s="325" t="str">
        <f t="shared" si="190"/>
        <v>SAB</v>
      </c>
      <c r="C3616" s="327">
        <f t="shared" si="189"/>
        <v>44515</v>
      </c>
      <c r="D3616" s="325">
        <f t="shared" si="188"/>
        <v>2021</v>
      </c>
      <c r="E3616" s="326">
        <f t="shared" si="192"/>
        <v>47</v>
      </c>
    </row>
    <row r="3617" spans="1:5">
      <c r="A3617" s="324">
        <f t="shared" si="191"/>
        <v>44521</v>
      </c>
      <c r="B3617" s="325" t="str">
        <f t="shared" si="190"/>
        <v>DOM</v>
      </c>
      <c r="C3617" s="327">
        <f t="shared" si="189"/>
        <v>44515</v>
      </c>
      <c r="D3617" s="325">
        <f t="shared" si="188"/>
        <v>2021</v>
      </c>
      <c r="E3617" s="326">
        <f t="shared" si="192"/>
        <v>47</v>
      </c>
    </row>
    <row r="3618" spans="1:5">
      <c r="A3618" s="324">
        <f t="shared" si="191"/>
        <v>44522</v>
      </c>
      <c r="B3618" s="325" t="str">
        <f t="shared" si="190"/>
        <v>SEG</v>
      </c>
      <c r="C3618" s="327">
        <f t="shared" si="189"/>
        <v>44522</v>
      </c>
      <c r="D3618" s="325">
        <f t="shared" si="188"/>
        <v>2021</v>
      </c>
      <c r="E3618" s="326">
        <f t="shared" si="192"/>
        <v>48</v>
      </c>
    </row>
    <row r="3619" spans="1:5">
      <c r="A3619" s="324">
        <f t="shared" si="191"/>
        <v>44523</v>
      </c>
      <c r="B3619" s="325" t="str">
        <f t="shared" si="190"/>
        <v>TER</v>
      </c>
      <c r="C3619" s="327">
        <f t="shared" si="189"/>
        <v>44522</v>
      </c>
      <c r="D3619" s="325">
        <f t="shared" si="188"/>
        <v>2021</v>
      </c>
      <c r="E3619" s="326">
        <f t="shared" si="192"/>
        <v>48</v>
      </c>
    </row>
    <row r="3620" spans="1:5">
      <c r="A3620" s="324">
        <f t="shared" si="191"/>
        <v>44524</v>
      </c>
      <c r="B3620" s="325" t="str">
        <f t="shared" si="190"/>
        <v>QUA</v>
      </c>
      <c r="C3620" s="327">
        <f t="shared" si="189"/>
        <v>44522</v>
      </c>
      <c r="D3620" s="325">
        <f t="shared" si="188"/>
        <v>2021</v>
      </c>
      <c r="E3620" s="326">
        <f t="shared" si="192"/>
        <v>48</v>
      </c>
    </row>
    <row r="3621" spans="1:5">
      <c r="A3621" s="324">
        <f t="shared" si="191"/>
        <v>44525</v>
      </c>
      <c r="B3621" s="325" t="str">
        <f t="shared" si="190"/>
        <v>QUI</v>
      </c>
      <c r="C3621" s="327">
        <f t="shared" si="189"/>
        <v>44522</v>
      </c>
      <c r="D3621" s="325">
        <f t="shared" si="188"/>
        <v>2021</v>
      </c>
      <c r="E3621" s="326">
        <f t="shared" si="192"/>
        <v>48</v>
      </c>
    </row>
    <row r="3622" spans="1:5">
      <c r="A3622" s="324">
        <f t="shared" si="191"/>
        <v>44526</v>
      </c>
      <c r="B3622" s="325" t="str">
        <f t="shared" si="190"/>
        <v>SEX</v>
      </c>
      <c r="C3622" s="327">
        <f t="shared" si="189"/>
        <v>44522</v>
      </c>
      <c r="D3622" s="325">
        <f t="shared" si="188"/>
        <v>2021</v>
      </c>
      <c r="E3622" s="326">
        <f t="shared" si="192"/>
        <v>48</v>
      </c>
    </row>
    <row r="3623" spans="1:5">
      <c r="A3623" s="324">
        <f t="shared" si="191"/>
        <v>44527</v>
      </c>
      <c r="B3623" s="325" t="str">
        <f t="shared" si="190"/>
        <v>SAB</v>
      </c>
      <c r="C3623" s="327">
        <f t="shared" si="189"/>
        <v>44522</v>
      </c>
      <c r="D3623" s="325">
        <f t="shared" si="188"/>
        <v>2021</v>
      </c>
      <c r="E3623" s="326">
        <f t="shared" si="192"/>
        <v>48</v>
      </c>
    </row>
    <row r="3624" spans="1:5">
      <c r="A3624" s="324">
        <f t="shared" si="191"/>
        <v>44528</v>
      </c>
      <c r="B3624" s="325" t="str">
        <f t="shared" si="190"/>
        <v>DOM</v>
      </c>
      <c r="C3624" s="327">
        <f t="shared" si="189"/>
        <v>44522</v>
      </c>
      <c r="D3624" s="325">
        <f t="shared" ref="D3624:D3687" si="193">YEAR(A3624)</f>
        <v>2021</v>
      </c>
      <c r="E3624" s="326">
        <f t="shared" si="192"/>
        <v>48</v>
      </c>
    </row>
    <row r="3625" spans="1:5">
      <c r="A3625" s="324">
        <f t="shared" si="191"/>
        <v>44529</v>
      </c>
      <c r="B3625" s="325" t="str">
        <f t="shared" si="190"/>
        <v>SEG</v>
      </c>
      <c r="C3625" s="327">
        <f t="shared" si="189"/>
        <v>44529</v>
      </c>
      <c r="D3625" s="325">
        <f t="shared" si="193"/>
        <v>2021</v>
      </c>
      <c r="E3625" s="326">
        <f t="shared" si="192"/>
        <v>49</v>
      </c>
    </row>
    <row r="3626" spans="1:5">
      <c r="A3626" s="324">
        <f t="shared" si="191"/>
        <v>44530</v>
      </c>
      <c r="B3626" s="325" t="str">
        <f t="shared" si="190"/>
        <v>TER</v>
      </c>
      <c r="C3626" s="327">
        <f t="shared" si="189"/>
        <v>44529</v>
      </c>
      <c r="D3626" s="325">
        <f t="shared" si="193"/>
        <v>2021</v>
      </c>
      <c r="E3626" s="326">
        <f t="shared" si="192"/>
        <v>49</v>
      </c>
    </row>
    <row r="3627" spans="1:5">
      <c r="A3627" s="324">
        <f t="shared" si="191"/>
        <v>44531</v>
      </c>
      <c r="B3627" s="325" t="str">
        <f t="shared" si="190"/>
        <v>QUA</v>
      </c>
      <c r="C3627" s="327">
        <f t="shared" si="189"/>
        <v>44529</v>
      </c>
      <c r="D3627" s="325">
        <f t="shared" si="193"/>
        <v>2021</v>
      </c>
      <c r="E3627" s="326">
        <f t="shared" si="192"/>
        <v>49</v>
      </c>
    </row>
    <row r="3628" spans="1:5">
      <c r="A3628" s="324">
        <f t="shared" si="191"/>
        <v>44532</v>
      </c>
      <c r="B3628" s="325" t="str">
        <f t="shared" si="190"/>
        <v>QUI</v>
      </c>
      <c r="C3628" s="327">
        <f t="shared" si="189"/>
        <v>44529</v>
      </c>
      <c r="D3628" s="325">
        <f t="shared" si="193"/>
        <v>2021</v>
      </c>
      <c r="E3628" s="326">
        <f t="shared" si="192"/>
        <v>49</v>
      </c>
    </row>
    <row r="3629" spans="1:5">
      <c r="A3629" s="324">
        <f t="shared" si="191"/>
        <v>44533</v>
      </c>
      <c r="B3629" s="325" t="str">
        <f t="shared" si="190"/>
        <v>SEX</v>
      </c>
      <c r="C3629" s="327">
        <f t="shared" si="189"/>
        <v>44529</v>
      </c>
      <c r="D3629" s="325">
        <f t="shared" si="193"/>
        <v>2021</v>
      </c>
      <c r="E3629" s="326">
        <f t="shared" si="192"/>
        <v>49</v>
      </c>
    </row>
    <row r="3630" spans="1:5">
      <c r="A3630" s="324">
        <f t="shared" si="191"/>
        <v>44534</v>
      </c>
      <c r="B3630" s="325" t="str">
        <f t="shared" si="190"/>
        <v>SAB</v>
      </c>
      <c r="C3630" s="327">
        <f t="shared" ref="C3630:C3693" si="194">C3623+7</f>
        <v>44529</v>
      </c>
      <c r="D3630" s="325">
        <f t="shared" si="193"/>
        <v>2021</v>
      </c>
      <c r="E3630" s="326">
        <f t="shared" si="192"/>
        <v>49</v>
      </c>
    </row>
    <row r="3631" spans="1:5">
      <c r="A3631" s="324">
        <f t="shared" si="191"/>
        <v>44535</v>
      </c>
      <c r="B3631" s="325" t="str">
        <f t="shared" si="190"/>
        <v>DOM</v>
      </c>
      <c r="C3631" s="327">
        <f t="shared" si="194"/>
        <v>44529</v>
      </c>
      <c r="D3631" s="325">
        <f t="shared" si="193"/>
        <v>2021</v>
      </c>
      <c r="E3631" s="326">
        <f t="shared" si="192"/>
        <v>49</v>
      </c>
    </row>
    <row r="3632" spans="1:5">
      <c r="A3632" s="324">
        <f t="shared" si="191"/>
        <v>44536</v>
      </c>
      <c r="B3632" s="325" t="str">
        <f t="shared" si="190"/>
        <v>SEG</v>
      </c>
      <c r="C3632" s="327">
        <f t="shared" si="194"/>
        <v>44536</v>
      </c>
      <c r="D3632" s="325">
        <f t="shared" si="193"/>
        <v>2021</v>
      </c>
      <c r="E3632" s="326">
        <f t="shared" si="192"/>
        <v>50</v>
      </c>
    </row>
    <row r="3633" spans="1:5">
      <c r="A3633" s="324">
        <f t="shared" si="191"/>
        <v>44537</v>
      </c>
      <c r="B3633" s="325" t="str">
        <f t="shared" si="190"/>
        <v>TER</v>
      </c>
      <c r="C3633" s="327">
        <f t="shared" si="194"/>
        <v>44536</v>
      </c>
      <c r="D3633" s="325">
        <f t="shared" si="193"/>
        <v>2021</v>
      </c>
      <c r="E3633" s="326">
        <f t="shared" si="192"/>
        <v>50</v>
      </c>
    </row>
    <row r="3634" spans="1:5">
      <c r="A3634" s="324">
        <f t="shared" si="191"/>
        <v>44538</v>
      </c>
      <c r="B3634" s="325" t="str">
        <f t="shared" si="190"/>
        <v>QUA</v>
      </c>
      <c r="C3634" s="327">
        <f t="shared" si="194"/>
        <v>44536</v>
      </c>
      <c r="D3634" s="325">
        <f t="shared" si="193"/>
        <v>2021</v>
      </c>
      <c r="E3634" s="326">
        <f t="shared" si="192"/>
        <v>50</v>
      </c>
    </row>
    <row r="3635" spans="1:5">
      <c r="A3635" s="324">
        <f t="shared" si="191"/>
        <v>44539</v>
      </c>
      <c r="B3635" s="325" t="str">
        <f t="shared" si="190"/>
        <v>QUI</v>
      </c>
      <c r="C3635" s="327">
        <f t="shared" si="194"/>
        <v>44536</v>
      </c>
      <c r="D3635" s="325">
        <f t="shared" si="193"/>
        <v>2021</v>
      </c>
      <c r="E3635" s="326">
        <f t="shared" si="192"/>
        <v>50</v>
      </c>
    </row>
    <row r="3636" spans="1:5">
      <c r="A3636" s="324">
        <f t="shared" si="191"/>
        <v>44540</v>
      </c>
      <c r="B3636" s="325" t="str">
        <f t="shared" si="190"/>
        <v>SEX</v>
      </c>
      <c r="C3636" s="327">
        <f t="shared" si="194"/>
        <v>44536</v>
      </c>
      <c r="D3636" s="325">
        <f t="shared" si="193"/>
        <v>2021</v>
      </c>
      <c r="E3636" s="326">
        <f t="shared" si="192"/>
        <v>50</v>
      </c>
    </row>
    <row r="3637" spans="1:5">
      <c r="A3637" s="324">
        <f t="shared" si="191"/>
        <v>44541</v>
      </c>
      <c r="B3637" s="325" t="str">
        <f t="shared" si="190"/>
        <v>SAB</v>
      </c>
      <c r="C3637" s="327">
        <f t="shared" si="194"/>
        <v>44536</v>
      </c>
      <c r="D3637" s="325">
        <f t="shared" si="193"/>
        <v>2021</v>
      </c>
      <c r="E3637" s="326">
        <f t="shared" si="192"/>
        <v>50</v>
      </c>
    </row>
    <row r="3638" spans="1:5">
      <c r="A3638" s="324">
        <f t="shared" si="191"/>
        <v>44542</v>
      </c>
      <c r="B3638" s="325" t="str">
        <f t="shared" si="190"/>
        <v>DOM</v>
      </c>
      <c r="C3638" s="327">
        <f t="shared" si="194"/>
        <v>44536</v>
      </c>
      <c r="D3638" s="325">
        <f t="shared" si="193"/>
        <v>2021</v>
      </c>
      <c r="E3638" s="326">
        <f t="shared" si="192"/>
        <v>50</v>
      </c>
    </row>
    <row r="3639" spans="1:5">
      <c r="A3639" s="324">
        <f t="shared" si="191"/>
        <v>44543</v>
      </c>
      <c r="B3639" s="325" t="str">
        <f t="shared" si="190"/>
        <v>SEG</v>
      </c>
      <c r="C3639" s="327">
        <f t="shared" si="194"/>
        <v>44543</v>
      </c>
      <c r="D3639" s="325">
        <f t="shared" si="193"/>
        <v>2021</v>
      </c>
      <c r="E3639" s="326">
        <f t="shared" si="192"/>
        <v>51</v>
      </c>
    </row>
    <row r="3640" spans="1:5">
      <c r="A3640" s="324">
        <f t="shared" si="191"/>
        <v>44544</v>
      </c>
      <c r="B3640" s="325" t="str">
        <f t="shared" si="190"/>
        <v>TER</v>
      </c>
      <c r="C3640" s="327">
        <f t="shared" si="194"/>
        <v>44543</v>
      </c>
      <c r="D3640" s="325">
        <f t="shared" si="193"/>
        <v>2021</v>
      </c>
      <c r="E3640" s="326">
        <f t="shared" si="192"/>
        <v>51</v>
      </c>
    </row>
    <row r="3641" spans="1:5">
      <c r="A3641" s="324">
        <f t="shared" si="191"/>
        <v>44545</v>
      </c>
      <c r="B3641" s="325" t="str">
        <f t="shared" si="190"/>
        <v>QUA</v>
      </c>
      <c r="C3641" s="327">
        <f t="shared" si="194"/>
        <v>44543</v>
      </c>
      <c r="D3641" s="325">
        <f t="shared" si="193"/>
        <v>2021</v>
      </c>
      <c r="E3641" s="326">
        <f t="shared" si="192"/>
        <v>51</v>
      </c>
    </row>
    <row r="3642" spans="1:5">
      <c r="A3642" s="324">
        <f t="shared" si="191"/>
        <v>44546</v>
      </c>
      <c r="B3642" s="325" t="str">
        <f t="shared" si="190"/>
        <v>QUI</v>
      </c>
      <c r="C3642" s="327">
        <f t="shared" si="194"/>
        <v>44543</v>
      </c>
      <c r="D3642" s="325">
        <f t="shared" si="193"/>
        <v>2021</v>
      </c>
      <c r="E3642" s="326">
        <f t="shared" si="192"/>
        <v>51</v>
      </c>
    </row>
    <row r="3643" spans="1:5">
      <c r="A3643" s="324">
        <f t="shared" si="191"/>
        <v>44547</v>
      </c>
      <c r="B3643" s="325" t="str">
        <f t="shared" si="190"/>
        <v>SEX</v>
      </c>
      <c r="C3643" s="327">
        <f t="shared" si="194"/>
        <v>44543</v>
      </c>
      <c r="D3643" s="325">
        <f t="shared" si="193"/>
        <v>2021</v>
      </c>
      <c r="E3643" s="326">
        <f t="shared" si="192"/>
        <v>51</v>
      </c>
    </row>
    <row r="3644" spans="1:5">
      <c r="A3644" s="324">
        <f t="shared" si="191"/>
        <v>44548</v>
      </c>
      <c r="B3644" s="325" t="str">
        <f t="shared" si="190"/>
        <v>SAB</v>
      </c>
      <c r="C3644" s="327">
        <f t="shared" si="194"/>
        <v>44543</v>
      </c>
      <c r="D3644" s="325">
        <f t="shared" si="193"/>
        <v>2021</v>
      </c>
      <c r="E3644" s="326">
        <f t="shared" si="192"/>
        <v>51</v>
      </c>
    </row>
    <row r="3645" spans="1:5">
      <c r="A3645" s="324">
        <f t="shared" si="191"/>
        <v>44549</v>
      </c>
      <c r="B3645" s="325" t="str">
        <f t="shared" si="190"/>
        <v>DOM</v>
      </c>
      <c r="C3645" s="327">
        <f t="shared" si="194"/>
        <v>44543</v>
      </c>
      <c r="D3645" s="325">
        <f t="shared" si="193"/>
        <v>2021</v>
      </c>
      <c r="E3645" s="326">
        <f t="shared" si="192"/>
        <v>51</v>
      </c>
    </row>
    <row r="3646" spans="1:5">
      <c r="A3646" s="324">
        <f t="shared" si="191"/>
        <v>44550</v>
      </c>
      <c r="B3646" s="325" t="str">
        <f t="shared" si="190"/>
        <v>SEG</v>
      </c>
      <c r="C3646" s="327">
        <f t="shared" si="194"/>
        <v>44550</v>
      </c>
      <c r="D3646" s="325">
        <f t="shared" si="193"/>
        <v>2021</v>
      </c>
      <c r="E3646" s="326">
        <f t="shared" si="192"/>
        <v>52</v>
      </c>
    </row>
    <row r="3647" spans="1:5">
      <c r="A3647" s="324">
        <f t="shared" si="191"/>
        <v>44551</v>
      </c>
      <c r="B3647" s="325" t="str">
        <f t="shared" si="190"/>
        <v>TER</v>
      </c>
      <c r="C3647" s="327">
        <f t="shared" si="194"/>
        <v>44550</v>
      </c>
      <c r="D3647" s="325">
        <f t="shared" si="193"/>
        <v>2021</v>
      </c>
      <c r="E3647" s="326">
        <f t="shared" si="192"/>
        <v>52</v>
      </c>
    </row>
    <row r="3648" spans="1:5">
      <c r="A3648" s="324">
        <f t="shared" si="191"/>
        <v>44552</v>
      </c>
      <c r="B3648" s="325" t="str">
        <f t="shared" si="190"/>
        <v>QUA</v>
      </c>
      <c r="C3648" s="327">
        <f t="shared" si="194"/>
        <v>44550</v>
      </c>
      <c r="D3648" s="325">
        <f t="shared" si="193"/>
        <v>2021</v>
      </c>
      <c r="E3648" s="326">
        <f t="shared" si="192"/>
        <v>52</v>
      </c>
    </row>
    <row r="3649" spans="1:5">
      <c r="A3649" s="324">
        <f t="shared" si="191"/>
        <v>44553</v>
      </c>
      <c r="B3649" s="325" t="str">
        <f t="shared" si="190"/>
        <v>QUI</v>
      </c>
      <c r="C3649" s="327">
        <f t="shared" si="194"/>
        <v>44550</v>
      </c>
      <c r="D3649" s="325">
        <f t="shared" si="193"/>
        <v>2021</v>
      </c>
      <c r="E3649" s="326">
        <f t="shared" si="192"/>
        <v>52</v>
      </c>
    </row>
    <row r="3650" spans="1:5">
      <c r="A3650" s="324">
        <f t="shared" si="191"/>
        <v>44554</v>
      </c>
      <c r="B3650" s="325" t="str">
        <f t="shared" ref="B3650:B3713" si="195">VLOOKUP(WEEKDAY(A3650),$G$2:$H$9,2,0)</f>
        <v>SEX</v>
      </c>
      <c r="C3650" s="327">
        <f t="shared" si="194"/>
        <v>44550</v>
      </c>
      <c r="D3650" s="325">
        <f t="shared" si="193"/>
        <v>2021</v>
      </c>
      <c r="E3650" s="326">
        <f t="shared" si="192"/>
        <v>52</v>
      </c>
    </row>
    <row r="3651" spans="1:5">
      <c r="A3651" s="324">
        <f t="shared" si="191"/>
        <v>44555</v>
      </c>
      <c r="B3651" s="325" t="str">
        <f t="shared" si="195"/>
        <v>SAB</v>
      </c>
      <c r="C3651" s="327">
        <f t="shared" si="194"/>
        <v>44550</v>
      </c>
      <c r="D3651" s="325">
        <f t="shared" si="193"/>
        <v>2021</v>
      </c>
      <c r="E3651" s="326">
        <f t="shared" si="192"/>
        <v>52</v>
      </c>
    </row>
    <row r="3652" spans="1:5">
      <c r="A3652" s="324">
        <f t="shared" si="191"/>
        <v>44556</v>
      </c>
      <c r="B3652" s="325" t="str">
        <f t="shared" si="195"/>
        <v>DOM</v>
      </c>
      <c r="C3652" s="327">
        <f t="shared" si="194"/>
        <v>44550</v>
      </c>
      <c r="D3652" s="325">
        <f t="shared" si="193"/>
        <v>2021</v>
      </c>
      <c r="E3652" s="326">
        <f t="shared" si="192"/>
        <v>52</v>
      </c>
    </row>
    <row r="3653" spans="1:5">
      <c r="A3653" s="324">
        <f t="shared" si="191"/>
        <v>44557</v>
      </c>
      <c r="B3653" s="325" t="str">
        <f t="shared" si="195"/>
        <v>SEG</v>
      </c>
      <c r="C3653" s="327">
        <f t="shared" si="194"/>
        <v>44557</v>
      </c>
      <c r="D3653" s="325">
        <f t="shared" si="193"/>
        <v>2021</v>
      </c>
      <c r="E3653" s="326">
        <f t="shared" si="192"/>
        <v>53</v>
      </c>
    </row>
    <row r="3654" spans="1:5">
      <c r="A3654" s="324">
        <f t="shared" si="191"/>
        <v>44558</v>
      </c>
      <c r="B3654" s="325" t="str">
        <f t="shared" si="195"/>
        <v>TER</v>
      </c>
      <c r="C3654" s="327">
        <f t="shared" si="194"/>
        <v>44557</v>
      </c>
      <c r="D3654" s="325">
        <f t="shared" si="193"/>
        <v>2021</v>
      </c>
      <c r="E3654" s="326">
        <f t="shared" si="192"/>
        <v>53</v>
      </c>
    </row>
    <row r="3655" spans="1:5">
      <c r="A3655" s="324">
        <f t="shared" si="191"/>
        <v>44559</v>
      </c>
      <c r="B3655" s="325" t="str">
        <f t="shared" si="195"/>
        <v>QUA</v>
      </c>
      <c r="C3655" s="327">
        <f t="shared" si="194"/>
        <v>44557</v>
      </c>
      <c r="D3655" s="325">
        <f t="shared" si="193"/>
        <v>2021</v>
      </c>
      <c r="E3655" s="326">
        <f t="shared" si="192"/>
        <v>53</v>
      </c>
    </row>
    <row r="3656" spans="1:5">
      <c r="A3656" s="324">
        <f t="shared" si="191"/>
        <v>44560</v>
      </c>
      <c r="B3656" s="325" t="str">
        <f t="shared" si="195"/>
        <v>QUI</v>
      </c>
      <c r="C3656" s="327">
        <f t="shared" si="194"/>
        <v>44557</v>
      </c>
      <c r="D3656" s="325">
        <f t="shared" si="193"/>
        <v>2021</v>
      </c>
      <c r="E3656" s="326">
        <f t="shared" si="192"/>
        <v>53</v>
      </c>
    </row>
    <row r="3657" spans="1:5">
      <c r="A3657" s="324">
        <f t="shared" si="191"/>
        <v>44561</v>
      </c>
      <c r="B3657" s="325" t="str">
        <f t="shared" si="195"/>
        <v>SEX</v>
      </c>
      <c r="C3657" s="327">
        <f t="shared" si="194"/>
        <v>44557</v>
      </c>
      <c r="D3657" s="325">
        <f t="shared" si="193"/>
        <v>2021</v>
      </c>
      <c r="E3657" s="326">
        <f t="shared" si="192"/>
        <v>53</v>
      </c>
    </row>
    <row r="3658" spans="1:5">
      <c r="A3658" s="324">
        <f t="shared" si="191"/>
        <v>44562</v>
      </c>
      <c r="B3658" s="325" t="str">
        <f t="shared" si="195"/>
        <v>SAB</v>
      </c>
      <c r="C3658" s="327">
        <f t="shared" si="194"/>
        <v>44557</v>
      </c>
      <c r="D3658" s="325">
        <f t="shared" si="193"/>
        <v>2022</v>
      </c>
      <c r="E3658" s="326">
        <f t="shared" si="192"/>
        <v>53</v>
      </c>
    </row>
    <row r="3659" spans="1:5">
      <c r="A3659" s="324">
        <f t="shared" si="191"/>
        <v>44563</v>
      </c>
      <c r="B3659" s="325" t="str">
        <f t="shared" si="195"/>
        <v>DOM</v>
      </c>
      <c r="C3659" s="327">
        <f t="shared" si="194"/>
        <v>44557</v>
      </c>
      <c r="D3659" s="325">
        <f t="shared" si="193"/>
        <v>2022</v>
      </c>
      <c r="E3659" s="326">
        <f t="shared" si="192"/>
        <v>53</v>
      </c>
    </row>
    <row r="3660" spans="1:5">
      <c r="A3660" s="324">
        <f t="shared" ref="A3660:A3723" si="196">A3659+1</f>
        <v>44564</v>
      </c>
      <c r="B3660" s="325" t="str">
        <f t="shared" si="195"/>
        <v>SEG</v>
      </c>
      <c r="C3660" s="327">
        <f t="shared" si="194"/>
        <v>44564</v>
      </c>
      <c r="D3660" s="325">
        <f t="shared" si="193"/>
        <v>2022</v>
      </c>
      <c r="E3660" s="326">
        <f t="shared" si="192"/>
        <v>54</v>
      </c>
    </row>
    <row r="3661" spans="1:5">
      <c r="A3661" s="324">
        <f t="shared" si="196"/>
        <v>44565</v>
      </c>
      <c r="B3661" s="325" t="str">
        <f t="shared" si="195"/>
        <v>TER</v>
      </c>
      <c r="C3661" s="327">
        <f t="shared" si="194"/>
        <v>44564</v>
      </c>
      <c r="D3661" s="325">
        <f t="shared" si="193"/>
        <v>2022</v>
      </c>
      <c r="E3661" s="326">
        <f t="shared" si="192"/>
        <v>54</v>
      </c>
    </row>
    <row r="3662" spans="1:5">
      <c r="A3662" s="324">
        <f t="shared" si="196"/>
        <v>44566</v>
      </c>
      <c r="B3662" s="325" t="str">
        <f t="shared" si="195"/>
        <v>QUA</v>
      </c>
      <c r="C3662" s="327">
        <f t="shared" si="194"/>
        <v>44564</v>
      </c>
      <c r="D3662" s="325">
        <f t="shared" si="193"/>
        <v>2022</v>
      </c>
      <c r="E3662" s="326">
        <f t="shared" si="192"/>
        <v>54</v>
      </c>
    </row>
    <row r="3663" spans="1:5">
      <c r="A3663" s="324">
        <f t="shared" si="196"/>
        <v>44567</v>
      </c>
      <c r="B3663" s="325" t="str">
        <f t="shared" si="195"/>
        <v>QUI</v>
      </c>
      <c r="C3663" s="327">
        <f t="shared" si="194"/>
        <v>44564</v>
      </c>
      <c r="D3663" s="325">
        <f t="shared" si="193"/>
        <v>2022</v>
      </c>
      <c r="E3663" s="326">
        <f t="shared" si="192"/>
        <v>54</v>
      </c>
    </row>
    <row r="3664" spans="1:5">
      <c r="A3664" s="324">
        <f t="shared" si="196"/>
        <v>44568</v>
      </c>
      <c r="B3664" s="325" t="str">
        <f t="shared" si="195"/>
        <v>SEX</v>
      </c>
      <c r="C3664" s="327">
        <f t="shared" si="194"/>
        <v>44564</v>
      </c>
      <c r="D3664" s="325">
        <f t="shared" si="193"/>
        <v>2022</v>
      </c>
      <c r="E3664" s="326">
        <f t="shared" si="192"/>
        <v>54</v>
      </c>
    </row>
    <row r="3665" spans="1:5">
      <c r="A3665" s="324">
        <f t="shared" si="196"/>
        <v>44569</v>
      </c>
      <c r="B3665" s="325" t="str">
        <f t="shared" si="195"/>
        <v>SAB</v>
      </c>
      <c r="C3665" s="327">
        <f t="shared" si="194"/>
        <v>44564</v>
      </c>
      <c r="D3665" s="325">
        <f t="shared" si="193"/>
        <v>2022</v>
      </c>
      <c r="E3665" s="326">
        <f t="shared" si="192"/>
        <v>54</v>
      </c>
    </row>
    <row r="3666" spans="1:5">
      <c r="A3666" s="324">
        <f t="shared" si="196"/>
        <v>44570</v>
      </c>
      <c r="B3666" s="325" t="str">
        <f t="shared" si="195"/>
        <v>DOM</v>
      </c>
      <c r="C3666" s="327">
        <f t="shared" si="194"/>
        <v>44564</v>
      </c>
      <c r="D3666" s="325">
        <f t="shared" si="193"/>
        <v>2022</v>
      </c>
      <c r="E3666" s="326">
        <f t="shared" si="192"/>
        <v>54</v>
      </c>
    </row>
    <row r="3667" spans="1:5">
      <c r="A3667" s="324">
        <f t="shared" si="196"/>
        <v>44571</v>
      </c>
      <c r="B3667" s="325" t="str">
        <f t="shared" si="195"/>
        <v>SEG</v>
      </c>
      <c r="C3667" s="327">
        <f t="shared" si="194"/>
        <v>44571</v>
      </c>
      <c r="D3667" s="325">
        <f t="shared" si="193"/>
        <v>2022</v>
      </c>
      <c r="E3667" s="326">
        <f t="shared" si="192"/>
        <v>55</v>
      </c>
    </row>
    <row r="3668" spans="1:5">
      <c r="A3668" s="324">
        <f t="shared" si="196"/>
        <v>44572</v>
      </c>
      <c r="B3668" s="325" t="str">
        <f t="shared" si="195"/>
        <v>TER</v>
      </c>
      <c r="C3668" s="327">
        <f t="shared" si="194"/>
        <v>44571</v>
      </c>
      <c r="D3668" s="325">
        <f t="shared" si="193"/>
        <v>2022</v>
      </c>
      <c r="E3668" s="326">
        <f t="shared" si="192"/>
        <v>55</v>
      </c>
    </row>
    <row r="3669" spans="1:5">
      <c r="A3669" s="324">
        <f t="shared" si="196"/>
        <v>44573</v>
      </c>
      <c r="B3669" s="325" t="str">
        <f t="shared" si="195"/>
        <v>QUA</v>
      </c>
      <c r="C3669" s="327">
        <f t="shared" si="194"/>
        <v>44571</v>
      </c>
      <c r="D3669" s="325">
        <f t="shared" si="193"/>
        <v>2022</v>
      </c>
      <c r="E3669" s="326">
        <f t="shared" si="192"/>
        <v>55</v>
      </c>
    </row>
    <row r="3670" spans="1:5">
      <c r="A3670" s="324">
        <f t="shared" si="196"/>
        <v>44574</v>
      </c>
      <c r="B3670" s="325" t="str">
        <f t="shared" si="195"/>
        <v>QUI</v>
      </c>
      <c r="C3670" s="327">
        <f t="shared" si="194"/>
        <v>44571</v>
      </c>
      <c r="D3670" s="325">
        <f t="shared" si="193"/>
        <v>2022</v>
      </c>
      <c r="E3670" s="326">
        <f t="shared" si="192"/>
        <v>55</v>
      </c>
    </row>
    <row r="3671" spans="1:5">
      <c r="A3671" s="324">
        <f t="shared" si="196"/>
        <v>44575</v>
      </c>
      <c r="B3671" s="325" t="str">
        <f t="shared" si="195"/>
        <v>SEX</v>
      </c>
      <c r="C3671" s="327">
        <f t="shared" si="194"/>
        <v>44571</v>
      </c>
      <c r="D3671" s="325">
        <f t="shared" si="193"/>
        <v>2022</v>
      </c>
      <c r="E3671" s="326">
        <f t="shared" si="192"/>
        <v>55</v>
      </c>
    </row>
    <row r="3672" spans="1:5">
      <c r="A3672" s="324">
        <f t="shared" si="196"/>
        <v>44576</v>
      </c>
      <c r="B3672" s="325" t="str">
        <f t="shared" si="195"/>
        <v>SAB</v>
      </c>
      <c r="C3672" s="327">
        <f t="shared" si="194"/>
        <v>44571</v>
      </c>
      <c r="D3672" s="325">
        <f t="shared" si="193"/>
        <v>2022</v>
      </c>
      <c r="E3672" s="326">
        <f t="shared" si="192"/>
        <v>55</v>
      </c>
    </row>
    <row r="3673" spans="1:5">
      <c r="A3673" s="324">
        <f t="shared" si="196"/>
        <v>44577</v>
      </c>
      <c r="B3673" s="325" t="str">
        <f t="shared" si="195"/>
        <v>DOM</v>
      </c>
      <c r="C3673" s="327">
        <f t="shared" si="194"/>
        <v>44571</v>
      </c>
      <c r="D3673" s="325">
        <f t="shared" si="193"/>
        <v>2022</v>
      </c>
      <c r="E3673" s="326">
        <f t="shared" si="192"/>
        <v>55</v>
      </c>
    </row>
    <row r="3674" spans="1:5">
      <c r="A3674" s="324">
        <f t="shared" si="196"/>
        <v>44578</v>
      </c>
      <c r="B3674" s="325" t="str">
        <f t="shared" si="195"/>
        <v>SEG</v>
      </c>
      <c r="C3674" s="327">
        <f t="shared" si="194"/>
        <v>44578</v>
      </c>
      <c r="D3674" s="325">
        <f t="shared" si="193"/>
        <v>2022</v>
      </c>
      <c r="E3674" s="326">
        <f t="shared" si="192"/>
        <v>56</v>
      </c>
    </row>
    <row r="3675" spans="1:5">
      <c r="A3675" s="324">
        <f t="shared" si="196"/>
        <v>44579</v>
      </c>
      <c r="B3675" s="325" t="str">
        <f t="shared" si="195"/>
        <v>TER</v>
      </c>
      <c r="C3675" s="327">
        <f t="shared" si="194"/>
        <v>44578</v>
      </c>
      <c r="D3675" s="325">
        <f t="shared" si="193"/>
        <v>2022</v>
      </c>
      <c r="E3675" s="326">
        <f t="shared" si="192"/>
        <v>56</v>
      </c>
    </row>
    <row r="3676" spans="1:5">
      <c r="A3676" s="324">
        <f t="shared" si="196"/>
        <v>44580</v>
      </c>
      <c r="B3676" s="325" t="str">
        <f t="shared" si="195"/>
        <v>QUA</v>
      </c>
      <c r="C3676" s="327">
        <f t="shared" si="194"/>
        <v>44578</v>
      </c>
      <c r="D3676" s="325">
        <f t="shared" si="193"/>
        <v>2022</v>
      </c>
      <c r="E3676" s="326">
        <f t="shared" si="192"/>
        <v>56</v>
      </c>
    </row>
    <row r="3677" spans="1:5">
      <c r="A3677" s="324">
        <f t="shared" si="196"/>
        <v>44581</v>
      </c>
      <c r="B3677" s="325" t="str">
        <f t="shared" si="195"/>
        <v>QUI</v>
      </c>
      <c r="C3677" s="327">
        <f t="shared" si="194"/>
        <v>44578</v>
      </c>
      <c r="D3677" s="325">
        <f t="shared" si="193"/>
        <v>2022</v>
      </c>
      <c r="E3677" s="326">
        <f t="shared" si="192"/>
        <v>56</v>
      </c>
    </row>
    <row r="3678" spans="1:5">
      <c r="A3678" s="324">
        <f t="shared" si="196"/>
        <v>44582</v>
      </c>
      <c r="B3678" s="325" t="str">
        <f t="shared" si="195"/>
        <v>SEX</v>
      </c>
      <c r="C3678" s="327">
        <f t="shared" si="194"/>
        <v>44578</v>
      </c>
      <c r="D3678" s="325">
        <f t="shared" si="193"/>
        <v>2022</v>
      </c>
      <c r="E3678" s="326">
        <f t="shared" ref="E3678:E3741" si="197">IF(B3678="seg",E3677+1,E3677)</f>
        <v>56</v>
      </c>
    </row>
    <row r="3679" spans="1:5">
      <c r="A3679" s="324">
        <f t="shared" si="196"/>
        <v>44583</v>
      </c>
      <c r="B3679" s="325" t="str">
        <f t="shared" si="195"/>
        <v>SAB</v>
      </c>
      <c r="C3679" s="327">
        <f t="shared" si="194"/>
        <v>44578</v>
      </c>
      <c r="D3679" s="325">
        <f t="shared" si="193"/>
        <v>2022</v>
      </c>
      <c r="E3679" s="326">
        <f t="shared" si="197"/>
        <v>56</v>
      </c>
    </row>
    <row r="3680" spans="1:5">
      <c r="A3680" s="324">
        <f t="shared" si="196"/>
        <v>44584</v>
      </c>
      <c r="B3680" s="325" t="str">
        <f t="shared" si="195"/>
        <v>DOM</v>
      </c>
      <c r="C3680" s="327">
        <f t="shared" si="194"/>
        <v>44578</v>
      </c>
      <c r="D3680" s="325">
        <f t="shared" si="193"/>
        <v>2022</v>
      </c>
      <c r="E3680" s="326">
        <f t="shared" si="197"/>
        <v>56</v>
      </c>
    </row>
    <row r="3681" spans="1:5">
      <c r="A3681" s="324">
        <f t="shared" si="196"/>
        <v>44585</v>
      </c>
      <c r="B3681" s="325" t="str">
        <f t="shared" si="195"/>
        <v>SEG</v>
      </c>
      <c r="C3681" s="327">
        <f t="shared" si="194"/>
        <v>44585</v>
      </c>
      <c r="D3681" s="325">
        <f t="shared" si="193"/>
        <v>2022</v>
      </c>
      <c r="E3681" s="326">
        <f t="shared" si="197"/>
        <v>57</v>
      </c>
    </row>
    <row r="3682" spans="1:5">
      <c r="A3682" s="324">
        <f t="shared" si="196"/>
        <v>44586</v>
      </c>
      <c r="B3682" s="325" t="str">
        <f t="shared" si="195"/>
        <v>TER</v>
      </c>
      <c r="C3682" s="327">
        <f t="shared" si="194"/>
        <v>44585</v>
      </c>
      <c r="D3682" s="325">
        <f t="shared" si="193"/>
        <v>2022</v>
      </c>
      <c r="E3682" s="326">
        <f t="shared" si="197"/>
        <v>57</v>
      </c>
    </row>
    <row r="3683" spans="1:5">
      <c r="A3683" s="324">
        <f t="shared" si="196"/>
        <v>44587</v>
      </c>
      <c r="B3683" s="325" t="str">
        <f t="shared" si="195"/>
        <v>QUA</v>
      </c>
      <c r="C3683" s="327">
        <f t="shared" si="194"/>
        <v>44585</v>
      </c>
      <c r="D3683" s="325">
        <f t="shared" si="193"/>
        <v>2022</v>
      </c>
      <c r="E3683" s="326">
        <f t="shared" si="197"/>
        <v>57</v>
      </c>
    </row>
    <row r="3684" spans="1:5">
      <c r="A3684" s="324">
        <f t="shared" si="196"/>
        <v>44588</v>
      </c>
      <c r="B3684" s="325" t="str">
        <f t="shared" si="195"/>
        <v>QUI</v>
      </c>
      <c r="C3684" s="327">
        <f t="shared" si="194"/>
        <v>44585</v>
      </c>
      <c r="D3684" s="325">
        <f t="shared" si="193"/>
        <v>2022</v>
      </c>
      <c r="E3684" s="326">
        <f t="shared" si="197"/>
        <v>57</v>
      </c>
    </row>
    <row r="3685" spans="1:5">
      <c r="A3685" s="324">
        <f t="shared" si="196"/>
        <v>44589</v>
      </c>
      <c r="B3685" s="325" t="str">
        <f t="shared" si="195"/>
        <v>SEX</v>
      </c>
      <c r="C3685" s="327">
        <f t="shared" si="194"/>
        <v>44585</v>
      </c>
      <c r="D3685" s="325">
        <f t="shared" si="193"/>
        <v>2022</v>
      </c>
      <c r="E3685" s="326">
        <f t="shared" si="197"/>
        <v>57</v>
      </c>
    </row>
    <row r="3686" spans="1:5">
      <c r="A3686" s="324">
        <f t="shared" si="196"/>
        <v>44590</v>
      </c>
      <c r="B3686" s="325" t="str">
        <f t="shared" si="195"/>
        <v>SAB</v>
      </c>
      <c r="C3686" s="327">
        <f t="shared" si="194"/>
        <v>44585</v>
      </c>
      <c r="D3686" s="325">
        <f t="shared" si="193"/>
        <v>2022</v>
      </c>
      <c r="E3686" s="326">
        <f t="shared" si="197"/>
        <v>57</v>
      </c>
    </row>
    <row r="3687" spans="1:5">
      <c r="A3687" s="324">
        <f t="shared" si="196"/>
        <v>44591</v>
      </c>
      <c r="B3687" s="325" t="str">
        <f t="shared" si="195"/>
        <v>DOM</v>
      </c>
      <c r="C3687" s="327">
        <f t="shared" si="194"/>
        <v>44585</v>
      </c>
      <c r="D3687" s="325">
        <f t="shared" si="193"/>
        <v>2022</v>
      </c>
      <c r="E3687" s="326">
        <f t="shared" si="197"/>
        <v>57</v>
      </c>
    </row>
    <row r="3688" spans="1:5">
      <c r="A3688" s="324">
        <f t="shared" si="196"/>
        <v>44592</v>
      </c>
      <c r="B3688" s="325" t="str">
        <f t="shared" si="195"/>
        <v>SEG</v>
      </c>
      <c r="C3688" s="327">
        <f t="shared" si="194"/>
        <v>44592</v>
      </c>
      <c r="D3688" s="325">
        <f t="shared" ref="D3688:D3751" si="198">YEAR(A3688)</f>
        <v>2022</v>
      </c>
      <c r="E3688" s="326">
        <f t="shared" si="197"/>
        <v>58</v>
      </c>
    </row>
    <row r="3689" spans="1:5">
      <c r="A3689" s="324">
        <f t="shared" si="196"/>
        <v>44593</v>
      </c>
      <c r="B3689" s="325" t="str">
        <f t="shared" si="195"/>
        <v>TER</v>
      </c>
      <c r="C3689" s="327">
        <f t="shared" si="194"/>
        <v>44592</v>
      </c>
      <c r="D3689" s="325">
        <f t="shared" si="198"/>
        <v>2022</v>
      </c>
      <c r="E3689" s="326">
        <f t="shared" si="197"/>
        <v>58</v>
      </c>
    </row>
    <row r="3690" spans="1:5">
      <c r="A3690" s="324">
        <f t="shared" si="196"/>
        <v>44594</v>
      </c>
      <c r="B3690" s="325" t="str">
        <f t="shared" si="195"/>
        <v>QUA</v>
      </c>
      <c r="C3690" s="327">
        <f t="shared" si="194"/>
        <v>44592</v>
      </c>
      <c r="D3690" s="325">
        <f t="shared" si="198"/>
        <v>2022</v>
      </c>
      <c r="E3690" s="326">
        <f t="shared" si="197"/>
        <v>58</v>
      </c>
    </row>
    <row r="3691" spans="1:5">
      <c r="A3691" s="324">
        <f t="shared" si="196"/>
        <v>44595</v>
      </c>
      <c r="B3691" s="325" t="str">
        <f t="shared" si="195"/>
        <v>QUI</v>
      </c>
      <c r="C3691" s="327">
        <f t="shared" si="194"/>
        <v>44592</v>
      </c>
      <c r="D3691" s="325">
        <f t="shared" si="198"/>
        <v>2022</v>
      </c>
      <c r="E3691" s="326">
        <f t="shared" si="197"/>
        <v>58</v>
      </c>
    </row>
    <row r="3692" spans="1:5">
      <c r="A3692" s="324">
        <f t="shared" si="196"/>
        <v>44596</v>
      </c>
      <c r="B3692" s="325" t="str">
        <f t="shared" si="195"/>
        <v>SEX</v>
      </c>
      <c r="C3692" s="327">
        <f t="shared" si="194"/>
        <v>44592</v>
      </c>
      <c r="D3692" s="325">
        <f t="shared" si="198"/>
        <v>2022</v>
      </c>
      <c r="E3692" s="326">
        <f t="shared" si="197"/>
        <v>58</v>
      </c>
    </row>
    <row r="3693" spans="1:5">
      <c r="A3693" s="324">
        <f t="shared" si="196"/>
        <v>44597</v>
      </c>
      <c r="B3693" s="325" t="str">
        <f t="shared" si="195"/>
        <v>SAB</v>
      </c>
      <c r="C3693" s="327">
        <f t="shared" si="194"/>
        <v>44592</v>
      </c>
      <c r="D3693" s="325">
        <f t="shared" si="198"/>
        <v>2022</v>
      </c>
      <c r="E3693" s="326">
        <f t="shared" si="197"/>
        <v>58</v>
      </c>
    </row>
    <row r="3694" spans="1:5">
      <c r="A3694" s="324">
        <f t="shared" si="196"/>
        <v>44598</v>
      </c>
      <c r="B3694" s="325" t="str">
        <f t="shared" si="195"/>
        <v>DOM</v>
      </c>
      <c r="C3694" s="327">
        <f t="shared" ref="C3694:C3757" si="199">C3687+7</f>
        <v>44592</v>
      </c>
      <c r="D3694" s="325">
        <f t="shared" si="198"/>
        <v>2022</v>
      </c>
      <c r="E3694" s="326">
        <f t="shared" si="197"/>
        <v>58</v>
      </c>
    </row>
    <row r="3695" spans="1:5">
      <c r="A3695" s="324">
        <f t="shared" si="196"/>
        <v>44599</v>
      </c>
      <c r="B3695" s="325" t="str">
        <f t="shared" si="195"/>
        <v>SEG</v>
      </c>
      <c r="C3695" s="327">
        <f t="shared" si="199"/>
        <v>44599</v>
      </c>
      <c r="D3695" s="325">
        <f t="shared" si="198"/>
        <v>2022</v>
      </c>
      <c r="E3695" s="326">
        <f t="shared" si="197"/>
        <v>59</v>
      </c>
    </row>
    <row r="3696" spans="1:5">
      <c r="A3696" s="324">
        <f t="shared" si="196"/>
        <v>44600</v>
      </c>
      <c r="B3696" s="325" t="str">
        <f t="shared" si="195"/>
        <v>TER</v>
      </c>
      <c r="C3696" s="327">
        <f t="shared" si="199"/>
        <v>44599</v>
      </c>
      <c r="D3696" s="325">
        <f t="shared" si="198"/>
        <v>2022</v>
      </c>
      <c r="E3696" s="326">
        <f t="shared" si="197"/>
        <v>59</v>
      </c>
    </row>
    <row r="3697" spans="1:5">
      <c r="A3697" s="324">
        <f t="shared" si="196"/>
        <v>44601</v>
      </c>
      <c r="B3697" s="325" t="str">
        <f t="shared" si="195"/>
        <v>QUA</v>
      </c>
      <c r="C3697" s="327">
        <f t="shared" si="199"/>
        <v>44599</v>
      </c>
      <c r="D3697" s="325">
        <f t="shared" si="198"/>
        <v>2022</v>
      </c>
      <c r="E3697" s="326">
        <f t="shared" si="197"/>
        <v>59</v>
      </c>
    </row>
    <row r="3698" spans="1:5">
      <c r="A3698" s="324">
        <f t="shared" si="196"/>
        <v>44602</v>
      </c>
      <c r="B3698" s="325" t="str">
        <f t="shared" si="195"/>
        <v>QUI</v>
      </c>
      <c r="C3698" s="327">
        <f t="shared" si="199"/>
        <v>44599</v>
      </c>
      <c r="D3698" s="325">
        <f t="shared" si="198"/>
        <v>2022</v>
      </c>
      <c r="E3698" s="326">
        <f t="shared" si="197"/>
        <v>59</v>
      </c>
    </row>
    <row r="3699" spans="1:5">
      <c r="A3699" s="324">
        <f t="shared" si="196"/>
        <v>44603</v>
      </c>
      <c r="B3699" s="325" t="str">
        <f t="shared" si="195"/>
        <v>SEX</v>
      </c>
      <c r="C3699" s="327">
        <f t="shared" si="199"/>
        <v>44599</v>
      </c>
      <c r="D3699" s="325">
        <f t="shared" si="198"/>
        <v>2022</v>
      </c>
      <c r="E3699" s="326">
        <f t="shared" si="197"/>
        <v>59</v>
      </c>
    </row>
    <row r="3700" spans="1:5">
      <c r="A3700" s="324">
        <f t="shared" si="196"/>
        <v>44604</v>
      </c>
      <c r="B3700" s="325" t="str">
        <f t="shared" si="195"/>
        <v>SAB</v>
      </c>
      <c r="C3700" s="327">
        <f t="shared" si="199"/>
        <v>44599</v>
      </c>
      <c r="D3700" s="325">
        <f t="shared" si="198"/>
        <v>2022</v>
      </c>
      <c r="E3700" s="326">
        <f t="shared" si="197"/>
        <v>59</v>
      </c>
    </row>
    <row r="3701" spans="1:5">
      <c r="A3701" s="324">
        <f t="shared" si="196"/>
        <v>44605</v>
      </c>
      <c r="B3701" s="325" t="str">
        <f t="shared" si="195"/>
        <v>DOM</v>
      </c>
      <c r="C3701" s="327">
        <f t="shared" si="199"/>
        <v>44599</v>
      </c>
      <c r="D3701" s="325">
        <f t="shared" si="198"/>
        <v>2022</v>
      </c>
      <c r="E3701" s="326">
        <f t="shared" si="197"/>
        <v>59</v>
      </c>
    </row>
    <row r="3702" spans="1:5">
      <c r="A3702" s="324">
        <f t="shared" si="196"/>
        <v>44606</v>
      </c>
      <c r="B3702" s="325" t="str">
        <f t="shared" si="195"/>
        <v>SEG</v>
      </c>
      <c r="C3702" s="327">
        <f t="shared" si="199"/>
        <v>44606</v>
      </c>
      <c r="D3702" s="325">
        <f t="shared" si="198"/>
        <v>2022</v>
      </c>
      <c r="E3702" s="326">
        <f t="shared" si="197"/>
        <v>60</v>
      </c>
    </row>
    <row r="3703" spans="1:5">
      <c r="A3703" s="324">
        <f t="shared" si="196"/>
        <v>44607</v>
      </c>
      <c r="B3703" s="325" t="str">
        <f t="shared" si="195"/>
        <v>TER</v>
      </c>
      <c r="C3703" s="327">
        <f t="shared" si="199"/>
        <v>44606</v>
      </c>
      <c r="D3703" s="325">
        <f t="shared" si="198"/>
        <v>2022</v>
      </c>
      <c r="E3703" s="326">
        <f t="shared" si="197"/>
        <v>60</v>
      </c>
    </row>
    <row r="3704" spans="1:5">
      <c r="A3704" s="324">
        <f t="shared" si="196"/>
        <v>44608</v>
      </c>
      <c r="B3704" s="325" t="str">
        <f t="shared" si="195"/>
        <v>QUA</v>
      </c>
      <c r="C3704" s="327">
        <f t="shared" si="199"/>
        <v>44606</v>
      </c>
      <c r="D3704" s="325">
        <f t="shared" si="198"/>
        <v>2022</v>
      </c>
      <c r="E3704" s="326">
        <f t="shared" si="197"/>
        <v>60</v>
      </c>
    </row>
    <row r="3705" spans="1:5">
      <c r="A3705" s="324">
        <f t="shared" si="196"/>
        <v>44609</v>
      </c>
      <c r="B3705" s="325" t="str">
        <f t="shared" si="195"/>
        <v>QUI</v>
      </c>
      <c r="C3705" s="327">
        <f t="shared" si="199"/>
        <v>44606</v>
      </c>
      <c r="D3705" s="325">
        <f t="shared" si="198"/>
        <v>2022</v>
      </c>
      <c r="E3705" s="326">
        <f t="shared" si="197"/>
        <v>60</v>
      </c>
    </row>
    <row r="3706" spans="1:5">
      <c r="A3706" s="324">
        <f t="shared" si="196"/>
        <v>44610</v>
      </c>
      <c r="B3706" s="325" t="str">
        <f t="shared" si="195"/>
        <v>SEX</v>
      </c>
      <c r="C3706" s="327">
        <f t="shared" si="199"/>
        <v>44606</v>
      </c>
      <c r="D3706" s="325">
        <f t="shared" si="198"/>
        <v>2022</v>
      </c>
      <c r="E3706" s="326">
        <f t="shared" si="197"/>
        <v>60</v>
      </c>
    </row>
    <row r="3707" spans="1:5">
      <c r="A3707" s="324">
        <f t="shared" si="196"/>
        <v>44611</v>
      </c>
      <c r="B3707" s="325" t="str">
        <f t="shared" si="195"/>
        <v>SAB</v>
      </c>
      <c r="C3707" s="327">
        <f t="shared" si="199"/>
        <v>44606</v>
      </c>
      <c r="D3707" s="325">
        <f t="shared" si="198"/>
        <v>2022</v>
      </c>
      <c r="E3707" s="326">
        <f t="shared" si="197"/>
        <v>60</v>
      </c>
    </row>
    <row r="3708" spans="1:5">
      <c r="A3708" s="324">
        <f t="shared" si="196"/>
        <v>44612</v>
      </c>
      <c r="B3708" s="325" t="str">
        <f t="shared" si="195"/>
        <v>DOM</v>
      </c>
      <c r="C3708" s="327">
        <f t="shared" si="199"/>
        <v>44606</v>
      </c>
      <c r="D3708" s="325">
        <f t="shared" si="198"/>
        <v>2022</v>
      </c>
      <c r="E3708" s="326">
        <f t="shared" si="197"/>
        <v>60</v>
      </c>
    </row>
    <row r="3709" spans="1:5">
      <c r="A3709" s="324">
        <f t="shared" si="196"/>
        <v>44613</v>
      </c>
      <c r="B3709" s="325" t="str">
        <f t="shared" si="195"/>
        <v>SEG</v>
      </c>
      <c r="C3709" s="327">
        <f t="shared" si="199"/>
        <v>44613</v>
      </c>
      <c r="D3709" s="325">
        <f t="shared" si="198"/>
        <v>2022</v>
      </c>
      <c r="E3709" s="326">
        <f t="shared" si="197"/>
        <v>61</v>
      </c>
    </row>
    <row r="3710" spans="1:5">
      <c r="A3710" s="324">
        <f t="shared" si="196"/>
        <v>44614</v>
      </c>
      <c r="B3710" s="325" t="str">
        <f t="shared" si="195"/>
        <v>TER</v>
      </c>
      <c r="C3710" s="327">
        <f t="shared" si="199"/>
        <v>44613</v>
      </c>
      <c r="D3710" s="325">
        <f t="shared" si="198"/>
        <v>2022</v>
      </c>
      <c r="E3710" s="326">
        <f t="shared" si="197"/>
        <v>61</v>
      </c>
    </row>
    <row r="3711" spans="1:5">
      <c r="A3711" s="324">
        <f t="shared" si="196"/>
        <v>44615</v>
      </c>
      <c r="B3711" s="325" t="str">
        <f t="shared" si="195"/>
        <v>QUA</v>
      </c>
      <c r="C3711" s="327">
        <f t="shared" si="199"/>
        <v>44613</v>
      </c>
      <c r="D3711" s="325">
        <f t="shared" si="198"/>
        <v>2022</v>
      </c>
      <c r="E3711" s="326">
        <f t="shared" si="197"/>
        <v>61</v>
      </c>
    </row>
    <row r="3712" spans="1:5">
      <c r="A3712" s="324">
        <f t="shared" si="196"/>
        <v>44616</v>
      </c>
      <c r="B3712" s="325" t="str">
        <f t="shared" si="195"/>
        <v>QUI</v>
      </c>
      <c r="C3712" s="327">
        <f t="shared" si="199"/>
        <v>44613</v>
      </c>
      <c r="D3712" s="325">
        <f t="shared" si="198"/>
        <v>2022</v>
      </c>
      <c r="E3712" s="326">
        <f t="shared" si="197"/>
        <v>61</v>
      </c>
    </row>
    <row r="3713" spans="1:5">
      <c r="A3713" s="324">
        <f t="shared" si="196"/>
        <v>44617</v>
      </c>
      <c r="B3713" s="325" t="str">
        <f t="shared" si="195"/>
        <v>SEX</v>
      </c>
      <c r="C3713" s="327">
        <f t="shared" si="199"/>
        <v>44613</v>
      </c>
      <c r="D3713" s="325">
        <f t="shared" si="198"/>
        <v>2022</v>
      </c>
      <c r="E3713" s="326">
        <f t="shared" si="197"/>
        <v>61</v>
      </c>
    </row>
    <row r="3714" spans="1:5">
      <c r="A3714" s="324">
        <f t="shared" si="196"/>
        <v>44618</v>
      </c>
      <c r="B3714" s="325" t="str">
        <f t="shared" ref="B3714:B3777" si="200">VLOOKUP(WEEKDAY(A3714),$G$2:$H$9,2,0)</f>
        <v>SAB</v>
      </c>
      <c r="C3714" s="327">
        <f t="shared" si="199"/>
        <v>44613</v>
      </c>
      <c r="D3714" s="325">
        <f t="shared" si="198"/>
        <v>2022</v>
      </c>
      <c r="E3714" s="326">
        <f t="shared" si="197"/>
        <v>61</v>
      </c>
    </row>
    <row r="3715" spans="1:5">
      <c r="A3715" s="324">
        <f t="shared" si="196"/>
        <v>44619</v>
      </c>
      <c r="B3715" s="325" t="str">
        <f t="shared" si="200"/>
        <v>DOM</v>
      </c>
      <c r="C3715" s="327">
        <f t="shared" si="199"/>
        <v>44613</v>
      </c>
      <c r="D3715" s="325">
        <f t="shared" si="198"/>
        <v>2022</v>
      </c>
      <c r="E3715" s="326">
        <f t="shared" si="197"/>
        <v>61</v>
      </c>
    </row>
    <row r="3716" spans="1:5">
      <c r="A3716" s="324">
        <f t="shared" si="196"/>
        <v>44620</v>
      </c>
      <c r="B3716" s="325" t="str">
        <f t="shared" si="200"/>
        <v>SEG</v>
      </c>
      <c r="C3716" s="327">
        <f t="shared" si="199"/>
        <v>44620</v>
      </c>
      <c r="D3716" s="325">
        <f t="shared" si="198"/>
        <v>2022</v>
      </c>
      <c r="E3716" s="326">
        <f t="shared" si="197"/>
        <v>62</v>
      </c>
    </row>
    <row r="3717" spans="1:5">
      <c r="A3717" s="324">
        <f t="shared" si="196"/>
        <v>44621</v>
      </c>
      <c r="B3717" s="325" t="str">
        <f t="shared" si="200"/>
        <v>TER</v>
      </c>
      <c r="C3717" s="327">
        <f t="shared" si="199"/>
        <v>44620</v>
      </c>
      <c r="D3717" s="325">
        <f t="shared" si="198"/>
        <v>2022</v>
      </c>
      <c r="E3717" s="326">
        <f t="shared" si="197"/>
        <v>62</v>
      </c>
    </row>
    <row r="3718" spans="1:5">
      <c r="A3718" s="324">
        <f t="shared" si="196"/>
        <v>44622</v>
      </c>
      <c r="B3718" s="325" t="str">
        <f t="shared" si="200"/>
        <v>QUA</v>
      </c>
      <c r="C3718" s="327">
        <f t="shared" si="199"/>
        <v>44620</v>
      </c>
      <c r="D3718" s="325">
        <f t="shared" si="198"/>
        <v>2022</v>
      </c>
      <c r="E3718" s="326">
        <f t="shared" si="197"/>
        <v>62</v>
      </c>
    </row>
    <row r="3719" spans="1:5">
      <c r="A3719" s="324">
        <f t="shared" si="196"/>
        <v>44623</v>
      </c>
      <c r="B3719" s="325" t="str">
        <f t="shared" si="200"/>
        <v>QUI</v>
      </c>
      <c r="C3719" s="327">
        <f t="shared" si="199"/>
        <v>44620</v>
      </c>
      <c r="D3719" s="325">
        <f t="shared" si="198"/>
        <v>2022</v>
      </c>
      <c r="E3719" s="326">
        <f t="shared" si="197"/>
        <v>62</v>
      </c>
    </row>
    <row r="3720" spans="1:5">
      <c r="A3720" s="324">
        <f t="shared" si="196"/>
        <v>44624</v>
      </c>
      <c r="B3720" s="325" t="str">
        <f t="shared" si="200"/>
        <v>SEX</v>
      </c>
      <c r="C3720" s="327">
        <f t="shared" si="199"/>
        <v>44620</v>
      </c>
      <c r="D3720" s="325">
        <f t="shared" si="198"/>
        <v>2022</v>
      </c>
      <c r="E3720" s="326">
        <f t="shared" si="197"/>
        <v>62</v>
      </c>
    </row>
    <row r="3721" spans="1:5">
      <c r="A3721" s="324">
        <f t="shared" si="196"/>
        <v>44625</v>
      </c>
      <c r="B3721" s="325" t="str">
        <f t="shared" si="200"/>
        <v>SAB</v>
      </c>
      <c r="C3721" s="327">
        <f t="shared" si="199"/>
        <v>44620</v>
      </c>
      <c r="D3721" s="325">
        <f t="shared" si="198"/>
        <v>2022</v>
      </c>
      <c r="E3721" s="326">
        <f t="shared" si="197"/>
        <v>62</v>
      </c>
    </row>
    <row r="3722" spans="1:5">
      <c r="A3722" s="324">
        <f t="shared" si="196"/>
        <v>44626</v>
      </c>
      <c r="B3722" s="325" t="str">
        <f t="shared" si="200"/>
        <v>DOM</v>
      </c>
      <c r="C3722" s="327">
        <f t="shared" si="199"/>
        <v>44620</v>
      </c>
      <c r="D3722" s="325">
        <f t="shared" si="198"/>
        <v>2022</v>
      </c>
      <c r="E3722" s="326">
        <f t="shared" si="197"/>
        <v>62</v>
      </c>
    </row>
    <row r="3723" spans="1:5">
      <c r="A3723" s="324">
        <f t="shared" si="196"/>
        <v>44627</v>
      </c>
      <c r="B3723" s="325" t="str">
        <f t="shared" si="200"/>
        <v>SEG</v>
      </c>
      <c r="C3723" s="327">
        <f t="shared" si="199"/>
        <v>44627</v>
      </c>
      <c r="D3723" s="325">
        <f t="shared" si="198"/>
        <v>2022</v>
      </c>
      <c r="E3723" s="326">
        <f t="shared" si="197"/>
        <v>63</v>
      </c>
    </row>
    <row r="3724" spans="1:5">
      <c r="A3724" s="324">
        <f t="shared" ref="A3724:A3787" si="201">A3723+1</f>
        <v>44628</v>
      </c>
      <c r="B3724" s="325" t="str">
        <f t="shared" si="200"/>
        <v>TER</v>
      </c>
      <c r="C3724" s="327">
        <f t="shared" si="199"/>
        <v>44627</v>
      </c>
      <c r="D3724" s="325">
        <f t="shared" si="198"/>
        <v>2022</v>
      </c>
      <c r="E3724" s="326">
        <f t="shared" si="197"/>
        <v>63</v>
      </c>
    </row>
    <row r="3725" spans="1:5">
      <c r="A3725" s="324">
        <f t="shared" si="201"/>
        <v>44629</v>
      </c>
      <c r="B3725" s="325" t="str">
        <f t="shared" si="200"/>
        <v>QUA</v>
      </c>
      <c r="C3725" s="327">
        <f t="shared" si="199"/>
        <v>44627</v>
      </c>
      <c r="D3725" s="325">
        <f t="shared" si="198"/>
        <v>2022</v>
      </c>
      <c r="E3725" s="326">
        <f t="shared" si="197"/>
        <v>63</v>
      </c>
    </row>
    <row r="3726" spans="1:5">
      <c r="A3726" s="324">
        <f t="shared" si="201"/>
        <v>44630</v>
      </c>
      <c r="B3726" s="325" t="str">
        <f t="shared" si="200"/>
        <v>QUI</v>
      </c>
      <c r="C3726" s="327">
        <f t="shared" si="199"/>
        <v>44627</v>
      </c>
      <c r="D3726" s="325">
        <f t="shared" si="198"/>
        <v>2022</v>
      </c>
      <c r="E3726" s="326">
        <f t="shared" si="197"/>
        <v>63</v>
      </c>
    </row>
    <row r="3727" spans="1:5">
      <c r="A3727" s="324">
        <f t="shared" si="201"/>
        <v>44631</v>
      </c>
      <c r="B3727" s="325" t="str">
        <f t="shared" si="200"/>
        <v>SEX</v>
      </c>
      <c r="C3727" s="327">
        <f t="shared" si="199"/>
        <v>44627</v>
      </c>
      <c r="D3727" s="325">
        <f t="shared" si="198"/>
        <v>2022</v>
      </c>
      <c r="E3727" s="326">
        <f t="shared" si="197"/>
        <v>63</v>
      </c>
    </row>
    <row r="3728" spans="1:5">
      <c r="A3728" s="324">
        <f t="shared" si="201"/>
        <v>44632</v>
      </c>
      <c r="B3728" s="325" t="str">
        <f t="shared" si="200"/>
        <v>SAB</v>
      </c>
      <c r="C3728" s="327">
        <f t="shared" si="199"/>
        <v>44627</v>
      </c>
      <c r="D3728" s="325">
        <f t="shared" si="198"/>
        <v>2022</v>
      </c>
      <c r="E3728" s="326">
        <f t="shared" si="197"/>
        <v>63</v>
      </c>
    </row>
    <row r="3729" spans="1:5">
      <c r="A3729" s="324">
        <f t="shared" si="201"/>
        <v>44633</v>
      </c>
      <c r="B3729" s="325" t="str">
        <f t="shared" si="200"/>
        <v>DOM</v>
      </c>
      <c r="C3729" s="327">
        <f t="shared" si="199"/>
        <v>44627</v>
      </c>
      <c r="D3729" s="325">
        <f t="shared" si="198"/>
        <v>2022</v>
      </c>
      <c r="E3729" s="326">
        <f t="shared" si="197"/>
        <v>63</v>
      </c>
    </row>
    <row r="3730" spans="1:5">
      <c r="A3730" s="324">
        <f t="shared" si="201"/>
        <v>44634</v>
      </c>
      <c r="B3730" s="325" t="str">
        <f t="shared" si="200"/>
        <v>SEG</v>
      </c>
      <c r="C3730" s="327">
        <f t="shared" si="199"/>
        <v>44634</v>
      </c>
      <c r="D3730" s="325">
        <f t="shared" si="198"/>
        <v>2022</v>
      </c>
      <c r="E3730" s="326">
        <f t="shared" si="197"/>
        <v>64</v>
      </c>
    </row>
    <row r="3731" spans="1:5">
      <c r="A3731" s="324">
        <f t="shared" si="201"/>
        <v>44635</v>
      </c>
      <c r="B3731" s="325" t="str">
        <f t="shared" si="200"/>
        <v>TER</v>
      </c>
      <c r="C3731" s="327">
        <f t="shared" si="199"/>
        <v>44634</v>
      </c>
      <c r="D3731" s="325">
        <f t="shared" si="198"/>
        <v>2022</v>
      </c>
      <c r="E3731" s="326">
        <f t="shared" si="197"/>
        <v>64</v>
      </c>
    </row>
    <row r="3732" spans="1:5">
      <c r="A3732" s="324">
        <f t="shared" si="201"/>
        <v>44636</v>
      </c>
      <c r="B3732" s="325" t="str">
        <f t="shared" si="200"/>
        <v>QUA</v>
      </c>
      <c r="C3732" s="327">
        <f t="shared" si="199"/>
        <v>44634</v>
      </c>
      <c r="D3732" s="325">
        <f t="shared" si="198"/>
        <v>2022</v>
      </c>
      <c r="E3732" s="326">
        <f t="shared" si="197"/>
        <v>64</v>
      </c>
    </row>
    <row r="3733" spans="1:5">
      <c r="A3733" s="324">
        <f t="shared" si="201"/>
        <v>44637</v>
      </c>
      <c r="B3733" s="325" t="str">
        <f t="shared" si="200"/>
        <v>QUI</v>
      </c>
      <c r="C3733" s="327">
        <f t="shared" si="199"/>
        <v>44634</v>
      </c>
      <c r="D3733" s="325">
        <f t="shared" si="198"/>
        <v>2022</v>
      </c>
      <c r="E3733" s="326">
        <f t="shared" si="197"/>
        <v>64</v>
      </c>
    </row>
    <row r="3734" spans="1:5">
      <c r="A3734" s="324">
        <f t="shared" si="201"/>
        <v>44638</v>
      </c>
      <c r="B3734" s="325" t="str">
        <f t="shared" si="200"/>
        <v>SEX</v>
      </c>
      <c r="C3734" s="327">
        <f t="shared" si="199"/>
        <v>44634</v>
      </c>
      <c r="D3734" s="325">
        <f t="shared" si="198"/>
        <v>2022</v>
      </c>
      <c r="E3734" s="326">
        <f t="shared" si="197"/>
        <v>64</v>
      </c>
    </row>
    <row r="3735" spans="1:5">
      <c r="A3735" s="324">
        <f t="shared" si="201"/>
        <v>44639</v>
      </c>
      <c r="B3735" s="325" t="str">
        <f t="shared" si="200"/>
        <v>SAB</v>
      </c>
      <c r="C3735" s="327">
        <f t="shared" si="199"/>
        <v>44634</v>
      </c>
      <c r="D3735" s="325">
        <f t="shared" si="198"/>
        <v>2022</v>
      </c>
      <c r="E3735" s="326">
        <f t="shared" si="197"/>
        <v>64</v>
      </c>
    </row>
    <row r="3736" spans="1:5">
      <c r="A3736" s="324">
        <f t="shared" si="201"/>
        <v>44640</v>
      </c>
      <c r="B3736" s="325" t="str">
        <f t="shared" si="200"/>
        <v>DOM</v>
      </c>
      <c r="C3736" s="327">
        <f t="shared" si="199"/>
        <v>44634</v>
      </c>
      <c r="D3736" s="325">
        <f t="shared" si="198"/>
        <v>2022</v>
      </c>
      <c r="E3736" s="326">
        <f t="shared" si="197"/>
        <v>64</v>
      </c>
    </row>
    <row r="3737" spans="1:5">
      <c r="A3737" s="324">
        <f t="shared" si="201"/>
        <v>44641</v>
      </c>
      <c r="B3737" s="325" t="str">
        <f t="shared" si="200"/>
        <v>SEG</v>
      </c>
      <c r="C3737" s="327">
        <f t="shared" si="199"/>
        <v>44641</v>
      </c>
      <c r="D3737" s="325">
        <f t="shared" si="198"/>
        <v>2022</v>
      </c>
      <c r="E3737" s="326">
        <f t="shared" si="197"/>
        <v>65</v>
      </c>
    </row>
    <row r="3738" spans="1:5">
      <c r="A3738" s="324">
        <f t="shared" si="201"/>
        <v>44642</v>
      </c>
      <c r="B3738" s="325" t="str">
        <f t="shared" si="200"/>
        <v>TER</v>
      </c>
      <c r="C3738" s="327">
        <f t="shared" si="199"/>
        <v>44641</v>
      </c>
      <c r="D3738" s="325">
        <f t="shared" si="198"/>
        <v>2022</v>
      </c>
      <c r="E3738" s="326">
        <f t="shared" si="197"/>
        <v>65</v>
      </c>
    </row>
    <row r="3739" spans="1:5">
      <c r="A3739" s="324">
        <f t="shared" si="201"/>
        <v>44643</v>
      </c>
      <c r="B3739" s="325" t="str">
        <f t="shared" si="200"/>
        <v>QUA</v>
      </c>
      <c r="C3739" s="327">
        <f t="shared" si="199"/>
        <v>44641</v>
      </c>
      <c r="D3739" s="325">
        <f t="shared" si="198"/>
        <v>2022</v>
      </c>
      <c r="E3739" s="326">
        <f t="shared" si="197"/>
        <v>65</v>
      </c>
    </row>
    <row r="3740" spans="1:5">
      <c r="A3740" s="324">
        <f t="shared" si="201"/>
        <v>44644</v>
      </c>
      <c r="B3740" s="325" t="str">
        <f t="shared" si="200"/>
        <v>QUI</v>
      </c>
      <c r="C3740" s="327">
        <f t="shared" si="199"/>
        <v>44641</v>
      </c>
      <c r="D3740" s="325">
        <f t="shared" si="198"/>
        <v>2022</v>
      </c>
      <c r="E3740" s="326">
        <f t="shared" si="197"/>
        <v>65</v>
      </c>
    </row>
    <row r="3741" spans="1:5">
      <c r="A3741" s="324">
        <f t="shared" si="201"/>
        <v>44645</v>
      </c>
      <c r="B3741" s="325" t="str">
        <f t="shared" si="200"/>
        <v>SEX</v>
      </c>
      <c r="C3741" s="327">
        <f t="shared" si="199"/>
        <v>44641</v>
      </c>
      <c r="D3741" s="325">
        <f t="shared" si="198"/>
        <v>2022</v>
      </c>
      <c r="E3741" s="326">
        <f t="shared" si="197"/>
        <v>65</v>
      </c>
    </row>
    <row r="3742" spans="1:5">
      <c r="A3742" s="324">
        <f t="shared" si="201"/>
        <v>44646</v>
      </c>
      <c r="B3742" s="325" t="str">
        <f t="shared" si="200"/>
        <v>SAB</v>
      </c>
      <c r="C3742" s="327">
        <f t="shared" si="199"/>
        <v>44641</v>
      </c>
      <c r="D3742" s="325">
        <f t="shared" si="198"/>
        <v>2022</v>
      </c>
      <c r="E3742" s="326">
        <f t="shared" ref="E3742:E3805" si="202">IF(B3742="seg",E3741+1,E3741)</f>
        <v>65</v>
      </c>
    </row>
    <row r="3743" spans="1:5">
      <c r="A3743" s="324">
        <f t="shared" si="201"/>
        <v>44647</v>
      </c>
      <c r="B3743" s="325" t="str">
        <f t="shared" si="200"/>
        <v>DOM</v>
      </c>
      <c r="C3743" s="327">
        <f t="shared" si="199"/>
        <v>44641</v>
      </c>
      <c r="D3743" s="325">
        <f t="shared" si="198"/>
        <v>2022</v>
      </c>
      <c r="E3743" s="326">
        <f t="shared" si="202"/>
        <v>65</v>
      </c>
    </row>
    <row r="3744" spans="1:5">
      <c r="A3744" s="324">
        <f t="shared" si="201"/>
        <v>44648</v>
      </c>
      <c r="B3744" s="325" t="str">
        <f t="shared" si="200"/>
        <v>SEG</v>
      </c>
      <c r="C3744" s="327">
        <f t="shared" si="199"/>
        <v>44648</v>
      </c>
      <c r="D3744" s="325">
        <f t="shared" si="198"/>
        <v>2022</v>
      </c>
      <c r="E3744" s="326">
        <f t="shared" si="202"/>
        <v>66</v>
      </c>
    </row>
    <row r="3745" spans="1:5">
      <c r="A3745" s="324">
        <f t="shared" si="201"/>
        <v>44649</v>
      </c>
      <c r="B3745" s="325" t="str">
        <f t="shared" si="200"/>
        <v>TER</v>
      </c>
      <c r="C3745" s="327">
        <f t="shared" si="199"/>
        <v>44648</v>
      </c>
      <c r="D3745" s="325">
        <f t="shared" si="198"/>
        <v>2022</v>
      </c>
      <c r="E3745" s="326">
        <f t="shared" si="202"/>
        <v>66</v>
      </c>
    </row>
    <row r="3746" spans="1:5">
      <c r="A3746" s="324">
        <f t="shared" si="201"/>
        <v>44650</v>
      </c>
      <c r="B3746" s="325" t="str">
        <f t="shared" si="200"/>
        <v>QUA</v>
      </c>
      <c r="C3746" s="327">
        <f t="shared" si="199"/>
        <v>44648</v>
      </c>
      <c r="D3746" s="325">
        <f t="shared" si="198"/>
        <v>2022</v>
      </c>
      <c r="E3746" s="326">
        <f t="shared" si="202"/>
        <v>66</v>
      </c>
    </row>
    <row r="3747" spans="1:5">
      <c r="A3747" s="324">
        <f t="shared" si="201"/>
        <v>44651</v>
      </c>
      <c r="B3747" s="325" t="str">
        <f t="shared" si="200"/>
        <v>QUI</v>
      </c>
      <c r="C3747" s="327">
        <f t="shared" si="199"/>
        <v>44648</v>
      </c>
      <c r="D3747" s="325">
        <f t="shared" si="198"/>
        <v>2022</v>
      </c>
      <c r="E3747" s="326">
        <f t="shared" si="202"/>
        <v>66</v>
      </c>
    </row>
    <row r="3748" spans="1:5">
      <c r="A3748" s="324">
        <f t="shared" si="201"/>
        <v>44652</v>
      </c>
      <c r="B3748" s="325" t="str">
        <f t="shared" si="200"/>
        <v>SEX</v>
      </c>
      <c r="C3748" s="327">
        <f t="shared" si="199"/>
        <v>44648</v>
      </c>
      <c r="D3748" s="325">
        <f t="shared" si="198"/>
        <v>2022</v>
      </c>
      <c r="E3748" s="326">
        <f t="shared" si="202"/>
        <v>66</v>
      </c>
    </row>
    <row r="3749" spans="1:5">
      <c r="A3749" s="324">
        <f t="shared" si="201"/>
        <v>44653</v>
      </c>
      <c r="B3749" s="325" t="str">
        <f t="shared" si="200"/>
        <v>SAB</v>
      </c>
      <c r="C3749" s="327">
        <f t="shared" si="199"/>
        <v>44648</v>
      </c>
      <c r="D3749" s="325">
        <f t="shared" si="198"/>
        <v>2022</v>
      </c>
      <c r="E3749" s="326">
        <f t="shared" si="202"/>
        <v>66</v>
      </c>
    </row>
    <row r="3750" spans="1:5">
      <c r="A3750" s="324">
        <f t="shared" si="201"/>
        <v>44654</v>
      </c>
      <c r="B3750" s="325" t="str">
        <f t="shared" si="200"/>
        <v>DOM</v>
      </c>
      <c r="C3750" s="327">
        <f t="shared" si="199"/>
        <v>44648</v>
      </c>
      <c r="D3750" s="325">
        <f t="shared" si="198"/>
        <v>2022</v>
      </c>
      <c r="E3750" s="326">
        <f t="shared" si="202"/>
        <v>66</v>
      </c>
    </row>
    <row r="3751" spans="1:5">
      <c r="A3751" s="324">
        <f t="shared" si="201"/>
        <v>44655</v>
      </c>
      <c r="B3751" s="325" t="str">
        <f t="shared" si="200"/>
        <v>SEG</v>
      </c>
      <c r="C3751" s="327">
        <f t="shared" si="199"/>
        <v>44655</v>
      </c>
      <c r="D3751" s="325">
        <f t="shared" si="198"/>
        <v>2022</v>
      </c>
      <c r="E3751" s="326">
        <f t="shared" si="202"/>
        <v>67</v>
      </c>
    </row>
    <row r="3752" spans="1:5">
      <c r="A3752" s="324">
        <f t="shared" si="201"/>
        <v>44656</v>
      </c>
      <c r="B3752" s="325" t="str">
        <f t="shared" si="200"/>
        <v>TER</v>
      </c>
      <c r="C3752" s="327">
        <f t="shared" si="199"/>
        <v>44655</v>
      </c>
      <c r="D3752" s="325">
        <f t="shared" ref="D3752:D3815" si="203">YEAR(A3752)</f>
        <v>2022</v>
      </c>
      <c r="E3752" s="326">
        <f t="shared" si="202"/>
        <v>67</v>
      </c>
    </row>
    <row r="3753" spans="1:5">
      <c r="A3753" s="324">
        <f t="shared" si="201"/>
        <v>44657</v>
      </c>
      <c r="B3753" s="325" t="str">
        <f t="shared" si="200"/>
        <v>QUA</v>
      </c>
      <c r="C3753" s="327">
        <f t="shared" si="199"/>
        <v>44655</v>
      </c>
      <c r="D3753" s="325">
        <f t="shared" si="203"/>
        <v>2022</v>
      </c>
      <c r="E3753" s="326">
        <f t="shared" si="202"/>
        <v>67</v>
      </c>
    </row>
    <row r="3754" spans="1:5">
      <c r="A3754" s="324">
        <f t="shared" si="201"/>
        <v>44658</v>
      </c>
      <c r="B3754" s="325" t="str">
        <f t="shared" si="200"/>
        <v>QUI</v>
      </c>
      <c r="C3754" s="327">
        <f t="shared" si="199"/>
        <v>44655</v>
      </c>
      <c r="D3754" s="325">
        <f t="shared" si="203"/>
        <v>2022</v>
      </c>
      <c r="E3754" s="326">
        <f t="shared" si="202"/>
        <v>67</v>
      </c>
    </row>
    <row r="3755" spans="1:5">
      <c r="A3755" s="324">
        <f t="shared" si="201"/>
        <v>44659</v>
      </c>
      <c r="B3755" s="325" t="str">
        <f t="shared" si="200"/>
        <v>SEX</v>
      </c>
      <c r="C3755" s="327">
        <f t="shared" si="199"/>
        <v>44655</v>
      </c>
      <c r="D3755" s="325">
        <f t="shared" si="203"/>
        <v>2022</v>
      </c>
      <c r="E3755" s="326">
        <f t="shared" si="202"/>
        <v>67</v>
      </c>
    </row>
    <row r="3756" spans="1:5">
      <c r="A3756" s="324">
        <f t="shared" si="201"/>
        <v>44660</v>
      </c>
      <c r="B3756" s="325" t="str">
        <f t="shared" si="200"/>
        <v>SAB</v>
      </c>
      <c r="C3756" s="327">
        <f t="shared" si="199"/>
        <v>44655</v>
      </c>
      <c r="D3756" s="325">
        <f t="shared" si="203"/>
        <v>2022</v>
      </c>
      <c r="E3756" s="326">
        <f t="shared" si="202"/>
        <v>67</v>
      </c>
    </row>
    <row r="3757" spans="1:5">
      <c r="A3757" s="324">
        <f t="shared" si="201"/>
        <v>44661</v>
      </c>
      <c r="B3757" s="325" t="str">
        <f t="shared" si="200"/>
        <v>DOM</v>
      </c>
      <c r="C3757" s="327">
        <f t="shared" si="199"/>
        <v>44655</v>
      </c>
      <c r="D3757" s="325">
        <f t="shared" si="203"/>
        <v>2022</v>
      </c>
      <c r="E3757" s="326">
        <f t="shared" si="202"/>
        <v>67</v>
      </c>
    </row>
    <row r="3758" spans="1:5">
      <c r="A3758" s="324">
        <f t="shared" si="201"/>
        <v>44662</v>
      </c>
      <c r="B3758" s="325" t="str">
        <f t="shared" si="200"/>
        <v>SEG</v>
      </c>
      <c r="C3758" s="327">
        <f t="shared" ref="C3758:C3821" si="204">C3751+7</f>
        <v>44662</v>
      </c>
      <c r="D3758" s="325">
        <f t="shared" si="203"/>
        <v>2022</v>
      </c>
      <c r="E3758" s="326">
        <f t="shared" si="202"/>
        <v>68</v>
      </c>
    </row>
    <row r="3759" spans="1:5">
      <c r="A3759" s="324">
        <f t="shared" si="201"/>
        <v>44663</v>
      </c>
      <c r="B3759" s="325" t="str">
        <f t="shared" si="200"/>
        <v>TER</v>
      </c>
      <c r="C3759" s="327">
        <f t="shared" si="204"/>
        <v>44662</v>
      </c>
      <c r="D3759" s="325">
        <f t="shared" si="203"/>
        <v>2022</v>
      </c>
      <c r="E3759" s="326">
        <f t="shared" si="202"/>
        <v>68</v>
      </c>
    </row>
    <row r="3760" spans="1:5">
      <c r="A3760" s="324">
        <f t="shared" si="201"/>
        <v>44664</v>
      </c>
      <c r="B3760" s="325" t="str">
        <f t="shared" si="200"/>
        <v>QUA</v>
      </c>
      <c r="C3760" s="327">
        <f t="shared" si="204"/>
        <v>44662</v>
      </c>
      <c r="D3760" s="325">
        <f t="shared" si="203"/>
        <v>2022</v>
      </c>
      <c r="E3760" s="326">
        <f t="shared" si="202"/>
        <v>68</v>
      </c>
    </row>
    <row r="3761" spans="1:5">
      <c r="A3761" s="324">
        <f t="shared" si="201"/>
        <v>44665</v>
      </c>
      <c r="B3761" s="325" t="str">
        <f t="shared" si="200"/>
        <v>QUI</v>
      </c>
      <c r="C3761" s="327">
        <f t="shared" si="204"/>
        <v>44662</v>
      </c>
      <c r="D3761" s="325">
        <f t="shared" si="203"/>
        <v>2022</v>
      </c>
      <c r="E3761" s="326">
        <f t="shared" si="202"/>
        <v>68</v>
      </c>
    </row>
    <row r="3762" spans="1:5">
      <c r="A3762" s="324">
        <f t="shared" si="201"/>
        <v>44666</v>
      </c>
      <c r="B3762" s="325" t="str">
        <f t="shared" si="200"/>
        <v>SEX</v>
      </c>
      <c r="C3762" s="327">
        <f t="shared" si="204"/>
        <v>44662</v>
      </c>
      <c r="D3762" s="325">
        <f t="shared" si="203"/>
        <v>2022</v>
      </c>
      <c r="E3762" s="326">
        <f t="shared" si="202"/>
        <v>68</v>
      </c>
    </row>
    <row r="3763" spans="1:5">
      <c r="A3763" s="324">
        <f t="shared" si="201"/>
        <v>44667</v>
      </c>
      <c r="B3763" s="325" t="str">
        <f t="shared" si="200"/>
        <v>SAB</v>
      </c>
      <c r="C3763" s="327">
        <f t="shared" si="204"/>
        <v>44662</v>
      </c>
      <c r="D3763" s="325">
        <f t="shared" si="203"/>
        <v>2022</v>
      </c>
      <c r="E3763" s="326">
        <f t="shared" si="202"/>
        <v>68</v>
      </c>
    </row>
    <row r="3764" spans="1:5">
      <c r="A3764" s="324">
        <f t="shared" si="201"/>
        <v>44668</v>
      </c>
      <c r="B3764" s="325" t="str">
        <f t="shared" si="200"/>
        <v>DOM</v>
      </c>
      <c r="C3764" s="327">
        <f t="shared" si="204"/>
        <v>44662</v>
      </c>
      <c r="D3764" s="325">
        <f t="shared" si="203"/>
        <v>2022</v>
      </c>
      <c r="E3764" s="326">
        <f t="shared" si="202"/>
        <v>68</v>
      </c>
    </row>
    <row r="3765" spans="1:5">
      <c r="A3765" s="324">
        <f t="shared" si="201"/>
        <v>44669</v>
      </c>
      <c r="B3765" s="325" t="str">
        <f t="shared" si="200"/>
        <v>SEG</v>
      </c>
      <c r="C3765" s="327">
        <f t="shared" si="204"/>
        <v>44669</v>
      </c>
      <c r="D3765" s="325">
        <f t="shared" si="203"/>
        <v>2022</v>
      </c>
      <c r="E3765" s="326">
        <f t="shared" si="202"/>
        <v>69</v>
      </c>
    </row>
    <row r="3766" spans="1:5">
      <c r="A3766" s="324">
        <f t="shared" si="201"/>
        <v>44670</v>
      </c>
      <c r="B3766" s="325" t="str">
        <f t="shared" si="200"/>
        <v>TER</v>
      </c>
      <c r="C3766" s="327">
        <f t="shared" si="204"/>
        <v>44669</v>
      </c>
      <c r="D3766" s="325">
        <f t="shared" si="203"/>
        <v>2022</v>
      </c>
      <c r="E3766" s="326">
        <f t="shared" si="202"/>
        <v>69</v>
      </c>
    </row>
    <row r="3767" spans="1:5">
      <c r="A3767" s="324">
        <f t="shared" si="201"/>
        <v>44671</v>
      </c>
      <c r="B3767" s="325" t="str">
        <f t="shared" si="200"/>
        <v>QUA</v>
      </c>
      <c r="C3767" s="327">
        <f t="shared" si="204"/>
        <v>44669</v>
      </c>
      <c r="D3767" s="325">
        <f t="shared" si="203"/>
        <v>2022</v>
      </c>
      <c r="E3767" s="326">
        <f t="shared" si="202"/>
        <v>69</v>
      </c>
    </row>
    <row r="3768" spans="1:5">
      <c r="A3768" s="324">
        <f t="shared" si="201"/>
        <v>44672</v>
      </c>
      <c r="B3768" s="325" t="str">
        <f t="shared" si="200"/>
        <v>QUI</v>
      </c>
      <c r="C3768" s="327">
        <f t="shared" si="204"/>
        <v>44669</v>
      </c>
      <c r="D3768" s="325">
        <f t="shared" si="203"/>
        <v>2022</v>
      </c>
      <c r="E3768" s="326">
        <f t="shared" si="202"/>
        <v>69</v>
      </c>
    </row>
    <row r="3769" spans="1:5">
      <c r="A3769" s="324">
        <f t="shared" si="201"/>
        <v>44673</v>
      </c>
      <c r="B3769" s="325" t="str">
        <f t="shared" si="200"/>
        <v>SEX</v>
      </c>
      <c r="C3769" s="327">
        <f t="shared" si="204"/>
        <v>44669</v>
      </c>
      <c r="D3769" s="325">
        <f t="shared" si="203"/>
        <v>2022</v>
      </c>
      <c r="E3769" s="326">
        <f t="shared" si="202"/>
        <v>69</v>
      </c>
    </row>
    <row r="3770" spans="1:5">
      <c r="A3770" s="324">
        <f t="shared" si="201"/>
        <v>44674</v>
      </c>
      <c r="B3770" s="325" t="str">
        <f t="shared" si="200"/>
        <v>SAB</v>
      </c>
      <c r="C3770" s="327">
        <f t="shared" si="204"/>
        <v>44669</v>
      </c>
      <c r="D3770" s="325">
        <f t="shared" si="203"/>
        <v>2022</v>
      </c>
      <c r="E3770" s="326">
        <f t="shared" si="202"/>
        <v>69</v>
      </c>
    </row>
    <row r="3771" spans="1:5">
      <c r="A3771" s="324">
        <f t="shared" si="201"/>
        <v>44675</v>
      </c>
      <c r="B3771" s="325" t="str">
        <f t="shared" si="200"/>
        <v>DOM</v>
      </c>
      <c r="C3771" s="327">
        <f t="shared" si="204"/>
        <v>44669</v>
      </c>
      <c r="D3771" s="325">
        <f t="shared" si="203"/>
        <v>2022</v>
      </c>
      <c r="E3771" s="326">
        <f t="shared" si="202"/>
        <v>69</v>
      </c>
    </row>
    <row r="3772" spans="1:5">
      <c r="A3772" s="324">
        <f t="shared" si="201"/>
        <v>44676</v>
      </c>
      <c r="B3772" s="325" t="str">
        <f t="shared" si="200"/>
        <v>SEG</v>
      </c>
      <c r="C3772" s="327">
        <f t="shared" si="204"/>
        <v>44676</v>
      </c>
      <c r="D3772" s="325">
        <f t="shared" si="203"/>
        <v>2022</v>
      </c>
      <c r="E3772" s="326">
        <f t="shared" si="202"/>
        <v>70</v>
      </c>
    </row>
    <row r="3773" spans="1:5">
      <c r="A3773" s="324">
        <f t="shared" si="201"/>
        <v>44677</v>
      </c>
      <c r="B3773" s="325" t="str">
        <f t="shared" si="200"/>
        <v>TER</v>
      </c>
      <c r="C3773" s="327">
        <f t="shared" si="204"/>
        <v>44676</v>
      </c>
      <c r="D3773" s="325">
        <f t="shared" si="203"/>
        <v>2022</v>
      </c>
      <c r="E3773" s="326">
        <f t="shared" si="202"/>
        <v>70</v>
      </c>
    </row>
    <row r="3774" spans="1:5">
      <c r="A3774" s="324">
        <f t="shared" si="201"/>
        <v>44678</v>
      </c>
      <c r="B3774" s="325" t="str">
        <f t="shared" si="200"/>
        <v>QUA</v>
      </c>
      <c r="C3774" s="327">
        <f t="shared" si="204"/>
        <v>44676</v>
      </c>
      <c r="D3774" s="325">
        <f t="shared" si="203"/>
        <v>2022</v>
      </c>
      <c r="E3774" s="326">
        <f t="shared" si="202"/>
        <v>70</v>
      </c>
    </row>
    <row r="3775" spans="1:5">
      <c r="A3775" s="324">
        <f t="shared" si="201"/>
        <v>44679</v>
      </c>
      <c r="B3775" s="325" t="str">
        <f t="shared" si="200"/>
        <v>QUI</v>
      </c>
      <c r="C3775" s="327">
        <f t="shared" si="204"/>
        <v>44676</v>
      </c>
      <c r="D3775" s="325">
        <f t="shared" si="203"/>
        <v>2022</v>
      </c>
      <c r="E3775" s="326">
        <f t="shared" si="202"/>
        <v>70</v>
      </c>
    </row>
    <row r="3776" spans="1:5">
      <c r="A3776" s="324">
        <f t="shared" si="201"/>
        <v>44680</v>
      </c>
      <c r="B3776" s="325" t="str">
        <f t="shared" si="200"/>
        <v>SEX</v>
      </c>
      <c r="C3776" s="327">
        <f t="shared" si="204"/>
        <v>44676</v>
      </c>
      <c r="D3776" s="325">
        <f t="shared" si="203"/>
        <v>2022</v>
      </c>
      <c r="E3776" s="326">
        <f t="shared" si="202"/>
        <v>70</v>
      </c>
    </row>
    <row r="3777" spans="1:5">
      <c r="A3777" s="324">
        <f t="shared" si="201"/>
        <v>44681</v>
      </c>
      <c r="B3777" s="325" t="str">
        <f t="shared" si="200"/>
        <v>SAB</v>
      </c>
      <c r="C3777" s="327">
        <f t="shared" si="204"/>
        <v>44676</v>
      </c>
      <c r="D3777" s="325">
        <f t="shared" si="203"/>
        <v>2022</v>
      </c>
      <c r="E3777" s="326">
        <f t="shared" si="202"/>
        <v>70</v>
      </c>
    </row>
    <row r="3778" spans="1:5">
      <c r="A3778" s="324">
        <f t="shared" si="201"/>
        <v>44682</v>
      </c>
      <c r="B3778" s="325" t="str">
        <f t="shared" ref="B3778:B3841" si="205">VLOOKUP(WEEKDAY(A3778),$G$2:$H$9,2,0)</f>
        <v>DOM</v>
      </c>
      <c r="C3778" s="327">
        <f t="shared" si="204"/>
        <v>44676</v>
      </c>
      <c r="D3778" s="325">
        <f t="shared" si="203"/>
        <v>2022</v>
      </c>
      <c r="E3778" s="326">
        <f t="shared" si="202"/>
        <v>70</v>
      </c>
    </row>
    <row r="3779" spans="1:5">
      <c r="A3779" s="324">
        <f t="shared" si="201"/>
        <v>44683</v>
      </c>
      <c r="B3779" s="325" t="str">
        <f t="shared" si="205"/>
        <v>SEG</v>
      </c>
      <c r="C3779" s="327">
        <f t="shared" si="204"/>
        <v>44683</v>
      </c>
      <c r="D3779" s="325">
        <f t="shared" si="203"/>
        <v>2022</v>
      </c>
      <c r="E3779" s="326">
        <f t="shared" si="202"/>
        <v>71</v>
      </c>
    </row>
    <row r="3780" spans="1:5">
      <c r="A3780" s="324">
        <f t="shared" si="201"/>
        <v>44684</v>
      </c>
      <c r="B3780" s="325" t="str">
        <f t="shared" si="205"/>
        <v>TER</v>
      </c>
      <c r="C3780" s="327">
        <f t="shared" si="204"/>
        <v>44683</v>
      </c>
      <c r="D3780" s="325">
        <f t="shared" si="203"/>
        <v>2022</v>
      </c>
      <c r="E3780" s="326">
        <f t="shared" si="202"/>
        <v>71</v>
      </c>
    </row>
    <row r="3781" spans="1:5">
      <c r="A3781" s="324">
        <f t="shared" si="201"/>
        <v>44685</v>
      </c>
      <c r="B3781" s="325" t="str">
        <f t="shared" si="205"/>
        <v>QUA</v>
      </c>
      <c r="C3781" s="327">
        <f t="shared" si="204"/>
        <v>44683</v>
      </c>
      <c r="D3781" s="325">
        <f t="shared" si="203"/>
        <v>2022</v>
      </c>
      <c r="E3781" s="326">
        <f t="shared" si="202"/>
        <v>71</v>
      </c>
    </row>
    <row r="3782" spans="1:5">
      <c r="A3782" s="324">
        <f t="shared" si="201"/>
        <v>44686</v>
      </c>
      <c r="B3782" s="325" t="str">
        <f t="shared" si="205"/>
        <v>QUI</v>
      </c>
      <c r="C3782" s="327">
        <f t="shared" si="204"/>
        <v>44683</v>
      </c>
      <c r="D3782" s="325">
        <f t="shared" si="203"/>
        <v>2022</v>
      </c>
      <c r="E3782" s="326">
        <f t="shared" si="202"/>
        <v>71</v>
      </c>
    </row>
    <row r="3783" spans="1:5">
      <c r="A3783" s="324">
        <f t="shared" si="201"/>
        <v>44687</v>
      </c>
      <c r="B3783" s="325" t="str">
        <f t="shared" si="205"/>
        <v>SEX</v>
      </c>
      <c r="C3783" s="327">
        <f t="shared" si="204"/>
        <v>44683</v>
      </c>
      <c r="D3783" s="325">
        <f t="shared" si="203"/>
        <v>2022</v>
      </c>
      <c r="E3783" s="326">
        <f t="shared" si="202"/>
        <v>71</v>
      </c>
    </row>
    <row r="3784" spans="1:5">
      <c r="A3784" s="324">
        <f t="shared" si="201"/>
        <v>44688</v>
      </c>
      <c r="B3784" s="325" t="str">
        <f t="shared" si="205"/>
        <v>SAB</v>
      </c>
      <c r="C3784" s="327">
        <f t="shared" si="204"/>
        <v>44683</v>
      </c>
      <c r="D3784" s="325">
        <f t="shared" si="203"/>
        <v>2022</v>
      </c>
      <c r="E3784" s="326">
        <f t="shared" si="202"/>
        <v>71</v>
      </c>
    </row>
    <row r="3785" spans="1:5">
      <c r="A3785" s="324">
        <f t="shared" si="201"/>
        <v>44689</v>
      </c>
      <c r="B3785" s="325" t="str">
        <f t="shared" si="205"/>
        <v>DOM</v>
      </c>
      <c r="C3785" s="327">
        <f t="shared" si="204"/>
        <v>44683</v>
      </c>
      <c r="D3785" s="325">
        <f t="shared" si="203"/>
        <v>2022</v>
      </c>
      <c r="E3785" s="326">
        <f t="shared" si="202"/>
        <v>71</v>
      </c>
    </row>
    <row r="3786" spans="1:5">
      <c r="A3786" s="324">
        <f t="shared" si="201"/>
        <v>44690</v>
      </c>
      <c r="B3786" s="325" t="str">
        <f t="shared" si="205"/>
        <v>SEG</v>
      </c>
      <c r="C3786" s="327">
        <f t="shared" si="204"/>
        <v>44690</v>
      </c>
      <c r="D3786" s="325">
        <f t="shared" si="203"/>
        <v>2022</v>
      </c>
      <c r="E3786" s="326">
        <f t="shared" si="202"/>
        <v>72</v>
      </c>
    </row>
    <row r="3787" spans="1:5">
      <c r="A3787" s="324">
        <f t="shared" si="201"/>
        <v>44691</v>
      </c>
      <c r="B3787" s="325" t="str">
        <f t="shared" si="205"/>
        <v>TER</v>
      </c>
      <c r="C3787" s="327">
        <f t="shared" si="204"/>
        <v>44690</v>
      </c>
      <c r="D3787" s="325">
        <f t="shared" si="203"/>
        <v>2022</v>
      </c>
      <c r="E3787" s="326">
        <f t="shared" si="202"/>
        <v>72</v>
      </c>
    </row>
    <row r="3788" spans="1:5">
      <c r="A3788" s="324">
        <f t="shared" ref="A3788:A3851" si="206">A3787+1</f>
        <v>44692</v>
      </c>
      <c r="B3788" s="325" t="str">
        <f t="shared" si="205"/>
        <v>QUA</v>
      </c>
      <c r="C3788" s="327">
        <f t="shared" si="204"/>
        <v>44690</v>
      </c>
      <c r="D3788" s="325">
        <f t="shared" si="203"/>
        <v>2022</v>
      </c>
      <c r="E3788" s="326">
        <f t="shared" si="202"/>
        <v>72</v>
      </c>
    </row>
    <row r="3789" spans="1:5">
      <c r="A3789" s="324">
        <f t="shared" si="206"/>
        <v>44693</v>
      </c>
      <c r="B3789" s="325" t="str">
        <f t="shared" si="205"/>
        <v>QUI</v>
      </c>
      <c r="C3789" s="327">
        <f t="shared" si="204"/>
        <v>44690</v>
      </c>
      <c r="D3789" s="325">
        <f t="shared" si="203"/>
        <v>2022</v>
      </c>
      <c r="E3789" s="326">
        <f t="shared" si="202"/>
        <v>72</v>
      </c>
    </row>
    <row r="3790" spans="1:5">
      <c r="A3790" s="324">
        <f t="shared" si="206"/>
        <v>44694</v>
      </c>
      <c r="B3790" s="325" t="str">
        <f t="shared" si="205"/>
        <v>SEX</v>
      </c>
      <c r="C3790" s="327">
        <f t="shared" si="204"/>
        <v>44690</v>
      </c>
      <c r="D3790" s="325">
        <f t="shared" si="203"/>
        <v>2022</v>
      </c>
      <c r="E3790" s="326">
        <f t="shared" si="202"/>
        <v>72</v>
      </c>
    </row>
    <row r="3791" spans="1:5">
      <c r="A3791" s="324">
        <f t="shared" si="206"/>
        <v>44695</v>
      </c>
      <c r="B3791" s="325" t="str">
        <f t="shared" si="205"/>
        <v>SAB</v>
      </c>
      <c r="C3791" s="327">
        <f t="shared" si="204"/>
        <v>44690</v>
      </c>
      <c r="D3791" s="325">
        <f t="shared" si="203"/>
        <v>2022</v>
      </c>
      <c r="E3791" s="326">
        <f t="shared" si="202"/>
        <v>72</v>
      </c>
    </row>
    <row r="3792" spans="1:5">
      <c r="A3792" s="324">
        <f t="shared" si="206"/>
        <v>44696</v>
      </c>
      <c r="B3792" s="325" t="str">
        <f t="shared" si="205"/>
        <v>DOM</v>
      </c>
      <c r="C3792" s="327">
        <f t="shared" si="204"/>
        <v>44690</v>
      </c>
      <c r="D3792" s="325">
        <f t="shared" si="203"/>
        <v>2022</v>
      </c>
      <c r="E3792" s="326">
        <f t="shared" si="202"/>
        <v>72</v>
      </c>
    </row>
    <row r="3793" spans="1:5">
      <c r="A3793" s="324">
        <f t="shared" si="206"/>
        <v>44697</v>
      </c>
      <c r="B3793" s="325" t="str">
        <f t="shared" si="205"/>
        <v>SEG</v>
      </c>
      <c r="C3793" s="327">
        <f t="shared" si="204"/>
        <v>44697</v>
      </c>
      <c r="D3793" s="325">
        <f t="shared" si="203"/>
        <v>2022</v>
      </c>
      <c r="E3793" s="326">
        <f t="shared" si="202"/>
        <v>73</v>
      </c>
    </row>
    <row r="3794" spans="1:5">
      <c r="A3794" s="324">
        <f t="shared" si="206"/>
        <v>44698</v>
      </c>
      <c r="B3794" s="325" t="str">
        <f t="shared" si="205"/>
        <v>TER</v>
      </c>
      <c r="C3794" s="327">
        <f t="shared" si="204"/>
        <v>44697</v>
      </c>
      <c r="D3794" s="325">
        <f t="shared" si="203"/>
        <v>2022</v>
      </c>
      <c r="E3794" s="326">
        <f t="shared" si="202"/>
        <v>73</v>
      </c>
    </row>
    <row r="3795" spans="1:5">
      <c r="A3795" s="324">
        <f t="shared" si="206"/>
        <v>44699</v>
      </c>
      <c r="B3795" s="325" t="str">
        <f t="shared" si="205"/>
        <v>QUA</v>
      </c>
      <c r="C3795" s="327">
        <f t="shared" si="204"/>
        <v>44697</v>
      </c>
      <c r="D3795" s="325">
        <f t="shared" si="203"/>
        <v>2022</v>
      </c>
      <c r="E3795" s="326">
        <f t="shared" si="202"/>
        <v>73</v>
      </c>
    </row>
    <row r="3796" spans="1:5">
      <c r="A3796" s="324">
        <f t="shared" si="206"/>
        <v>44700</v>
      </c>
      <c r="B3796" s="325" t="str">
        <f t="shared" si="205"/>
        <v>QUI</v>
      </c>
      <c r="C3796" s="327">
        <f t="shared" si="204"/>
        <v>44697</v>
      </c>
      <c r="D3796" s="325">
        <f t="shared" si="203"/>
        <v>2022</v>
      </c>
      <c r="E3796" s="326">
        <f t="shared" si="202"/>
        <v>73</v>
      </c>
    </row>
    <row r="3797" spans="1:5">
      <c r="A3797" s="324">
        <f t="shared" si="206"/>
        <v>44701</v>
      </c>
      <c r="B3797" s="325" t="str">
        <f t="shared" si="205"/>
        <v>SEX</v>
      </c>
      <c r="C3797" s="327">
        <f t="shared" si="204"/>
        <v>44697</v>
      </c>
      <c r="D3797" s="325">
        <f t="shared" si="203"/>
        <v>2022</v>
      </c>
      <c r="E3797" s="326">
        <f t="shared" si="202"/>
        <v>73</v>
      </c>
    </row>
    <row r="3798" spans="1:5">
      <c r="A3798" s="324">
        <f t="shared" si="206"/>
        <v>44702</v>
      </c>
      <c r="B3798" s="325" t="str">
        <f t="shared" si="205"/>
        <v>SAB</v>
      </c>
      <c r="C3798" s="327">
        <f t="shared" si="204"/>
        <v>44697</v>
      </c>
      <c r="D3798" s="325">
        <f t="shared" si="203"/>
        <v>2022</v>
      </c>
      <c r="E3798" s="326">
        <f t="shared" si="202"/>
        <v>73</v>
      </c>
    </row>
    <row r="3799" spans="1:5">
      <c r="A3799" s="324">
        <f t="shared" si="206"/>
        <v>44703</v>
      </c>
      <c r="B3799" s="325" t="str">
        <f t="shared" si="205"/>
        <v>DOM</v>
      </c>
      <c r="C3799" s="327">
        <f t="shared" si="204"/>
        <v>44697</v>
      </c>
      <c r="D3799" s="325">
        <f t="shared" si="203"/>
        <v>2022</v>
      </c>
      <c r="E3799" s="326">
        <f t="shared" si="202"/>
        <v>73</v>
      </c>
    </row>
    <row r="3800" spans="1:5">
      <c r="A3800" s="324">
        <f t="shared" si="206"/>
        <v>44704</v>
      </c>
      <c r="B3800" s="325" t="str">
        <f t="shared" si="205"/>
        <v>SEG</v>
      </c>
      <c r="C3800" s="327">
        <f t="shared" si="204"/>
        <v>44704</v>
      </c>
      <c r="D3800" s="325">
        <f t="shared" si="203"/>
        <v>2022</v>
      </c>
      <c r="E3800" s="326">
        <f t="shared" si="202"/>
        <v>74</v>
      </c>
    </row>
    <row r="3801" spans="1:5">
      <c r="A3801" s="324">
        <f t="shared" si="206"/>
        <v>44705</v>
      </c>
      <c r="B3801" s="325" t="str">
        <f t="shared" si="205"/>
        <v>TER</v>
      </c>
      <c r="C3801" s="327">
        <f t="shared" si="204"/>
        <v>44704</v>
      </c>
      <c r="D3801" s="325">
        <f t="shared" si="203"/>
        <v>2022</v>
      </c>
      <c r="E3801" s="326">
        <f t="shared" si="202"/>
        <v>74</v>
      </c>
    </row>
    <row r="3802" spans="1:5">
      <c r="A3802" s="324">
        <f t="shared" si="206"/>
        <v>44706</v>
      </c>
      <c r="B3802" s="325" t="str">
        <f t="shared" si="205"/>
        <v>QUA</v>
      </c>
      <c r="C3802" s="327">
        <f t="shared" si="204"/>
        <v>44704</v>
      </c>
      <c r="D3802" s="325">
        <f t="shared" si="203"/>
        <v>2022</v>
      </c>
      <c r="E3802" s="326">
        <f t="shared" si="202"/>
        <v>74</v>
      </c>
    </row>
    <row r="3803" spans="1:5">
      <c r="A3803" s="324">
        <f t="shared" si="206"/>
        <v>44707</v>
      </c>
      <c r="B3803" s="325" t="str">
        <f t="shared" si="205"/>
        <v>QUI</v>
      </c>
      <c r="C3803" s="327">
        <f t="shared" si="204"/>
        <v>44704</v>
      </c>
      <c r="D3803" s="325">
        <f t="shared" si="203"/>
        <v>2022</v>
      </c>
      <c r="E3803" s="326">
        <f t="shared" si="202"/>
        <v>74</v>
      </c>
    </row>
    <row r="3804" spans="1:5">
      <c r="A3804" s="324">
        <f t="shared" si="206"/>
        <v>44708</v>
      </c>
      <c r="B3804" s="325" t="str">
        <f t="shared" si="205"/>
        <v>SEX</v>
      </c>
      <c r="C3804" s="327">
        <f t="shared" si="204"/>
        <v>44704</v>
      </c>
      <c r="D3804" s="325">
        <f t="shared" si="203"/>
        <v>2022</v>
      </c>
      <c r="E3804" s="326">
        <f t="shared" si="202"/>
        <v>74</v>
      </c>
    </row>
    <row r="3805" spans="1:5">
      <c r="A3805" s="324">
        <f t="shared" si="206"/>
        <v>44709</v>
      </c>
      <c r="B3805" s="325" t="str">
        <f t="shared" si="205"/>
        <v>SAB</v>
      </c>
      <c r="C3805" s="327">
        <f t="shared" si="204"/>
        <v>44704</v>
      </c>
      <c r="D3805" s="325">
        <f t="shared" si="203"/>
        <v>2022</v>
      </c>
      <c r="E3805" s="326">
        <f t="shared" si="202"/>
        <v>74</v>
      </c>
    </row>
    <row r="3806" spans="1:5">
      <c r="A3806" s="324">
        <f t="shared" si="206"/>
        <v>44710</v>
      </c>
      <c r="B3806" s="325" t="str">
        <f t="shared" si="205"/>
        <v>DOM</v>
      </c>
      <c r="C3806" s="327">
        <f t="shared" si="204"/>
        <v>44704</v>
      </c>
      <c r="D3806" s="325">
        <f t="shared" si="203"/>
        <v>2022</v>
      </c>
      <c r="E3806" s="326">
        <f t="shared" ref="E3806:E3869" si="207">IF(B3806="seg",E3805+1,E3805)</f>
        <v>74</v>
      </c>
    </row>
    <row r="3807" spans="1:5">
      <c r="A3807" s="324">
        <f t="shared" si="206"/>
        <v>44711</v>
      </c>
      <c r="B3807" s="325" t="str">
        <f t="shared" si="205"/>
        <v>SEG</v>
      </c>
      <c r="C3807" s="327">
        <f t="shared" si="204"/>
        <v>44711</v>
      </c>
      <c r="D3807" s="325">
        <f t="shared" si="203"/>
        <v>2022</v>
      </c>
      <c r="E3807" s="326">
        <f t="shared" si="207"/>
        <v>75</v>
      </c>
    </row>
    <row r="3808" spans="1:5">
      <c r="A3808" s="324">
        <f t="shared" si="206"/>
        <v>44712</v>
      </c>
      <c r="B3808" s="325" t="str">
        <f t="shared" si="205"/>
        <v>TER</v>
      </c>
      <c r="C3808" s="327">
        <f t="shared" si="204"/>
        <v>44711</v>
      </c>
      <c r="D3808" s="325">
        <f t="shared" si="203"/>
        <v>2022</v>
      </c>
      <c r="E3808" s="326">
        <f t="shared" si="207"/>
        <v>75</v>
      </c>
    </row>
    <row r="3809" spans="1:5">
      <c r="A3809" s="324">
        <f t="shared" si="206"/>
        <v>44713</v>
      </c>
      <c r="B3809" s="325" t="str">
        <f t="shared" si="205"/>
        <v>QUA</v>
      </c>
      <c r="C3809" s="327">
        <f t="shared" si="204"/>
        <v>44711</v>
      </c>
      <c r="D3809" s="325">
        <f t="shared" si="203"/>
        <v>2022</v>
      </c>
      <c r="E3809" s="326">
        <f t="shared" si="207"/>
        <v>75</v>
      </c>
    </row>
    <row r="3810" spans="1:5">
      <c r="A3810" s="324">
        <f t="shared" si="206"/>
        <v>44714</v>
      </c>
      <c r="B3810" s="325" t="str">
        <f t="shared" si="205"/>
        <v>QUI</v>
      </c>
      <c r="C3810" s="327">
        <f t="shared" si="204"/>
        <v>44711</v>
      </c>
      <c r="D3810" s="325">
        <f t="shared" si="203"/>
        <v>2022</v>
      </c>
      <c r="E3810" s="326">
        <f t="shared" si="207"/>
        <v>75</v>
      </c>
    </row>
    <row r="3811" spans="1:5">
      <c r="A3811" s="324">
        <f t="shared" si="206"/>
        <v>44715</v>
      </c>
      <c r="B3811" s="325" t="str">
        <f t="shared" si="205"/>
        <v>SEX</v>
      </c>
      <c r="C3811" s="327">
        <f t="shared" si="204"/>
        <v>44711</v>
      </c>
      <c r="D3811" s="325">
        <f t="shared" si="203"/>
        <v>2022</v>
      </c>
      <c r="E3811" s="326">
        <f t="shared" si="207"/>
        <v>75</v>
      </c>
    </row>
    <row r="3812" spans="1:5">
      <c r="A3812" s="324">
        <f t="shared" si="206"/>
        <v>44716</v>
      </c>
      <c r="B3812" s="325" t="str">
        <f t="shared" si="205"/>
        <v>SAB</v>
      </c>
      <c r="C3812" s="327">
        <f t="shared" si="204"/>
        <v>44711</v>
      </c>
      <c r="D3812" s="325">
        <f t="shared" si="203"/>
        <v>2022</v>
      </c>
      <c r="E3812" s="326">
        <f t="shared" si="207"/>
        <v>75</v>
      </c>
    </row>
    <row r="3813" spans="1:5">
      <c r="A3813" s="324">
        <f t="shared" si="206"/>
        <v>44717</v>
      </c>
      <c r="B3813" s="325" t="str">
        <f t="shared" si="205"/>
        <v>DOM</v>
      </c>
      <c r="C3813" s="327">
        <f t="shared" si="204"/>
        <v>44711</v>
      </c>
      <c r="D3813" s="325">
        <f t="shared" si="203"/>
        <v>2022</v>
      </c>
      <c r="E3813" s="326">
        <f t="shared" si="207"/>
        <v>75</v>
      </c>
    </row>
    <row r="3814" spans="1:5">
      <c r="A3814" s="324">
        <f t="shared" si="206"/>
        <v>44718</v>
      </c>
      <c r="B3814" s="325" t="str">
        <f t="shared" si="205"/>
        <v>SEG</v>
      </c>
      <c r="C3814" s="327">
        <f t="shared" si="204"/>
        <v>44718</v>
      </c>
      <c r="D3814" s="325">
        <f t="shared" si="203"/>
        <v>2022</v>
      </c>
      <c r="E3814" s="326">
        <f t="shared" si="207"/>
        <v>76</v>
      </c>
    </row>
    <row r="3815" spans="1:5">
      <c r="A3815" s="324">
        <f t="shared" si="206"/>
        <v>44719</v>
      </c>
      <c r="B3815" s="325" t="str">
        <f t="shared" si="205"/>
        <v>TER</v>
      </c>
      <c r="C3815" s="327">
        <f t="shared" si="204"/>
        <v>44718</v>
      </c>
      <c r="D3815" s="325">
        <f t="shared" si="203"/>
        <v>2022</v>
      </c>
      <c r="E3815" s="326">
        <f t="shared" si="207"/>
        <v>76</v>
      </c>
    </row>
    <row r="3816" spans="1:5">
      <c r="A3816" s="324">
        <f t="shared" si="206"/>
        <v>44720</v>
      </c>
      <c r="B3816" s="325" t="str">
        <f t="shared" si="205"/>
        <v>QUA</v>
      </c>
      <c r="C3816" s="327">
        <f t="shared" si="204"/>
        <v>44718</v>
      </c>
      <c r="D3816" s="325">
        <f t="shared" ref="D3816:D3879" si="208">YEAR(A3816)</f>
        <v>2022</v>
      </c>
      <c r="E3816" s="326">
        <f t="shared" si="207"/>
        <v>76</v>
      </c>
    </row>
    <row r="3817" spans="1:5">
      <c r="A3817" s="324">
        <f t="shared" si="206"/>
        <v>44721</v>
      </c>
      <c r="B3817" s="325" t="str">
        <f t="shared" si="205"/>
        <v>QUI</v>
      </c>
      <c r="C3817" s="327">
        <f t="shared" si="204"/>
        <v>44718</v>
      </c>
      <c r="D3817" s="325">
        <f t="shared" si="208"/>
        <v>2022</v>
      </c>
      <c r="E3817" s="326">
        <f t="shared" si="207"/>
        <v>76</v>
      </c>
    </row>
    <row r="3818" spans="1:5">
      <c r="A3818" s="324">
        <f t="shared" si="206"/>
        <v>44722</v>
      </c>
      <c r="B3818" s="325" t="str">
        <f t="shared" si="205"/>
        <v>SEX</v>
      </c>
      <c r="C3818" s="327">
        <f t="shared" si="204"/>
        <v>44718</v>
      </c>
      <c r="D3818" s="325">
        <f t="shared" si="208"/>
        <v>2022</v>
      </c>
      <c r="E3818" s="326">
        <f t="shared" si="207"/>
        <v>76</v>
      </c>
    </row>
    <row r="3819" spans="1:5">
      <c r="A3819" s="324">
        <f t="shared" si="206"/>
        <v>44723</v>
      </c>
      <c r="B3819" s="325" t="str">
        <f t="shared" si="205"/>
        <v>SAB</v>
      </c>
      <c r="C3819" s="327">
        <f t="shared" si="204"/>
        <v>44718</v>
      </c>
      <c r="D3819" s="325">
        <f t="shared" si="208"/>
        <v>2022</v>
      </c>
      <c r="E3819" s="326">
        <f t="shared" si="207"/>
        <v>76</v>
      </c>
    </row>
    <row r="3820" spans="1:5">
      <c r="A3820" s="324">
        <f t="shared" si="206"/>
        <v>44724</v>
      </c>
      <c r="B3820" s="325" t="str">
        <f t="shared" si="205"/>
        <v>DOM</v>
      </c>
      <c r="C3820" s="327">
        <f t="shared" si="204"/>
        <v>44718</v>
      </c>
      <c r="D3820" s="325">
        <f t="shared" si="208"/>
        <v>2022</v>
      </c>
      <c r="E3820" s="326">
        <f t="shared" si="207"/>
        <v>76</v>
      </c>
    </row>
    <row r="3821" spans="1:5">
      <c r="A3821" s="324">
        <f t="shared" si="206"/>
        <v>44725</v>
      </c>
      <c r="B3821" s="325" t="str">
        <f t="shared" si="205"/>
        <v>SEG</v>
      </c>
      <c r="C3821" s="327">
        <f t="shared" si="204"/>
        <v>44725</v>
      </c>
      <c r="D3821" s="325">
        <f t="shared" si="208"/>
        <v>2022</v>
      </c>
      <c r="E3821" s="326">
        <f t="shared" si="207"/>
        <v>77</v>
      </c>
    </row>
    <row r="3822" spans="1:5">
      <c r="A3822" s="324">
        <f t="shared" si="206"/>
        <v>44726</v>
      </c>
      <c r="B3822" s="325" t="str">
        <f t="shared" si="205"/>
        <v>TER</v>
      </c>
      <c r="C3822" s="327">
        <f t="shared" ref="C3822:C3885" si="209">C3815+7</f>
        <v>44725</v>
      </c>
      <c r="D3822" s="325">
        <f t="shared" si="208"/>
        <v>2022</v>
      </c>
      <c r="E3822" s="326">
        <f t="shared" si="207"/>
        <v>77</v>
      </c>
    </row>
    <row r="3823" spans="1:5">
      <c r="A3823" s="324">
        <f t="shared" si="206"/>
        <v>44727</v>
      </c>
      <c r="B3823" s="325" t="str">
        <f t="shared" si="205"/>
        <v>QUA</v>
      </c>
      <c r="C3823" s="327">
        <f t="shared" si="209"/>
        <v>44725</v>
      </c>
      <c r="D3823" s="325">
        <f t="shared" si="208"/>
        <v>2022</v>
      </c>
      <c r="E3823" s="326">
        <f t="shared" si="207"/>
        <v>77</v>
      </c>
    </row>
    <row r="3824" spans="1:5">
      <c r="A3824" s="324">
        <f t="shared" si="206"/>
        <v>44728</v>
      </c>
      <c r="B3824" s="325" t="str">
        <f t="shared" si="205"/>
        <v>QUI</v>
      </c>
      <c r="C3824" s="327">
        <f t="shared" si="209"/>
        <v>44725</v>
      </c>
      <c r="D3824" s="325">
        <f t="shared" si="208"/>
        <v>2022</v>
      </c>
      <c r="E3824" s="326">
        <f t="shared" si="207"/>
        <v>77</v>
      </c>
    </row>
    <row r="3825" spans="1:5">
      <c r="A3825" s="324">
        <f t="shared" si="206"/>
        <v>44729</v>
      </c>
      <c r="B3825" s="325" t="str">
        <f t="shared" si="205"/>
        <v>SEX</v>
      </c>
      <c r="C3825" s="327">
        <f t="shared" si="209"/>
        <v>44725</v>
      </c>
      <c r="D3825" s="325">
        <f t="shared" si="208"/>
        <v>2022</v>
      </c>
      <c r="E3825" s="326">
        <f t="shared" si="207"/>
        <v>77</v>
      </c>
    </row>
    <row r="3826" spans="1:5">
      <c r="A3826" s="324">
        <f t="shared" si="206"/>
        <v>44730</v>
      </c>
      <c r="B3826" s="325" t="str">
        <f t="shared" si="205"/>
        <v>SAB</v>
      </c>
      <c r="C3826" s="327">
        <f t="shared" si="209"/>
        <v>44725</v>
      </c>
      <c r="D3826" s="325">
        <f t="shared" si="208"/>
        <v>2022</v>
      </c>
      <c r="E3826" s="326">
        <f t="shared" si="207"/>
        <v>77</v>
      </c>
    </row>
    <row r="3827" spans="1:5">
      <c r="A3827" s="324">
        <f t="shared" si="206"/>
        <v>44731</v>
      </c>
      <c r="B3827" s="325" t="str">
        <f t="shared" si="205"/>
        <v>DOM</v>
      </c>
      <c r="C3827" s="327">
        <f t="shared" si="209"/>
        <v>44725</v>
      </c>
      <c r="D3827" s="325">
        <f t="shared" si="208"/>
        <v>2022</v>
      </c>
      <c r="E3827" s="326">
        <f t="shared" si="207"/>
        <v>77</v>
      </c>
    </row>
    <row r="3828" spans="1:5">
      <c r="A3828" s="324">
        <f t="shared" si="206"/>
        <v>44732</v>
      </c>
      <c r="B3828" s="325" t="str">
        <f t="shared" si="205"/>
        <v>SEG</v>
      </c>
      <c r="C3828" s="327">
        <f t="shared" si="209"/>
        <v>44732</v>
      </c>
      <c r="D3828" s="325">
        <f t="shared" si="208"/>
        <v>2022</v>
      </c>
      <c r="E3828" s="326">
        <f t="shared" si="207"/>
        <v>78</v>
      </c>
    </row>
    <row r="3829" spans="1:5">
      <c r="A3829" s="324">
        <f t="shared" si="206"/>
        <v>44733</v>
      </c>
      <c r="B3829" s="325" t="str">
        <f t="shared" si="205"/>
        <v>TER</v>
      </c>
      <c r="C3829" s="327">
        <f t="shared" si="209"/>
        <v>44732</v>
      </c>
      <c r="D3829" s="325">
        <f t="shared" si="208"/>
        <v>2022</v>
      </c>
      <c r="E3829" s="326">
        <f t="shared" si="207"/>
        <v>78</v>
      </c>
    </row>
    <row r="3830" spans="1:5">
      <c r="A3830" s="324">
        <f t="shared" si="206"/>
        <v>44734</v>
      </c>
      <c r="B3830" s="325" t="str">
        <f t="shared" si="205"/>
        <v>QUA</v>
      </c>
      <c r="C3830" s="327">
        <f t="shared" si="209"/>
        <v>44732</v>
      </c>
      <c r="D3830" s="325">
        <f t="shared" si="208"/>
        <v>2022</v>
      </c>
      <c r="E3830" s="326">
        <f t="shared" si="207"/>
        <v>78</v>
      </c>
    </row>
    <row r="3831" spans="1:5">
      <c r="A3831" s="324">
        <f t="shared" si="206"/>
        <v>44735</v>
      </c>
      <c r="B3831" s="325" t="str">
        <f t="shared" si="205"/>
        <v>QUI</v>
      </c>
      <c r="C3831" s="327">
        <f t="shared" si="209"/>
        <v>44732</v>
      </c>
      <c r="D3831" s="325">
        <f t="shared" si="208"/>
        <v>2022</v>
      </c>
      <c r="E3831" s="326">
        <f t="shared" si="207"/>
        <v>78</v>
      </c>
    </row>
    <row r="3832" spans="1:5">
      <c r="A3832" s="324">
        <f t="shared" si="206"/>
        <v>44736</v>
      </c>
      <c r="B3832" s="325" t="str">
        <f t="shared" si="205"/>
        <v>SEX</v>
      </c>
      <c r="C3832" s="327">
        <f t="shared" si="209"/>
        <v>44732</v>
      </c>
      <c r="D3832" s="325">
        <f t="shared" si="208"/>
        <v>2022</v>
      </c>
      <c r="E3832" s="326">
        <f t="shared" si="207"/>
        <v>78</v>
      </c>
    </row>
    <row r="3833" spans="1:5">
      <c r="A3833" s="324">
        <f t="shared" si="206"/>
        <v>44737</v>
      </c>
      <c r="B3833" s="325" t="str">
        <f t="shared" si="205"/>
        <v>SAB</v>
      </c>
      <c r="C3833" s="327">
        <f t="shared" si="209"/>
        <v>44732</v>
      </c>
      <c r="D3833" s="325">
        <f t="shared" si="208"/>
        <v>2022</v>
      </c>
      <c r="E3833" s="326">
        <f t="shared" si="207"/>
        <v>78</v>
      </c>
    </row>
    <row r="3834" spans="1:5">
      <c r="A3834" s="324">
        <f t="shared" si="206"/>
        <v>44738</v>
      </c>
      <c r="B3834" s="325" t="str">
        <f t="shared" si="205"/>
        <v>DOM</v>
      </c>
      <c r="C3834" s="327">
        <f t="shared" si="209"/>
        <v>44732</v>
      </c>
      <c r="D3834" s="325">
        <f t="shared" si="208"/>
        <v>2022</v>
      </c>
      <c r="E3834" s="326">
        <f t="shared" si="207"/>
        <v>78</v>
      </c>
    </row>
    <row r="3835" spans="1:5">
      <c r="A3835" s="324">
        <f t="shared" si="206"/>
        <v>44739</v>
      </c>
      <c r="B3835" s="325" t="str">
        <f t="shared" si="205"/>
        <v>SEG</v>
      </c>
      <c r="C3835" s="327">
        <f t="shared" si="209"/>
        <v>44739</v>
      </c>
      <c r="D3835" s="325">
        <f t="shared" si="208"/>
        <v>2022</v>
      </c>
      <c r="E3835" s="326">
        <f t="shared" si="207"/>
        <v>79</v>
      </c>
    </row>
    <row r="3836" spans="1:5">
      <c r="A3836" s="324">
        <f t="shared" si="206"/>
        <v>44740</v>
      </c>
      <c r="B3836" s="325" t="str">
        <f t="shared" si="205"/>
        <v>TER</v>
      </c>
      <c r="C3836" s="327">
        <f t="shared" si="209"/>
        <v>44739</v>
      </c>
      <c r="D3836" s="325">
        <f t="shared" si="208"/>
        <v>2022</v>
      </c>
      <c r="E3836" s="326">
        <f t="shared" si="207"/>
        <v>79</v>
      </c>
    </row>
    <row r="3837" spans="1:5">
      <c r="A3837" s="324">
        <f t="shared" si="206"/>
        <v>44741</v>
      </c>
      <c r="B3837" s="325" t="str">
        <f t="shared" si="205"/>
        <v>QUA</v>
      </c>
      <c r="C3837" s="327">
        <f t="shared" si="209"/>
        <v>44739</v>
      </c>
      <c r="D3837" s="325">
        <f t="shared" si="208"/>
        <v>2022</v>
      </c>
      <c r="E3837" s="326">
        <f t="shared" si="207"/>
        <v>79</v>
      </c>
    </row>
    <row r="3838" spans="1:5">
      <c r="A3838" s="324">
        <f t="shared" si="206"/>
        <v>44742</v>
      </c>
      <c r="B3838" s="325" t="str">
        <f t="shared" si="205"/>
        <v>QUI</v>
      </c>
      <c r="C3838" s="327">
        <f t="shared" si="209"/>
        <v>44739</v>
      </c>
      <c r="D3838" s="325">
        <f t="shared" si="208"/>
        <v>2022</v>
      </c>
      <c r="E3838" s="326">
        <f t="shared" si="207"/>
        <v>79</v>
      </c>
    </row>
    <row r="3839" spans="1:5">
      <c r="A3839" s="324">
        <f t="shared" si="206"/>
        <v>44743</v>
      </c>
      <c r="B3839" s="325" t="str">
        <f t="shared" si="205"/>
        <v>SEX</v>
      </c>
      <c r="C3839" s="327">
        <f t="shared" si="209"/>
        <v>44739</v>
      </c>
      <c r="D3839" s="325">
        <f t="shared" si="208"/>
        <v>2022</v>
      </c>
      <c r="E3839" s="326">
        <f t="shared" si="207"/>
        <v>79</v>
      </c>
    </row>
    <row r="3840" spans="1:5">
      <c r="A3840" s="324">
        <f t="shared" si="206"/>
        <v>44744</v>
      </c>
      <c r="B3840" s="325" t="str">
        <f t="shared" si="205"/>
        <v>SAB</v>
      </c>
      <c r="C3840" s="327">
        <f t="shared" si="209"/>
        <v>44739</v>
      </c>
      <c r="D3840" s="325">
        <f t="shared" si="208"/>
        <v>2022</v>
      </c>
      <c r="E3840" s="326">
        <f t="shared" si="207"/>
        <v>79</v>
      </c>
    </row>
    <row r="3841" spans="1:5">
      <c r="A3841" s="324">
        <f t="shared" si="206"/>
        <v>44745</v>
      </c>
      <c r="B3841" s="325" t="str">
        <f t="shared" si="205"/>
        <v>DOM</v>
      </c>
      <c r="C3841" s="327">
        <f t="shared" si="209"/>
        <v>44739</v>
      </c>
      <c r="D3841" s="325">
        <f t="shared" si="208"/>
        <v>2022</v>
      </c>
      <c r="E3841" s="326">
        <f t="shared" si="207"/>
        <v>79</v>
      </c>
    </row>
    <row r="3842" spans="1:5">
      <c r="A3842" s="324">
        <f t="shared" si="206"/>
        <v>44746</v>
      </c>
      <c r="B3842" s="325" t="str">
        <f t="shared" ref="B3842:B3905" si="210">VLOOKUP(WEEKDAY(A3842),$G$2:$H$9,2,0)</f>
        <v>SEG</v>
      </c>
      <c r="C3842" s="327">
        <f t="shared" si="209"/>
        <v>44746</v>
      </c>
      <c r="D3842" s="325">
        <f t="shared" si="208"/>
        <v>2022</v>
      </c>
      <c r="E3842" s="326">
        <f t="shared" si="207"/>
        <v>80</v>
      </c>
    </row>
    <row r="3843" spans="1:5">
      <c r="A3843" s="324">
        <f t="shared" si="206"/>
        <v>44747</v>
      </c>
      <c r="B3843" s="325" t="str">
        <f t="shared" si="210"/>
        <v>TER</v>
      </c>
      <c r="C3843" s="327">
        <f t="shared" si="209"/>
        <v>44746</v>
      </c>
      <c r="D3843" s="325">
        <f t="shared" si="208"/>
        <v>2022</v>
      </c>
      <c r="E3843" s="326">
        <f t="shared" si="207"/>
        <v>80</v>
      </c>
    </row>
    <row r="3844" spans="1:5">
      <c r="A3844" s="324">
        <f t="shared" si="206"/>
        <v>44748</v>
      </c>
      <c r="B3844" s="325" t="str">
        <f t="shared" si="210"/>
        <v>QUA</v>
      </c>
      <c r="C3844" s="327">
        <f t="shared" si="209"/>
        <v>44746</v>
      </c>
      <c r="D3844" s="325">
        <f t="shared" si="208"/>
        <v>2022</v>
      </c>
      <c r="E3844" s="326">
        <f t="shared" si="207"/>
        <v>80</v>
      </c>
    </row>
    <row r="3845" spans="1:5">
      <c r="A3845" s="324">
        <f t="shared" si="206"/>
        <v>44749</v>
      </c>
      <c r="B3845" s="325" t="str">
        <f t="shared" si="210"/>
        <v>QUI</v>
      </c>
      <c r="C3845" s="327">
        <f t="shared" si="209"/>
        <v>44746</v>
      </c>
      <c r="D3845" s="325">
        <f t="shared" si="208"/>
        <v>2022</v>
      </c>
      <c r="E3845" s="326">
        <f t="shared" si="207"/>
        <v>80</v>
      </c>
    </row>
    <row r="3846" spans="1:5">
      <c r="A3846" s="324">
        <f t="shared" si="206"/>
        <v>44750</v>
      </c>
      <c r="B3846" s="325" t="str">
        <f t="shared" si="210"/>
        <v>SEX</v>
      </c>
      <c r="C3846" s="327">
        <f t="shared" si="209"/>
        <v>44746</v>
      </c>
      <c r="D3846" s="325">
        <f t="shared" si="208"/>
        <v>2022</v>
      </c>
      <c r="E3846" s="326">
        <f t="shared" si="207"/>
        <v>80</v>
      </c>
    </row>
    <row r="3847" spans="1:5">
      <c r="A3847" s="324">
        <f t="shared" si="206"/>
        <v>44751</v>
      </c>
      <c r="B3847" s="325" t="str">
        <f t="shared" si="210"/>
        <v>SAB</v>
      </c>
      <c r="C3847" s="327">
        <f t="shared" si="209"/>
        <v>44746</v>
      </c>
      <c r="D3847" s="325">
        <f t="shared" si="208"/>
        <v>2022</v>
      </c>
      <c r="E3847" s="326">
        <f t="shared" si="207"/>
        <v>80</v>
      </c>
    </row>
    <row r="3848" spans="1:5">
      <c r="A3848" s="324">
        <f t="shared" si="206"/>
        <v>44752</v>
      </c>
      <c r="B3848" s="325" t="str">
        <f t="shared" si="210"/>
        <v>DOM</v>
      </c>
      <c r="C3848" s="327">
        <f t="shared" si="209"/>
        <v>44746</v>
      </c>
      <c r="D3848" s="325">
        <f t="shared" si="208"/>
        <v>2022</v>
      </c>
      <c r="E3848" s="326">
        <f t="shared" si="207"/>
        <v>80</v>
      </c>
    </row>
    <row r="3849" spans="1:5">
      <c r="A3849" s="324">
        <f t="shared" si="206"/>
        <v>44753</v>
      </c>
      <c r="B3849" s="325" t="str">
        <f t="shared" si="210"/>
        <v>SEG</v>
      </c>
      <c r="C3849" s="327">
        <f t="shared" si="209"/>
        <v>44753</v>
      </c>
      <c r="D3849" s="325">
        <f t="shared" si="208"/>
        <v>2022</v>
      </c>
      <c r="E3849" s="326">
        <f t="shared" si="207"/>
        <v>81</v>
      </c>
    </row>
    <row r="3850" spans="1:5">
      <c r="A3850" s="324">
        <f t="shared" si="206"/>
        <v>44754</v>
      </c>
      <c r="B3850" s="325" t="str">
        <f t="shared" si="210"/>
        <v>TER</v>
      </c>
      <c r="C3850" s="327">
        <f t="shared" si="209"/>
        <v>44753</v>
      </c>
      <c r="D3850" s="325">
        <f t="shared" si="208"/>
        <v>2022</v>
      </c>
      <c r="E3850" s="326">
        <f t="shared" si="207"/>
        <v>81</v>
      </c>
    </row>
    <row r="3851" spans="1:5">
      <c r="A3851" s="324">
        <f t="shared" si="206"/>
        <v>44755</v>
      </c>
      <c r="B3851" s="325" t="str">
        <f t="shared" si="210"/>
        <v>QUA</v>
      </c>
      <c r="C3851" s="327">
        <f t="shared" si="209"/>
        <v>44753</v>
      </c>
      <c r="D3851" s="325">
        <f t="shared" si="208"/>
        <v>2022</v>
      </c>
      <c r="E3851" s="326">
        <f t="shared" si="207"/>
        <v>81</v>
      </c>
    </row>
    <row r="3852" spans="1:5">
      <c r="A3852" s="324">
        <f t="shared" ref="A3852:A3915" si="211">A3851+1</f>
        <v>44756</v>
      </c>
      <c r="B3852" s="325" t="str">
        <f t="shared" si="210"/>
        <v>QUI</v>
      </c>
      <c r="C3852" s="327">
        <f t="shared" si="209"/>
        <v>44753</v>
      </c>
      <c r="D3852" s="325">
        <f t="shared" si="208"/>
        <v>2022</v>
      </c>
      <c r="E3852" s="326">
        <f t="shared" si="207"/>
        <v>81</v>
      </c>
    </row>
    <row r="3853" spans="1:5">
      <c r="A3853" s="324">
        <f t="shared" si="211"/>
        <v>44757</v>
      </c>
      <c r="B3853" s="325" t="str">
        <f t="shared" si="210"/>
        <v>SEX</v>
      </c>
      <c r="C3853" s="327">
        <f t="shared" si="209"/>
        <v>44753</v>
      </c>
      <c r="D3853" s="325">
        <f t="shared" si="208"/>
        <v>2022</v>
      </c>
      <c r="E3853" s="326">
        <f t="shared" si="207"/>
        <v>81</v>
      </c>
    </row>
    <row r="3854" spans="1:5">
      <c r="A3854" s="324">
        <f t="shared" si="211"/>
        <v>44758</v>
      </c>
      <c r="B3854" s="325" t="str">
        <f t="shared" si="210"/>
        <v>SAB</v>
      </c>
      <c r="C3854" s="327">
        <f t="shared" si="209"/>
        <v>44753</v>
      </c>
      <c r="D3854" s="325">
        <f t="shared" si="208"/>
        <v>2022</v>
      </c>
      <c r="E3854" s="326">
        <f t="shared" si="207"/>
        <v>81</v>
      </c>
    </row>
    <row r="3855" spans="1:5">
      <c r="A3855" s="324">
        <f t="shared" si="211"/>
        <v>44759</v>
      </c>
      <c r="B3855" s="325" t="str">
        <f t="shared" si="210"/>
        <v>DOM</v>
      </c>
      <c r="C3855" s="327">
        <f t="shared" si="209"/>
        <v>44753</v>
      </c>
      <c r="D3855" s="325">
        <f t="shared" si="208"/>
        <v>2022</v>
      </c>
      <c r="E3855" s="326">
        <f t="shared" si="207"/>
        <v>81</v>
      </c>
    </row>
    <row r="3856" spans="1:5">
      <c r="A3856" s="324">
        <f t="shared" si="211"/>
        <v>44760</v>
      </c>
      <c r="B3856" s="325" t="str">
        <f t="shared" si="210"/>
        <v>SEG</v>
      </c>
      <c r="C3856" s="327">
        <f t="shared" si="209"/>
        <v>44760</v>
      </c>
      <c r="D3856" s="325">
        <f t="shared" si="208"/>
        <v>2022</v>
      </c>
      <c r="E3856" s="326">
        <f t="shared" si="207"/>
        <v>82</v>
      </c>
    </row>
    <row r="3857" spans="1:5">
      <c r="A3857" s="324">
        <f t="shared" si="211"/>
        <v>44761</v>
      </c>
      <c r="B3857" s="325" t="str">
        <f t="shared" si="210"/>
        <v>TER</v>
      </c>
      <c r="C3857" s="327">
        <f t="shared" si="209"/>
        <v>44760</v>
      </c>
      <c r="D3857" s="325">
        <f t="shared" si="208"/>
        <v>2022</v>
      </c>
      <c r="E3857" s="326">
        <f t="shared" si="207"/>
        <v>82</v>
      </c>
    </row>
    <row r="3858" spans="1:5">
      <c r="A3858" s="324">
        <f t="shared" si="211"/>
        <v>44762</v>
      </c>
      <c r="B3858" s="325" t="str">
        <f t="shared" si="210"/>
        <v>QUA</v>
      </c>
      <c r="C3858" s="327">
        <f t="shared" si="209"/>
        <v>44760</v>
      </c>
      <c r="D3858" s="325">
        <f t="shared" si="208"/>
        <v>2022</v>
      </c>
      <c r="E3858" s="326">
        <f t="shared" si="207"/>
        <v>82</v>
      </c>
    </row>
    <row r="3859" spans="1:5">
      <c r="A3859" s="324">
        <f t="shared" si="211"/>
        <v>44763</v>
      </c>
      <c r="B3859" s="325" t="str">
        <f t="shared" si="210"/>
        <v>QUI</v>
      </c>
      <c r="C3859" s="327">
        <f t="shared" si="209"/>
        <v>44760</v>
      </c>
      <c r="D3859" s="325">
        <f t="shared" si="208"/>
        <v>2022</v>
      </c>
      <c r="E3859" s="326">
        <f t="shared" si="207"/>
        <v>82</v>
      </c>
    </row>
    <row r="3860" spans="1:5">
      <c r="A3860" s="324">
        <f t="shared" si="211"/>
        <v>44764</v>
      </c>
      <c r="B3860" s="325" t="str">
        <f t="shared" si="210"/>
        <v>SEX</v>
      </c>
      <c r="C3860" s="327">
        <f t="shared" si="209"/>
        <v>44760</v>
      </c>
      <c r="D3860" s="325">
        <f t="shared" si="208"/>
        <v>2022</v>
      </c>
      <c r="E3860" s="326">
        <f t="shared" si="207"/>
        <v>82</v>
      </c>
    </row>
    <row r="3861" spans="1:5">
      <c r="A3861" s="324">
        <f t="shared" si="211"/>
        <v>44765</v>
      </c>
      <c r="B3861" s="325" t="str">
        <f t="shared" si="210"/>
        <v>SAB</v>
      </c>
      <c r="C3861" s="327">
        <f t="shared" si="209"/>
        <v>44760</v>
      </c>
      <c r="D3861" s="325">
        <f t="shared" si="208"/>
        <v>2022</v>
      </c>
      <c r="E3861" s="326">
        <f t="shared" si="207"/>
        <v>82</v>
      </c>
    </row>
    <row r="3862" spans="1:5">
      <c r="A3862" s="324">
        <f t="shared" si="211"/>
        <v>44766</v>
      </c>
      <c r="B3862" s="325" t="str">
        <f t="shared" si="210"/>
        <v>DOM</v>
      </c>
      <c r="C3862" s="327">
        <f t="shared" si="209"/>
        <v>44760</v>
      </c>
      <c r="D3862" s="325">
        <f t="shared" si="208"/>
        <v>2022</v>
      </c>
      <c r="E3862" s="326">
        <f t="shared" si="207"/>
        <v>82</v>
      </c>
    </row>
    <row r="3863" spans="1:5">
      <c r="A3863" s="324">
        <f t="shared" si="211"/>
        <v>44767</v>
      </c>
      <c r="B3863" s="325" t="str">
        <f t="shared" si="210"/>
        <v>SEG</v>
      </c>
      <c r="C3863" s="327">
        <f t="shared" si="209"/>
        <v>44767</v>
      </c>
      <c r="D3863" s="325">
        <f t="shared" si="208"/>
        <v>2022</v>
      </c>
      <c r="E3863" s="326">
        <f t="shared" si="207"/>
        <v>83</v>
      </c>
    </row>
    <row r="3864" spans="1:5">
      <c r="A3864" s="324">
        <f t="shared" si="211"/>
        <v>44768</v>
      </c>
      <c r="B3864" s="325" t="str">
        <f t="shared" si="210"/>
        <v>TER</v>
      </c>
      <c r="C3864" s="327">
        <f t="shared" si="209"/>
        <v>44767</v>
      </c>
      <c r="D3864" s="325">
        <f t="shared" si="208"/>
        <v>2022</v>
      </c>
      <c r="E3864" s="326">
        <f t="shared" si="207"/>
        <v>83</v>
      </c>
    </row>
    <row r="3865" spans="1:5">
      <c r="A3865" s="324">
        <f t="shared" si="211"/>
        <v>44769</v>
      </c>
      <c r="B3865" s="325" t="str">
        <f t="shared" si="210"/>
        <v>QUA</v>
      </c>
      <c r="C3865" s="327">
        <f t="shared" si="209"/>
        <v>44767</v>
      </c>
      <c r="D3865" s="325">
        <f t="shared" si="208"/>
        <v>2022</v>
      </c>
      <c r="E3865" s="326">
        <f t="shared" si="207"/>
        <v>83</v>
      </c>
    </row>
    <row r="3866" spans="1:5">
      <c r="A3866" s="324">
        <f t="shared" si="211"/>
        <v>44770</v>
      </c>
      <c r="B3866" s="325" t="str">
        <f t="shared" si="210"/>
        <v>QUI</v>
      </c>
      <c r="C3866" s="327">
        <f t="shared" si="209"/>
        <v>44767</v>
      </c>
      <c r="D3866" s="325">
        <f t="shared" si="208"/>
        <v>2022</v>
      </c>
      <c r="E3866" s="326">
        <f t="shared" si="207"/>
        <v>83</v>
      </c>
    </row>
    <row r="3867" spans="1:5">
      <c r="A3867" s="324">
        <f t="shared" si="211"/>
        <v>44771</v>
      </c>
      <c r="B3867" s="325" t="str">
        <f t="shared" si="210"/>
        <v>SEX</v>
      </c>
      <c r="C3867" s="327">
        <f t="shared" si="209"/>
        <v>44767</v>
      </c>
      <c r="D3867" s="325">
        <f t="shared" si="208"/>
        <v>2022</v>
      </c>
      <c r="E3867" s="326">
        <f t="shared" si="207"/>
        <v>83</v>
      </c>
    </row>
    <row r="3868" spans="1:5">
      <c r="A3868" s="324">
        <f t="shared" si="211"/>
        <v>44772</v>
      </c>
      <c r="B3868" s="325" t="str">
        <f t="shared" si="210"/>
        <v>SAB</v>
      </c>
      <c r="C3868" s="327">
        <f t="shared" si="209"/>
        <v>44767</v>
      </c>
      <c r="D3868" s="325">
        <f t="shared" si="208"/>
        <v>2022</v>
      </c>
      <c r="E3868" s="326">
        <f t="shared" si="207"/>
        <v>83</v>
      </c>
    </row>
    <row r="3869" spans="1:5">
      <c r="A3869" s="324">
        <f t="shared" si="211"/>
        <v>44773</v>
      </c>
      <c r="B3869" s="325" t="str">
        <f t="shared" si="210"/>
        <v>DOM</v>
      </c>
      <c r="C3869" s="327">
        <f t="shared" si="209"/>
        <v>44767</v>
      </c>
      <c r="D3869" s="325">
        <f t="shared" si="208"/>
        <v>2022</v>
      </c>
      <c r="E3869" s="326">
        <f t="shared" si="207"/>
        <v>83</v>
      </c>
    </row>
    <row r="3870" spans="1:5">
      <c r="A3870" s="324">
        <f t="shared" si="211"/>
        <v>44774</v>
      </c>
      <c r="B3870" s="325" t="str">
        <f t="shared" si="210"/>
        <v>SEG</v>
      </c>
      <c r="C3870" s="327">
        <f t="shared" si="209"/>
        <v>44774</v>
      </c>
      <c r="D3870" s="325">
        <f t="shared" si="208"/>
        <v>2022</v>
      </c>
      <c r="E3870" s="326">
        <f t="shared" ref="E3870:E3933" si="212">IF(B3870="seg",E3869+1,E3869)</f>
        <v>84</v>
      </c>
    </row>
    <row r="3871" spans="1:5">
      <c r="A3871" s="324">
        <f t="shared" si="211"/>
        <v>44775</v>
      </c>
      <c r="B3871" s="325" t="str">
        <f t="shared" si="210"/>
        <v>TER</v>
      </c>
      <c r="C3871" s="327">
        <f t="shared" si="209"/>
        <v>44774</v>
      </c>
      <c r="D3871" s="325">
        <f t="shared" si="208"/>
        <v>2022</v>
      </c>
      <c r="E3871" s="326">
        <f t="shared" si="212"/>
        <v>84</v>
      </c>
    </row>
    <row r="3872" spans="1:5">
      <c r="A3872" s="324">
        <f t="shared" si="211"/>
        <v>44776</v>
      </c>
      <c r="B3872" s="325" t="str">
        <f t="shared" si="210"/>
        <v>QUA</v>
      </c>
      <c r="C3872" s="327">
        <f t="shared" si="209"/>
        <v>44774</v>
      </c>
      <c r="D3872" s="325">
        <f t="shared" si="208"/>
        <v>2022</v>
      </c>
      <c r="E3872" s="326">
        <f t="shared" si="212"/>
        <v>84</v>
      </c>
    </row>
    <row r="3873" spans="1:5">
      <c r="A3873" s="324">
        <f t="shared" si="211"/>
        <v>44777</v>
      </c>
      <c r="B3873" s="325" t="str">
        <f t="shared" si="210"/>
        <v>QUI</v>
      </c>
      <c r="C3873" s="327">
        <f t="shared" si="209"/>
        <v>44774</v>
      </c>
      <c r="D3873" s="325">
        <f t="shared" si="208"/>
        <v>2022</v>
      </c>
      <c r="E3873" s="326">
        <f t="shared" si="212"/>
        <v>84</v>
      </c>
    </row>
    <row r="3874" spans="1:5">
      <c r="A3874" s="324">
        <f t="shared" si="211"/>
        <v>44778</v>
      </c>
      <c r="B3874" s="325" t="str">
        <f t="shared" si="210"/>
        <v>SEX</v>
      </c>
      <c r="C3874" s="327">
        <f t="shared" si="209"/>
        <v>44774</v>
      </c>
      <c r="D3874" s="325">
        <f t="shared" si="208"/>
        <v>2022</v>
      </c>
      <c r="E3874" s="326">
        <f t="shared" si="212"/>
        <v>84</v>
      </c>
    </row>
    <row r="3875" spans="1:5">
      <c r="A3875" s="324">
        <f t="shared" si="211"/>
        <v>44779</v>
      </c>
      <c r="B3875" s="325" t="str">
        <f t="shared" si="210"/>
        <v>SAB</v>
      </c>
      <c r="C3875" s="327">
        <f t="shared" si="209"/>
        <v>44774</v>
      </c>
      <c r="D3875" s="325">
        <f t="shared" si="208"/>
        <v>2022</v>
      </c>
      <c r="E3875" s="326">
        <f t="shared" si="212"/>
        <v>84</v>
      </c>
    </row>
    <row r="3876" spans="1:5">
      <c r="A3876" s="324">
        <f t="shared" si="211"/>
        <v>44780</v>
      </c>
      <c r="B3876" s="325" t="str">
        <f t="shared" si="210"/>
        <v>DOM</v>
      </c>
      <c r="C3876" s="327">
        <f t="shared" si="209"/>
        <v>44774</v>
      </c>
      <c r="D3876" s="325">
        <f t="shared" si="208"/>
        <v>2022</v>
      </c>
      <c r="E3876" s="326">
        <f t="shared" si="212"/>
        <v>84</v>
      </c>
    </row>
    <row r="3877" spans="1:5">
      <c r="A3877" s="324">
        <f t="shared" si="211"/>
        <v>44781</v>
      </c>
      <c r="B3877" s="325" t="str">
        <f t="shared" si="210"/>
        <v>SEG</v>
      </c>
      <c r="C3877" s="327">
        <f t="shared" si="209"/>
        <v>44781</v>
      </c>
      <c r="D3877" s="325">
        <f t="shared" si="208"/>
        <v>2022</v>
      </c>
      <c r="E3877" s="326">
        <f t="shared" si="212"/>
        <v>85</v>
      </c>
    </row>
    <row r="3878" spans="1:5">
      <c r="A3878" s="324">
        <f t="shared" si="211"/>
        <v>44782</v>
      </c>
      <c r="B3878" s="325" t="str">
        <f t="shared" si="210"/>
        <v>TER</v>
      </c>
      <c r="C3878" s="327">
        <f t="shared" si="209"/>
        <v>44781</v>
      </c>
      <c r="D3878" s="325">
        <f t="shared" si="208"/>
        <v>2022</v>
      </c>
      <c r="E3878" s="326">
        <f t="shared" si="212"/>
        <v>85</v>
      </c>
    </row>
    <row r="3879" spans="1:5">
      <c r="A3879" s="324">
        <f t="shared" si="211"/>
        <v>44783</v>
      </c>
      <c r="B3879" s="325" t="str">
        <f t="shared" si="210"/>
        <v>QUA</v>
      </c>
      <c r="C3879" s="327">
        <f t="shared" si="209"/>
        <v>44781</v>
      </c>
      <c r="D3879" s="325">
        <f t="shared" si="208"/>
        <v>2022</v>
      </c>
      <c r="E3879" s="326">
        <f t="shared" si="212"/>
        <v>85</v>
      </c>
    </row>
    <row r="3880" spans="1:5">
      <c r="A3880" s="324">
        <f t="shared" si="211"/>
        <v>44784</v>
      </c>
      <c r="B3880" s="325" t="str">
        <f t="shared" si="210"/>
        <v>QUI</v>
      </c>
      <c r="C3880" s="327">
        <f t="shared" si="209"/>
        <v>44781</v>
      </c>
      <c r="D3880" s="325">
        <f t="shared" ref="D3880:D3943" si="213">YEAR(A3880)</f>
        <v>2022</v>
      </c>
      <c r="E3880" s="326">
        <f t="shared" si="212"/>
        <v>85</v>
      </c>
    </row>
    <row r="3881" spans="1:5">
      <c r="A3881" s="324">
        <f t="shared" si="211"/>
        <v>44785</v>
      </c>
      <c r="B3881" s="325" t="str">
        <f t="shared" si="210"/>
        <v>SEX</v>
      </c>
      <c r="C3881" s="327">
        <f t="shared" si="209"/>
        <v>44781</v>
      </c>
      <c r="D3881" s="325">
        <f t="shared" si="213"/>
        <v>2022</v>
      </c>
      <c r="E3881" s="326">
        <f t="shared" si="212"/>
        <v>85</v>
      </c>
    </row>
    <row r="3882" spans="1:5">
      <c r="A3882" s="324">
        <f t="shared" si="211"/>
        <v>44786</v>
      </c>
      <c r="B3882" s="325" t="str">
        <f t="shared" si="210"/>
        <v>SAB</v>
      </c>
      <c r="C3882" s="327">
        <f t="shared" si="209"/>
        <v>44781</v>
      </c>
      <c r="D3882" s="325">
        <f t="shared" si="213"/>
        <v>2022</v>
      </c>
      <c r="E3882" s="326">
        <f t="shared" si="212"/>
        <v>85</v>
      </c>
    </row>
    <row r="3883" spans="1:5">
      <c r="A3883" s="324">
        <f t="shared" si="211"/>
        <v>44787</v>
      </c>
      <c r="B3883" s="325" t="str">
        <f t="shared" si="210"/>
        <v>DOM</v>
      </c>
      <c r="C3883" s="327">
        <f t="shared" si="209"/>
        <v>44781</v>
      </c>
      <c r="D3883" s="325">
        <f t="shared" si="213"/>
        <v>2022</v>
      </c>
      <c r="E3883" s="326">
        <f t="shared" si="212"/>
        <v>85</v>
      </c>
    </row>
    <row r="3884" spans="1:5">
      <c r="A3884" s="324">
        <f t="shared" si="211"/>
        <v>44788</v>
      </c>
      <c r="B3884" s="325" t="str">
        <f t="shared" si="210"/>
        <v>SEG</v>
      </c>
      <c r="C3884" s="327">
        <f t="shared" si="209"/>
        <v>44788</v>
      </c>
      <c r="D3884" s="325">
        <f t="shared" si="213"/>
        <v>2022</v>
      </c>
      <c r="E3884" s="326">
        <f t="shared" si="212"/>
        <v>86</v>
      </c>
    </row>
    <row r="3885" spans="1:5">
      <c r="A3885" s="324">
        <f t="shared" si="211"/>
        <v>44789</v>
      </c>
      <c r="B3885" s="325" t="str">
        <f t="shared" si="210"/>
        <v>TER</v>
      </c>
      <c r="C3885" s="327">
        <f t="shared" si="209"/>
        <v>44788</v>
      </c>
      <c r="D3885" s="325">
        <f t="shared" si="213"/>
        <v>2022</v>
      </c>
      <c r="E3885" s="326">
        <f t="shared" si="212"/>
        <v>86</v>
      </c>
    </row>
    <row r="3886" spans="1:5">
      <c r="A3886" s="324">
        <f t="shared" si="211"/>
        <v>44790</v>
      </c>
      <c r="B3886" s="325" t="str">
        <f t="shared" si="210"/>
        <v>QUA</v>
      </c>
      <c r="C3886" s="327">
        <f t="shared" ref="C3886:C3949" si="214">C3879+7</f>
        <v>44788</v>
      </c>
      <c r="D3886" s="325">
        <f t="shared" si="213"/>
        <v>2022</v>
      </c>
      <c r="E3886" s="326">
        <f t="shared" si="212"/>
        <v>86</v>
      </c>
    </row>
    <row r="3887" spans="1:5">
      <c r="A3887" s="324">
        <f t="shared" si="211"/>
        <v>44791</v>
      </c>
      <c r="B3887" s="325" t="str">
        <f t="shared" si="210"/>
        <v>QUI</v>
      </c>
      <c r="C3887" s="327">
        <f t="shared" si="214"/>
        <v>44788</v>
      </c>
      <c r="D3887" s="325">
        <f t="shared" si="213"/>
        <v>2022</v>
      </c>
      <c r="E3887" s="326">
        <f t="shared" si="212"/>
        <v>86</v>
      </c>
    </row>
    <row r="3888" spans="1:5">
      <c r="A3888" s="324">
        <f t="shared" si="211"/>
        <v>44792</v>
      </c>
      <c r="B3888" s="325" t="str">
        <f t="shared" si="210"/>
        <v>SEX</v>
      </c>
      <c r="C3888" s="327">
        <f t="shared" si="214"/>
        <v>44788</v>
      </c>
      <c r="D3888" s="325">
        <f t="shared" si="213"/>
        <v>2022</v>
      </c>
      <c r="E3888" s="326">
        <f t="shared" si="212"/>
        <v>86</v>
      </c>
    </row>
    <row r="3889" spans="1:5">
      <c r="A3889" s="324">
        <f t="shared" si="211"/>
        <v>44793</v>
      </c>
      <c r="B3889" s="325" t="str">
        <f t="shared" si="210"/>
        <v>SAB</v>
      </c>
      <c r="C3889" s="327">
        <f t="shared" si="214"/>
        <v>44788</v>
      </c>
      <c r="D3889" s="325">
        <f t="shared" si="213"/>
        <v>2022</v>
      </c>
      <c r="E3889" s="326">
        <f t="shared" si="212"/>
        <v>86</v>
      </c>
    </row>
    <row r="3890" spans="1:5">
      <c r="A3890" s="324">
        <f t="shared" si="211"/>
        <v>44794</v>
      </c>
      <c r="B3890" s="325" t="str">
        <f t="shared" si="210"/>
        <v>DOM</v>
      </c>
      <c r="C3890" s="327">
        <f t="shared" si="214"/>
        <v>44788</v>
      </c>
      <c r="D3890" s="325">
        <f t="shared" si="213"/>
        <v>2022</v>
      </c>
      <c r="E3890" s="326">
        <f t="shared" si="212"/>
        <v>86</v>
      </c>
    </row>
    <row r="3891" spans="1:5">
      <c r="A3891" s="324">
        <f t="shared" si="211"/>
        <v>44795</v>
      </c>
      <c r="B3891" s="325" t="str">
        <f t="shared" si="210"/>
        <v>SEG</v>
      </c>
      <c r="C3891" s="327">
        <f t="shared" si="214"/>
        <v>44795</v>
      </c>
      <c r="D3891" s="325">
        <f t="shared" si="213"/>
        <v>2022</v>
      </c>
      <c r="E3891" s="326">
        <f t="shared" si="212"/>
        <v>87</v>
      </c>
    </row>
    <row r="3892" spans="1:5">
      <c r="A3892" s="324">
        <f t="shared" si="211"/>
        <v>44796</v>
      </c>
      <c r="B3892" s="325" t="str">
        <f t="shared" si="210"/>
        <v>TER</v>
      </c>
      <c r="C3892" s="327">
        <f t="shared" si="214"/>
        <v>44795</v>
      </c>
      <c r="D3892" s="325">
        <f t="shared" si="213"/>
        <v>2022</v>
      </c>
      <c r="E3892" s="326">
        <f t="shared" si="212"/>
        <v>87</v>
      </c>
    </row>
    <row r="3893" spans="1:5">
      <c r="A3893" s="324">
        <f t="shared" si="211"/>
        <v>44797</v>
      </c>
      <c r="B3893" s="325" t="str">
        <f t="shared" si="210"/>
        <v>QUA</v>
      </c>
      <c r="C3893" s="327">
        <f t="shared" si="214"/>
        <v>44795</v>
      </c>
      <c r="D3893" s="325">
        <f t="shared" si="213"/>
        <v>2022</v>
      </c>
      <c r="E3893" s="326">
        <f t="shared" si="212"/>
        <v>87</v>
      </c>
    </row>
    <row r="3894" spans="1:5">
      <c r="A3894" s="324">
        <f t="shared" si="211"/>
        <v>44798</v>
      </c>
      <c r="B3894" s="325" t="str">
        <f t="shared" si="210"/>
        <v>QUI</v>
      </c>
      <c r="C3894" s="327">
        <f t="shared" si="214"/>
        <v>44795</v>
      </c>
      <c r="D3894" s="325">
        <f t="shared" si="213"/>
        <v>2022</v>
      </c>
      <c r="E3894" s="326">
        <f t="shared" si="212"/>
        <v>87</v>
      </c>
    </row>
    <row r="3895" spans="1:5">
      <c r="A3895" s="324">
        <f t="shared" si="211"/>
        <v>44799</v>
      </c>
      <c r="B3895" s="325" t="str">
        <f t="shared" si="210"/>
        <v>SEX</v>
      </c>
      <c r="C3895" s="327">
        <f t="shared" si="214"/>
        <v>44795</v>
      </c>
      <c r="D3895" s="325">
        <f t="shared" si="213"/>
        <v>2022</v>
      </c>
      <c r="E3895" s="326">
        <f t="shared" si="212"/>
        <v>87</v>
      </c>
    </row>
    <row r="3896" spans="1:5">
      <c r="A3896" s="324">
        <f t="shared" si="211"/>
        <v>44800</v>
      </c>
      <c r="B3896" s="325" t="str">
        <f t="shared" si="210"/>
        <v>SAB</v>
      </c>
      <c r="C3896" s="327">
        <f t="shared" si="214"/>
        <v>44795</v>
      </c>
      <c r="D3896" s="325">
        <f t="shared" si="213"/>
        <v>2022</v>
      </c>
      <c r="E3896" s="326">
        <f t="shared" si="212"/>
        <v>87</v>
      </c>
    </row>
    <row r="3897" spans="1:5">
      <c r="A3897" s="324">
        <f t="shared" si="211"/>
        <v>44801</v>
      </c>
      <c r="B3897" s="325" t="str">
        <f t="shared" si="210"/>
        <v>DOM</v>
      </c>
      <c r="C3897" s="327">
        <f t="shared" si="214"/>
        <v>44795</v>
      </c>
      <c r="D3897" s="325">
        <f t="shared" si="213"/>
        <v>2022</v>
      </c>
      <c r="E3897" s="326">
        <f t="shared" si="212"/>
        <v>87</v>
      </c>
    </row>
    <row r="3898" spans="1:5">
      <c r="A3898" s="324">
        <f t="shared" si="211"/>
        <v>44802</v>
      </c>
      <c r="B3898" s="325" t="str">
        <f t="shared" si="210"/>
        <v>SEG</v>
      </c>
      <c r="C3898" s="327">
        <f t="shared" si="214"/>
        <v>44802</v>
      </c>
      <c r="D3898" s="325">
        <f t="shared" si="213"/>
        <v>2022</v>
      </c>
      <c r="E3898" s="326">
        <f t="shared" si="212"/>
        <v>88</v>
      </c>
    </row>
    <row r="3899" spans="1:5">
      <c r="A3899" s="324">
        <f t="shared" si="211"/>
        <v>44803</v>
      </c>
      <c r="B3899" s="325" t="str">
        <f t="shared" si="210"/>
        <v>TER</v>
      </c>
      <c r="C3899" s="327">
        <f t="shared" si="214"/>
        <v>44802</v>
      </c>
      <c r="D3899" s="325">
        <f t="shared" si="213"/>
        <v>2022</v>
      </c>
      <c r="E3899" s="326">
        <f t="shared" si="212"/>
        <v>88</v>
      </c>
    </row>
    <row r="3900" spans="1:5">
      <c r="A3900" s="324">
        <f t="shared" si="211"/>
        <v>44804</v>
      </c>
      <c r="B3900" s="325" t="str">
        <f t="shared" si="210"/>
        <v>QUA</v>
      </c>
      <c r="C3900" s="327">
        <f t="shared" si="214"/>
        <v>44802</v>
      </c>
      <c r="D3900" s="325">
        <f t="shared" si="213"/>
        <v>2022</v>
      </c>
      <c r="E3900" s="326">
        <f t="shared" si="212"/>
        <v>88</v>
      </c>
    </row>
    <row r="3901" spans="1:5">
      <c r="A3901" s="324">
        <f t="shared" si="211"/>
        <v>44805</v>
      </c>
      <c r="B3901" s="325" t="str">
        <f t="shared" si="210"/>
        <v>QUI</v>
      </c>
      <c r="C3901" s="327">
        <f t="shared" si="214"/>
        <v>44802</v>
      </c>
      <c r="D3901" s="325">
        <f t="shared" si="213"/>
        <v>2022</v>
      </c>
      <c r="E3901" s="326">
        <f t="shared" si="212"/>
        <v>88</v>
      </c>
    </row>
    <row r="3902" spans="1:5">
      <c r="A3902" s="324">
        <f t="shared" si="211"/>
        <v>44806</v>
      </c>
      <c r="B3902" s="325" t="str">
        <f t="shared" si="210"/>
        <v>SEX</v>
      </c>
      <c r="C3902" s="327">
        <f t="shared" si="214"/>
        <v>44802</v>
      </c>
      <c r="D3902" s="325">
        <f t="shared" si="213"/>
        <v>2022</v>
      </c>
      <c r="E3902" s="326">
        <f t="shared" si="212"/>
        <v>88</v>
      </c>
    </row>
    <row r="3903" spans="1:5">
      <c r="A3903" s="324">
        <f t="shared" si="211"/>
        <v>44807</v>
      </c>
      <c r="B3903" s="325" t="str">
        <f t="shared" si="210"/>
        <v>SAB</v>
      </c>
      <c r="C3903" s="327">
        <f t="shared" si="214"/>
        <v>44802</v>
      </c>
      <c r="D3903" s="325">
        <f t="shared" si="213"/>
        <v>2022</v>
      </c>
      <c r="E3903" s="326">
        <f t="shared" si="212"/>
        <v>88</v>
      </c>
    </row>
    <row r="3904" spans="1:5">
      <c r="A3904" s="324">
        <f t="shared" si="211"/>
        <v>44808</v>
      </c>
      <c r="B3904" s="325" t="str">
        <f t="shared" si="210"/>
        <v>DOM</v>
      </c>
      <c r="C3904" s="327">
        <f t="shared" si="214"/>
        <v>44802</v>
      </c>
      <c r="D3904" s="325">
        <f t="shared" si="213"/>
        <v>2022</v>
      </c>
      <c r="E3904" s="326">
        <f t="shared" si="212"/>
        <v>88</v>
      </c>
    </row>
    <row r="3905" spans="1:5">
      <c r="A3905" s="324">
        <f t="shared" si="211"/>
        <v>44809</v>
      </c>
      <c r="B3905" s="325" t="str">
        <f t="shared" si="210"/>
        <v>SEG</v>
      </c>
      <c r="C3905" s="327">
        <f t="shared" si="214"/>
        <v>44809</v>
      </c>
      <c r="D3905" s="325">
        <f t="shared" si="213"/>
        <v>2022</v>
      </c>
      <c r="E3905" s="326">
        <f t="shared" si="212"/>
        <v>89</v>
      </c>
    </row>
    <row r="3906" spans="1:5">
      <c r="A3906" s="324">
        <f t="shared" si="211"/>
        <v>44810</v>
      </c>
      <c r="B3906" s="325" t="str">
        <f t="shared" ref="B3906:B3969" si="215">VLOOKUP(WEEKDAY(A3906),$G$2:$H$9,2,0)</f>
        <v>TER</v>
      </c>
      <c r="C3906" s="327">
        <f t="shared" si="214"/>
        <v>44809</v>
      </c>
      <c r="D3906" s="325">
        <f t="shared" si="213"/>
        <v>2022</v>
      </c>
      <c r="E3906" s="326">
        <f t="shared" si="212"/>
        <v>89</v>
      </c>
    </row>
    <row r="3907" spans="1:5">
      <c r="A3907" s="324">
        <f t="shared" si="211"/>
        <v>44811</v>
      </c>
      <c r="B3907" s="325" t="str">
        <f t="shared" si="215"/>
        <v>QUA</v>
      </c>
      <c r="C3907" s="327">
        <f t="shared" si="214"/>
        <v>44809</v>
      </c>
      <c r="D3907" s="325">
        <f t="shared" si="213"/>
        <v>2022</v>
      </c>
      <c r="E3907" s="326">
        <f t="shared" si="212"/>
        <v>89</v>
      </c>
    </row>
    <row r="3908" spans="1:5">
      <c r="A3908" s="324">
        <f t="shared" si="211"/>
        <v>44812</v>
      </c>
      <c r="B3908" s="325" t="str">
        <f t="shared" si="215"/>
        <v>QUI</v>
      </c>
      <c r="C3908" s="327">
        <f t="shared" si="214"/>
        <v>44809</v>
      </c>
      <c r="D3908" s="325">
        <f t="shared" si="213"/>
        <v>2022</v>
      </c>
      <c r="E3908" s="326">
        <f t="shared" si="212"/>
        <v>89</v>
      </c>
    </row>
    <row r="3909" spans="1:5">
      <c r="A3909" s="324">
        <f t="shared" si="211"/>
        <v>44813</v>
      </c>
      <c r="B3909" s="325" t="str">
        <f t="shared" si="215"/>
        <v>SEX</v>
      </c>
      <c r="C3909" s="327">
        <f t="shared" si="214"/>
        <v>44809</v>
      </c>
      <c r="D3909" s="325">
        <f t="shared" si="213"/>
        <v>2022</v>
      </c>
      <c r="E3909" s="326">
        <f t="shared" si="212"/>
        <v>89</v>
      </c>
    </row>
    <row r="3910" spans="1:5">
      <c r="A3910" s="324">
        <f t="shared" si="211"/>
        <v>44814</v>
      </c>
      <c r="B3910" s="325" t="str">
        <f t="shared" si="215"/>
        <v>SAB</v>
      </c>
      <c r="C3910" s="327">
        <f t="shared" si="214"/>
        <v>44809</v>
      </c>
      <c r="D3910" s="325">
        <f t="shared" si="213"/>
        <v>2022</v>
      </c>
      <c r="E3910" s="326">
        <f t="shared" si="212"/>
        <v>89</v>
      </c>
    </row>
    <row r="3911" spans="1:5">
      <c r="A3911" s="324">
        <f t="shared" si="211"/>
        <v>44815</v>
      </c>
      <c r="B3911" s="325" t="str">
        <f t="shared" si="215"/>
        <v>DOM</v>
      </c>
      <c r="C3911" s="327">
        <f t="shared" si="214"/>
        <v>44809</v>
      </c>
      <c r="D3911" s="325">
        <f t="shared" si="213"/>
        <v>2022</v>
      </c>
      <c r="E3911" s="326">
        <f t="shared" si="212"/>
        <v>89</v>
      </c>
    </row>
    <row r="3912" spans="1:5">
      <c r="A3912" s="324">
        <f t="shared" si="211"/>
        <v>44816</v>
      </c>
      <c r="B3912" s="325" t="str">
        <f t="shared" si="215"/>
        <v>SEG</v>
      </c>
      <c r="C3912" s="327">
        <f t="shared" si="214"/>
        <v>44816</v>
      </c>
      <c r="D3912" s="325">
        <f t="shared" si="213"/>
        <v>2022</v>
      </c>
      <c r="E3912" s="326">
        <f t="shared" si="212"/>
        <v>90</v>
      </c>
    </row>
    <row r="3913" spans="1:5">
      <c r="A3913" s="324">
        <f t="shared" si="211"/>
        <v>44817</v>
      </c>
      <c r="B3913" s="325" t="str">
        <f t="shared" si="215"/>
        <v>TER</v>
      </c>
      <c r="C3913" s="327">
        <f t="shared" si="214"/>
        <v>44816</v>
      </c>
      <c r="D3913" s="325">
        <f t="shared" si="213"/>
        <v>2022</v>
      </c>
      <c r="E3913" s="326">
        <f t="shared" si="212"/>
        <v>90</v>
      </c>
    </row>
    <row r="3914" spans="1:5">
      <c r="A3914" s="324">
        <f t="shared" si="211"/>
        <v>44818</v>
      </c>
      <c r="B3914" s="325" t="str">
        <f t="shared" si="215"/>
        <v>QUA</v>
      </c>
      <c r="C3914" s="327">
        <f t="shared" si="214"/>
        <v>44816</v>
      </c>
      <c r="D3914" s="325">
        <f t="shared" si="213"/>
        <v>2022</v>
      </c>
      <c r="E3914" s="326">
        <f t="shared" si="212"/>
        <v>90</v>
      </c>
    </row>
    <row r="3915" spans="1:5">
      <c r="A3915" s="324">
        <f t="shared" si="211"/>
        <v>44819</v>
      </c>
      <c r="B3915" s="325" t="str">
        <f t="shared" si="215"/>
        <v>QUI</v>
      </c>
      <c r="C3915" s="327">
        <f t="shared" si="214"/>
        <v>44816</v>
      </c>
      <c r="D3915" s="325">
        <f t="shared" si="213"/>
        <v>2022</v>
      </c>
      <c r="E3915" s="326">
        <f t="shared" si="212"/>
        <v>90</v>
      </c>
    </row>
    <row r="3916" spans="1:5">
      <c r="A3916" s="324">
        <f t="shared" ref="A3916:A3979" si="216">A3915+1</f>
        <v>44820</v>
      </c>
      <c r="B3916" s="325" t="str">
        <f t="shared" si="215"/>
        <v>SEX</v>
      </c>
      <c r="C3916" s="327">
        <f t="shared" si="214"/>
        <v>44816</v>
      </c>
      <c r="D3916" s="325">
        <f t="shared" si="213"/>
        <v>2022</v>
      </c>
      <c r="E3916" s="326">
        <f t="shared" si="212"/>
        <v>90</v>
      </c>
    </row>
    <row r="3917" spans="1:5">
      <c r="A3917" s="324">
        <f t="shared" si="216"/>
        <v>44821</v>
      </c>
      <c r="B3917" s="325" t="str">
        <f t="shared" si="215"/>
        <v>SAB</v>
      </c>
      <c r="C3917" s="327">
        <f t="shared" si="214"/>
        <v>44816</v>
      </c>
      <c r="D3917" s="325">
        <f t="shared" si="213"/>
        <v>2022</v>
      </c>
      <c r="E3917" s="326">
        <f t="shared" si="212"/>
        <v>90</v>
      </c>
    </row>
    <row r="3918" spans="1:5">
      <c r="A3918" s="324">
        <f t="shared" si="216"/>
        <v>44822</v>
      </c>
      <c r="B3918" s="325" t="str">
        <f t="shared" si="215"/>
        <v>DOM</v>
      </c>
      <c r="C3918" s="327">
        <f t="shared" si="214"/>
        <v>44816</v>
      </c>
      <c r="D3918" s="325">
        <f t="shared" si="213"/>
        <v>2022</v>
      </c>
      <c r="E3918" s="326">
        <f t="shared" si="212"/>
        <v>90</v>
      </c>
    </row>
    <row r="3919" spans="1:5">
      <c r="A3919" s="324">
        <f t="shared" si="216"/>
        <v>44823</v>
      </c>
      <c r="B3919" s="325" t="str">
        <f t="shared" si="215"/>
        <v>SEG</v>
      </c>
      <c r="C3919" s="327">
        <f t="shared" si="214"/>
        <v>44823</v>
      </c>
      <c r="D3919" s="325">
        <f t="shared" si="213"/>
        <v>2022</v>
      </c>
      <c r="E3919" s="326">
        <f t="shared" si="212"/>
        <v>91</v>
      </c>
    </row>
    <row r="3920" spans="1:5">
      <c r="A3920" s="324">
        <f t="shared" si="216"/>
        <v>44824</v>
      </c>
      <c r="B3920" s="325" t="str">
        <f t="shared" si="215"/>
        <v>TER</v>
      </c>
      <c r="C3920" s="327">
        <f t="shared" si="214"/>
        <v>44823</v>
      </c>
      <c r="D3920" s="325">
        <f t="shared" si="213"/>
        <v>2022</v>
      </c>
      <c r="E3920" s="326">
        <f t="shared" si="212"/>
        <v>91</v>
      </c>
    </row>
    <row r="3921" spans="1:5">
      <c r="A3921" s="324">
        <f t="shared" si="216"/>
        <v>44825</v>
      </c>
      <c r="B3921" s="325" t="str">
        <f t="shared" si="215"/>
        <v>QUA</v>
      </c>
      <c r="C3921" s="327">
        <f t="shared" si="214"/>
        <v>44823</v>
      </c>
      <c r="D3921" s="325">
        <f t="shared" si="213"/>
        <v>2022</v>
      </c>
      <c r="E3921" s="326">
        <f t="shared" si="212"/>
        <v>91</v>
      </c>
    </row>
    <row r="3922" spans="1:5">
      <c r="A3922" s="324">
        <f t="shared" si="216"/>
        <v>44826</v>
      </c>
      <c r="B3922" s="325" t="str">
        <f t="shared" si="215"/>
        <v>QUI</v>
      </c>
      <c r="C3922" s="327">
        <f t="shared" si="214"/>
        <v>44823</v>
      </c>
      <c r="D3922" s="325">
        <f t="shared" si="213"/>
        <v>2022</v>
      </c>
      <c r="E3922" s="326">
        <f t="shared" si="212"/>
        <v>91</v>
      </c>
    </row>
    <row r="3923" spans="1:5">
      <c r="A3923" s="324">
        <f t="shared" si="216"/>
        <v>44827</v>
      </c>
      <c r="B3923" s="325" t="str">
        <f t="shared" si="215"/>
        <v>SEX</v>
      </c>
      <c r="C3923" s="327">
        <f t="shared" si="214"/>
        <v>44823</v>
      </c>
      <c r="D3923" s="325">
        <f t="shared" si="213"/>
        <v>2022</v>
      </c>
      <c r="E3923" s="326">
        <f t="shared" si="212"/>
        <v>91</v>
      </c>
    </row>
    <row r="3924" spans="1:5">
      <c r="A3924" s="324">
        <f t="shared" si="216"/>
        <v>44828</v>
      </c>
      <c r="B3924" s="325" t="str">
        <f t="shared" si="215"/>
        <v>SAB</v>
      </c>
      <c r="C3924" s="327">
        <f t="shared" si="214"/>
        <v>44823</v>
      </c>
      <c r="D3924" s="325">
        <f t="shared" si="213"/>
        <v>2022</v>
      </c>
      <c r="E3924" s="326">
        <f t="shared" si="212"/>
        <v>91</v>
      </c>
    </row>
    <row r="3925" spans="1:5">
      <c r="A3925" s="324">
        <f t="shared" si="216"/>
        <v>44829</v>
      </c>
      <c r="B3925" s="325" t="str">
        <f t="shared" si="215"/>
        <v>DOM</v>
      </c>
      <c r="C3925" s="327">
        <f t="shared" si="214"/>
        <v>44823</v>
      </c>
      <c r="D3925" s="325">
        <f t="shared" si="213"/>
        <v>2022</v>
      </c>
      <c r="E3925" s="326">
        <f t="shared" si="212"/>
        <v>91</v>
      </c>
    </row>
    <row r="3926" spans="1:5">
      <c r="A3926" s="324">
        <f t="shared" si="216"/>
        <v>44830</v>
      </c>
      <c r="B3926" s="325" t="str">
        <f t="shared" si="215"/>
        <v>SEG</v>
      </c>
      <c r="C3926" s="327">
        <f t="shared" si="214"/>
        <v>44830</v>
      </c>
      <c r="D3926" s="325">
        <f t="shared" si="213"/>
        <v>2022</v>
      </c>
      <c r="E3926" s="326">
        <f t="shared" si="212"/>
        <v>92</v>
      </c>
    </row>
    <row r="3927" spans="1:5">
      <c r="A3927" s="324">
        <f t="shared" si="216"/>
        <v>44831</v>
      </c>
      <c r="B3927" s="325" t="str">
        <f t="shared" si="215"/>
        <v>TER</v>
      </c>
      <c r="C3927" s="327">
        <f t="shared" si="214"/>
        <v>44830</v>
      </c>
      <c r="D3927" s="325">
        <f t="shared" si="213"/>
        <v>2022</v>
      </c>
      <c r="E3927" s="326">
        <f t="shared" si="212"/>
        <v>92</v>
      </c>
    </row>
    <row r="3928" spans="1:5">
      <c r="A3928" s="324">
        <f t="shared" si="216"/>
        <v>44832</v>
      </c>
      <c r="B3928" s="325" t="str">
        <f t="shared" si="215"/>
        <v>QUA</v>
      </c>
      <c r="C3928" s="327">
        <f t="shared" si="214"/>
        <v>44830</v>
      </c>
      <c r="D3928" s="325">
        <f t="shared" si="213"/>
        <v>2022</v>
      </c>
      <c r="E3928" s="326">
        <f t="shared" si="212"/>
        <v>92</v>
      </c>
    </row>
    <row r="3929" spans="1:5">
      <c r="A3929" s="324">
        <f t="shared" si="216"/>
        <v>44833</v>
      </c>
      <c r="B3929" s="325" t="str">
        <f t="shared" si="215"/>
        <v>QUI</v>
      </c>
      <c r="C3929" s="327">
        <f t="shared" si="214"/>
        <v>44830</v>
      </c>
      <c r="D3929" s="325">
        <f t="shared" si="213"/>
        <v>2022</v>
      </c>
      <c r="E3929" s="326">
        <f t="shared" si="212"/>
        <v>92</v>
      </c>
    </row>
    <row r="3930" spans="1:5">
      <c r="A3930" s="324">
        <f t="shared" si="216"/>
        <v>44834</v>
      </c>
      <c r="B3930" s="325" t="str">
        <f t="shared" si="215"/>
        <v>SEX</v>
      </c>
      <c r="C3930" s="327">
        <f t="shared" si="214"/>
        <v>44830</v>
      </c>
      <c r="D3930" s="325">
        <f t="shared" si="213"/>
        <v>2022</v>
      </c>
      <c r="E3930" s="326">
        <f t="shared" si="212"/>
        <v>92</v>
      </c>
    </row>
    <row r="3931" spans="1:5">
      <c r="A3931" s="324">
        <f t="shared" si="216"/>
        <v>44835</v>
      </c>
      <c r="B3931" s="325" t="str">
        <f t="shared" si="215"/>
        <v>SAB</v>
      </c>
      <c r="C3931" s="327">
        <f t="shared" si="214"/>
        <v>44830</v>
      </c>
      <c r="D3931" s="325">
        <f t="shared" si="213"/>
        <v>2022</v>
      </c>
      <c r="E3931" s="326">
        <f t="shared" si="212"/>
        <v>92</v>
      </c>
    </row>
    <row r="3932" spans="1:5">
      <c r="A3932" s="324">
        <f t="shared" si="216"/>
        <v>44836</v>
      </c>
      <c r="B3932" s="325" t="str">
        <f t="shared" si="215"/>
        <v>DOM</v>
      </c>
      <c r="C3932" s="327">
        <f t="shared" si="214"/>
        <v>44830</v>
      </c>
      <c r="D3932" s="325">
        <f t="shared" si="213"/>
        <v>2022</v>
      </c>
      <c r="E3932" s="326">
        <f t="shared" si="212"/>
        <v>92</v>
      </c>
    </row>
    <row r="3933" spans="1:5">
      <c r="A3933" s="324">
        <f t="shared" si="216"/>
        <v>44837</v>
      </c>
      <c r="B3933" s="325" t="str">
        <f t="shared" si="215"/>
        <v>SEG</v>
      </c>
      <c r="C3933" s="327">
        <f t="shared" si="214"/>
        <v>44837</v>
      </c>
      <c r="D3933" s="325">
        <f t="shared" si="213"/>
        <v>2022</v>
      </c>
      <c r="E3933" s="326">
        <f t="shared" si="212"/>
        <v>93</v>
      </c>
    </row>
    <row r="3934" spans="1:5">
      <c r="A3934" s="324">
        <f t="shared" si="216"/>
        <v>44838</v>
      </c>
      <c r="B3934" s="325" t="str">
        <f t="shared" si="215"/>
        <v>TER</v>
      </c>
      <c r="C3934" s="327">
        <f t="shared" si="214"/>
        <v>44837</v>
      </c>
      <c r="D3934" s="325">
        <f t="shared" si="213"/>
        <v>2022</v>
      </c>
      <c r="E3934" s="326">
        <f t="shared" ref="E3934:E3997" si="217">IF(B3934="seg",E3933+1,E3933)</f>
        <v>93</v>
      </c>
    </row>
    <row r="3935" spans="1:5">
      <c r="A3935" s="324">
        <f t="shared" si="216"/>
        <v>44839</v>
      </c>
      <c r="B3935" s="325" t="str">
        <f t="shared" si="215"/>
        <v>QUA</v>
      </c>
      <c r="C3935" s="327">
        <f t="shared" si="214"/>
        <v>44837</v>
      </c>
      <c r="D3935" s="325">
        <f t="shared" si="213"/>
        <v>2022</v>
      </c>
      <c r="E3935" s="326">
        <f t="shared" si="217"/>
        <v>93</v>
      </c>
    </row>
    <row r="3936" spans="1:5">
      <c r="A3936" s="324">
        <f t="shared" si="216"/>
        <v>44840</v>
      </c>
      <c r="B3936" s="325" t="str">
        <f t="shared" si="215"/>
        <v>QUI</v>
      </c>
      <c r="C3936" s="327">
        <f t="shared" si="214"/>
        <v>44837</v>
      </c>
      <c r="D3936" s="325">
        <f t="shared" si="213"/>
        <v>2022</v>
      </c>
      <c r="E3936" s="326">
        <f t="shared" si="217"/>
        <v>93</v>
      </c>
    </row>
    <row r="3937" spans="1:5">
      <c r="A3937" s="324">
        <f t="shared" si="216"/>
        <v>44841</v>
      </c>
      <c r="B3937" s="325" t="str">
        <f t="shared" si="215"/>
        <v>SEX</v>
      </c>
      <c r="C3937" s="327">
        <f t="shared" si="214"/>
        <v>44837</v>
      </c>
      <c r="D3937" s="325">
        <f t="shared" si="213"/>
        <v>2022</v>
      </c>
      <c r="E3937" s="326">
        <f t="shared" si="217"/>
        <v>93</v>
      </c>
    </row>
    <row r="3938" spans="1:5">
      <c r="A3938" s="324">
        <f t="shared" si="216"/>
        <v>44842</v>
      </c>
      <c r="B3938" s="325" t="str">
        <f t="shared" si="215"/>
        <v>SAB</v>
      </c>
      <c r="C3938" s="327">
        <f t="shared" si="214"/>
        <v>44837</v>
      </c>
      <c r="D3938" s="325">
        <f t="shared" si="213"/>
        <v>2022</v>
      </c>
      <c r="E3938" s="326">
        <f t="shared" si="217"/>
        <v>93</v>
      </c>
    </row>
    <row r="3939" spans="1:5">
      <c r="A3939" s="324">
        <f t="shared" si="216"/>
        <v>44843</v>
      </c>
      <c r="B3939" s="325" t="str">
        <f t="shared" si="215"/>
        <v>DOM</v>
      </c>
      <c r="C3939" s="327">
        <f t="shared" si="214"/>
        <v>44837</v>
      </c>
      <c r="D3939" s="325">
        <f t="shared" si="213"/>
        <v>2022</v>
      </c>
      <c r="E3939" s="326">
        <f t="shared" si="217"/>
        <v>93</v>
      </c>
    </row>
    <row r="3940" spans="1:5">
      <c r="A3940" s="324">
        <f t="shared" si="216"/>
        <v>44844</v>
      </c>
      <c r="B3940" s="325" t="str">
        <f t="shared" si="215"/>
        <v>SEG</v>
      </c>
      <c r="C3940" s="327">
        <f t="shared" si="214"/>
        <v>44844</v>
      </c>
      <c r="D3940" s="325">
        <f t="shared" si="213"/>
        <v>2022</v>
      </c>
      <c r="E3940" s="326">
        <f t="shared" si="217"/>
        <v>94</v>
      </c>
    </row>
    <row r="3941" spans="1:5">
      <c r="A3941" s="324">
        <f t="shared" si="216"/>
        <v>44845</v>
      </c>
      <c r="B3941" s="325" t="str">
        <f t="shared" si="215"/>
        <v>TER</v>
      </c>
      <c r="C3941" s="327">
        <f t="shared" si="214"/>
        <v>44844</v>
      </c>
      <c r="D3941" s="325">
        <f t="shared" si="213"/>
        <v>2022</v>
      </c>
      <c r="E3941" s="326">
        <f t="shared" si="217"/>
        <v>94</v>
      </c>
    </row>
    <row r="3942" spans="1:5">
      <c r="A3942" s="324">
        <f t="shared" si="216"/>
        <v>44846</v>
      </c>
      <c r="B3942" s="325" t="str">
        <f t="shared" si="215"/>
        <v>QUA</v>
      </c>
      <c r="C3942" s="327">
        <f t="shared" si="214"/>
        <v>44844</v>
      </c>
      <c r="D3942" s="325">
        <f t="shared" si="213"/>
        <v>2022</v>
      </c>
      <c r="E3942" s="326">
        <f t="shared" si="217"/>
        <v>94</v>
      </c>
    </row>
    <row r="3943" spans="1:5">
      <c r="A3943" s="324">
        <f t="shared" si="216"/>
        <v>44847</v>
      </c>
      <c r="B3943" s="325" t="str">
        <f t="shared" si="215"/>
        <v>QUI</v>
      </c>
      <c r="C3943" s="327">
        <f t="shared" si="214"/>
        <v>44844</v>
      </c>
      <c r="D3943" s="325">
        <f t="shared" si="213"/>
        <v>2022</v>
      </c>
      <c r="E3943" s="326">
        <f t="shared" si="217"/>
        <v>94</v>
      </c>
    </row>
    <row r="3944" spans="1:5">
      <c r="A3944" s="324">
        <f t="shared" si="216"/>
        <v>44848</v>
      </c>
      <c r="B3944" s="325" t="str">
        <f t="shared" si="215"/>
        <v>SEX</v>
      </c>
      <c r="C3944" s="327">
        <f t="shared" si="214"/>
        <v>44844</v>
      </c>
      <c r="D3944" s="325">
        <f t="shared" ref="D3944:D4007" si="218">YEAR(A3944)</f>
        <v>2022</v>
      </c>
      <c r="E3944" s="326">
        <f t="shared" si="217"/>
        <v>94</v>
      </c>
    </row>
    <row r="3945" spans="1:5">
      <c r="A3945" s="324">
        <f t="shared" si="216"/>
        <v>44849</v>
      </c>
      <c r="B3945" s="325" t="str">
        <f t="shared" si="215"/>
        <v>SAB</v>
      </c>
      <c r="C3945" s="327">
        <f t="shared" si="214"/>
        <v>44844</v>
      </c>
      <c r="D3945" s="325">
        <f t="shared" si="218"/>
        <v>2022</v>
      </c>
      <c r="E3945" s="326">
        <f t="shared" si="217"/>
        <v>94</v>
      </c>
    </row>
    <row r="3946" spans="1:5">
      <c r="A3946" s="324">
        <f t="shared" si="216"/>
        <v>44850</v>
      </c>
      <c r="B3946" s="325" t="str">
        <f t="shared" si="215"/>
        <v>DOM</v>
      </c>
      <c r="C3946" s="327">
        <f t="shared" si="214"/>
        <v>44844</v>
      </c>
      <c r="D3946" s="325">
        <f t="shared" si="218"/>
        <v>2022</v>
      </c>
      <c r="E3946" s="326">
        <f t="shared" si="217"/>
        <v>94</v>
      </c>
    </row>
    <row r="3947" spans="1:5">
      <c r="A3947" s="324">
        <f t="shared" si="216"/>
        <v>44851</v>
      </c>
      <c r="B3947" s="325" t="str">
        <f t="shared" si="215"/>
        <v>SEG</v>
      </c>
      <c r="C3947" s="327">
        <f t="shared" si="214"/>
        <v>44851</v>
      </c>
      <c r="D3947" s="325">
        <f t="shared" si="218"/>
        <v>2022</v>
      </c>
      <c r="E3947" s="326">
        <f t="shared" si="217"/>
        <v>95</v>
      </c>
    </row>
    <row r="3948" spans="1:5">
      <c r="A3948" s="324">
        <f t="shared" si="216"/>
        <v>44852</v>
      </c>
      <c r="B3948" s="325" t="str">
        <f t="shared" si="215"/>
        <v>TER</v>
      </c>
      <c r="C3948" s="327">
        <f t="shared" si="214"/>
        <v>44851</v>
      </c>
      <c r="D3948" s="325">
        <f t="shared" si="218"/>
        <v>2022</v>
      </c>
      <c r="E3948" s="326">
        <f t="shared" si="217"/>
        <v>95</v>
      </c>
    </row>
    <row r="3949" spans="1:5">
      <c r="A3949" s="324">
        <f t="shared" si="216"/>
        <v>44853</v>
      </c>
      <c r="B3949" s="325" t="str">
        <f t="shared" si="215"/>
        <v>QUA</v>
      </c>
      <c r="C3949" s="327">
        <f t="shared" si="214"/>
        <v>44851</v>
      </c>
      <c r="D3949" s="325">
        <f t="shared" si="218"/>
        <v>2022</v>
      </c>
      <c r="E3949" s="326">
        <f t="shared" si="217"/>
        <v>95</v>
      </c>
    </row>
    <row r="3950" spans="1:5">
      <c r="A3950" s="324">
        <f t="shared" si="216"/>
        <v>44854</v>
      </c>
      <c r="B3950" s="325" t="str">
        <f t="shared" si="215"/>
        <v>QUI</v>
      </c>
      <c r="C3950" s="327">
        <f t="shared" ref="C3950:C4013" si="219">C3943+7</f>
        <v>44851</v>
      </c>
      <c r="D3950" s="325">
        <f t="shared" si="218"/>
        <v>2022</v>
      </c>
      <c r="E3950" s="326">
        <f t="shared" si="217"/>
        <v>95</v>
      </c>
    </row>
    <row r="3951" spans="1:5">
      <c r="A3951" s="324">
        <f t="shared" si="216"/>
        <v>44855</v>
      </c>
      <c r="B3951" s="325" t="str">
        <f t="shared" si="215"/>
        <v>SEX</v>
      </c>
      <c r="C3951" s="327">
        <f t="shared" si="219"/>
        <v>44851</v>
      </c>
      <c r="D3951" s="325">
        <f t="shared" si="218"/>
        <v>2022</v>
      </c>
      <c r="E3951" s="326">
        <f t="shared" si="217"/>
        <v>95</v>
      </c>
    </row>
    <row r="3952" spans="1:5">
      <c r="A3952" s="324">
        <f t="shared" si="216"/>
        <v>44856</v>
      </c>
      <c r="B3952" s="325" t="str">
        <f t="shared" si="215"/>
        <v>SAB</v>
      </c>
      <c r="C3952" s="327">
        <f t="shared" si="219"/>
        <v>44851</v>
      </c>
      <c r="D3952" s="325">
        <f t="shared" si="218"/>
        <v>2022</v>
      </c>
      <c r="E3952" s="326">
        <f t="shared" si="217"/>
        <v>95</v>
      </c>
    </row>
    <row r="3953" spans="1:5">
      <c r="A3953" s="324">
        <f t="shared" si="216"/>
        <v>44857</v>
      </c>
      <c r="B3953" s="325" t="str">
        <f t="shared" si="215"/>
        <v>DOM</v>
      </c>
      <c r="C3953" s="327">
        <f t="shared" si="219"/>
        <v>44851</v>
      </c>
      <c r="D3953" s="325">
        <f t="shared" si="218"/>
        <v>2022</v>
      </c>
      <c r="E3953" s="326">
        <f t="shared" si="217"/>
        <v>95</v>
      </c>
    </row>
    <row r="3954" spans="1:5">
      <c r="A3954" s="324">
        <f t="shared" si="216"/>
        <v>44858</v>
      </c>
      <c r="B3954" s="325" t="str">
        <f t="shared" si="215"/>
        <v>SEG</v>
      </c>
      <c r="C3954" s="327">
        <f t="shared" si="219"/>
        <v>44858</v>
      </c>
      <c r="D3954" s="325">
        <f t="shared" si="218"/>
        <v>2022</v>
      </c>
      <c r="E3954" s="326">
        <f t="shared" si="217"/>
        <v>96</v>
      </c>
    </row>
    <row r="3955" spans="1:5">
      <c r="A3955" s="324">
        <f t="shared" si="216"/>
        <v>44859</v>
      </c>
      <c r="B3955" s="325" t="str">
        <f t="shared" si="215"/>
        <v>TER</v>
      </c>
      <c r="C3955" s="327">
        <f t="shared" si="219"/>
        <v>44858</v>
      </c>
      <c r="D3955" s="325">
        <f t="shared" si="218"/>
        <v>2022</v>
      </c>
      <c r="E3955" s="326">
        <f t="shared" si="217"/>
        <v>96</v>
      </c>
    </row>
    <row r="3956" spans="1:5">
      <c r="A3956" s="324">
        <f t="shared" si="216"/>
        <v>44860</v>
      </c>
      <c r="B3956" s="325" t="str">
        <f t="shared" si="215"/>
        <v>QUA</v>
      </c>
      <c r="C3956" s="327">
        <f t="shared" si="219"/>
        <v>44858</v>
      </c>
      <c r="D3956" s="325">
        <f t="shared" si="218"/>
        <v>2022</v>
      </c>
      <c r="E3956" s="326">
        <f t="shared" si="217"/>
        <v>96</v>
      </c>
    </row>
    <row r="3957" spans="1:5">
      <c r="A3957" s="324">
        <f t="shared" si="216"/>
        <v>44861</v>
      </c>
      <c r="B3957" s="325" t="str">
        <f t="shared" si="215"/>
        <v>QUI</v>
      </c>
      <c r="C3957" s="327">
        <f t="shared" si="219"/>
        <v>44858</v>
      </c>
      <c r="D3957" s="325">
        <f t="shared" si="218"/>
        <v>2022</v>
      </c>
      <c r="E3957" s="326">
        <f t="shared" si="217"/>
        <v>96</v>
      </c>
    </row>
    <row r="3958" spans="1:5">
      <c r="A3958" s="324">
        <f t="shared" si="216"/>
        <v>44862</v>
      </c>
      <c r="B3958" s="325" t="str">
        <f t="shared" si="215"/>
        <v>SEX</v>
      </c>
      <c r="C3958" s="327">
        <f t="shared" si="219"/>
        <v>44858</v>
      </c>
      <c r="D3958" s="325">
        <f t="shared" si="218"/>
        <v>2022</v>
      </c>
      <c r="E3958" s="326">
        <f t="shared" si="217"/>
        <v>96</v>
      </c>
    </row>
    <row r="3959" spans="1:5">
      <c r="A3959" s="324">
        <f t="shared" si="216"/>
        <v>44863</v>
      </c>
      <c r="B3959" s="325" t="str">
        <f t="shared" si="215"/>
        <v>SAB</v>
      </c>
      <c r="C3959" s="327">
        <f t="shared" si="219"/>
        <v>44858</v>
      </c>
      <c r="D3959" s="325">
        <f t="shared" si="218"/>
        <v>2022</v>
      </c>
      <c r="E3959" s="326">
        <f t="shared" si="217"/>
        <v>96</v>
      </c>
    </row>
    <row r="3960" spans="1:5">
      <c r="A3960" s="324">
        <f t="shared" si="216"/>
        <v>44864</v>
      </c>
      <c r="B3960" s="325" t="str">
        <f t="shared" si="215"/>
        <v>DOM</v>
      </c>
      <c r="C3960" s="327">
        <f t="shared" si="219"/>
        <v>44858</v>
      </c>
      <c r="D3960" s="325">
        <f t="shared" si="218"/>
        <v>2022</v>
      </c>
      <c r="E3960" s="326">
        <f t="shared" si="217"/>
        <v>96</v>
      </c>
    </row>
    <row r="3961" spans="1:5">
      <c r="A3961" s="324">
        <f t="shared" si="216"/>
        <v>44865</v>
      </c>
      <c r="B3961" s="325" t="str">
        <f t="shared" si="215"/>
        <v>SEG</v>
      </c>
      <c r="C3961" s="327">
        <f t="shared" si="219"/>
        <v>44865</v>
      </c>
      <c r="D3961" s="325">
        <f t="shared" si="218"/>
        <v>2022</v>
      </c>
      <c r="E3961" s="326">
        <f t="shared" si="217"/>
        <v>97</v>
      </c>
    </row>
    <row r="3962" spans="1:5">
      <c r="A3962" s="324">
        <f t="shared" si="216"/>
        <v>44866</v>
      </c>
      <c r="B3962" s="325" t="str">
        <f t="shared" si="215"/>
        <v>TER</v>
      </c>
      <c r="C3962" s="327">
        <f t="shared" si="219"/>
        <v>44865</v>
      </c>
      <c r="D3962" s="325">
        <f t="shared" si="218"/>
        <v>2022</v>
      </c>
      <c r="E3962" s="326">
        <f t="shared" si="217"/>
        <v>97</v>
      </c>
    </row>
    <row r="3963" spans="1:5">
      <c r="A3963" s="324">
        <f t="shared" si="216"/>
        <v>44867</v>
      </c>
      <c r="B3963" s="325" t="str">
        <f t="shared" si="215"/>
        <v>QUA</v>
      </c>
      <c r="C3963" s="327">
        <f t="shared" si="219"/>
        <v>44865</v>
      </c>
      <c r="D3963" s="325">
        <f t="shared" si="218"/>
        <v>2022</v>
      </c>
      <c r="E3963" s="326">
        <f t="shared" si="217"/>
        <v>97</v>
      </c>
    </row>
    <row r="3964" spans="1:5">
      <c r="A3964" s="324">
        <f t="shared" si="216"/>
        <v>44868</v>
      </c>
      <c r="B3964" s="325" t="str">
        <f t="shared" si="215"/>
        <v>QUI</v>
      </c>
      <c r="C3964" s="327">
        <f t="shared" si="219"/>
        <v>44865</v>
      </c>
      <c r="D3964" s="325">
        <f t="shared" si="218"/>
        <v>2022</v>
      </c>
      <c r="E3964" s="326">
        <f t="shared" si="217"/>
        <v>97</v>
      </c>
    </row>
    <row r="3965" spans="1:5">
      <c r="A3965" s="324">
        <f t="shared" si="216"/>
        <v>44869</v>
      </c>
      <c r="B3965" s="325" t="str">
        <f t="shared" si="215"/>
        <v>SEX</v>
      </c>
      <c r="C3965" s="327">
        <f t="shared" si="219"/>
        <v>44865</v>
      </c>
      <c r="D3965" s="325">
        <f t="shared" si="218"/>
        <v>2022</v>
      </c>
      <c r="E3965" s="326">
        <f t="shared" si="217"/>
        <v>97</v>
      </c>
    </row>
    <row r="3966" spans="1:5">
      <c r="A3966" s="324">
        <f t="shared" si="216"/>
        <v>44870</v>
      </c>
      <c r="B3966" s="325" t="str">
        <f t="shared" si="215"/>
        <v>SAB</v>
      </c>
      <c r="C3966" s="327">
        <f t="shared" si="219"/>
        <v>44865</v>
      </c>
      <c r="D3966" s="325">
        <f t="shared" si="218"/>
        <v>2022</v>
      </c>
      <c r="E3966" s="326">
        <f t="shared" si="217"/>
        <v>97</v>
      </c>
    </row>
    <row r="3967" spans="1:5">
      <c r="A3967" s="324">
        <f t="shared" si="216"/>
        <v>44871</v>
      </c>
      <c r="B3967" s="325" t="str">
        <f t="shared" si="215"/>
        <v>DOM</v>
      </c>
      <c r="C3967" s="327">
        <f t="shared" si="219"/>
        <v>44865</v>
      </c>
      <c r="D3967" s="325">
        <f t="shared" si="218"/>
        <v>2022</v>
      </c>
      <c r="E3967" s="326">
        <f t="shared" si="217"/>
        <v>97</v>
      </c>
    </row>
    <row r="3968" spans="1:5">
      <c r="A3968" s="324">
        <f t="shared" si="216"/>
        <v>44872</v>
      </c>
      <c r="B3968" s="325" t="str">
        <f t="shared" si="215"/>
        <v>SEG</v>
      </c>
      <c r="C3968" s="327">
        <f t="shared" si="219"/>
        <v>44872</v>
      </c>
      <c r="D3968" s="325">
        <f t="shared" si="218"/>
        <v>2022</v>
      </c>
      <c r="E3968" s="326">
        <f t="shared" si="217"/>
        <v>98</v>
      </c>
    </row>
    <row r="3969" spans="1:5">
      <c r="A3969" s="324">
        <f t="shared" si="216"/>
        <v>44873</v>
      </c>
      <c r="B3969" s="325" t="str">
        <f t="shared" si="215"/>
        <v>TER</v>
      </c>
      <c r="C3969" s="327">
        <f t="shared" si="219"/>
        <v>44872</v>
      </c>
      <c r="D3969" s="325">
        <f t="shared" si="218"/>
        <v>2022</v>
      </c>
      <c r="E3969" s="326">
        <f t="shared" si="217"/>
        <v>98</v>
      </c>
    </row>
    <row r="3970" spans="1:5">
      <c r="A3970" s="324">
        <f t="shared" si="216"/>
        <v>44874</v>
      </c>
      <c r="B3970" s="325" t="str">
        <f t="shared" ref="B3970:B4033" si="220">VLOOKUP(WEEKDAY(A3970),$G$2:$H$9,2,0)</f>
        <v>QUA</v>
      </c>
      <c r="C3970" s="327">
        <f t="shared" si="219"/>
        <v>44872</v>
      </c>
      <c r="D3970" s="325">
        <f t="shared" si="218"/>
        <v>2022</v>
      </c>
      <c r="E3970" s="326">
        <f t="shared" si="217"/>
        <v>98</v>
      </c>
    </row>
    <row r="3971" spans="1:5">
      <c r="A3971" s="324">
        <f t="shared" si="216"/>
        <v>44875</v>
      </c>
      <c r="B3971" s="325" t="str">
        <f t="shared" si="220"/>
        <v>QUI</v>
      </c>
      <c r="C3971" s="327">
        <f t="shared" si="219"/>
        <v>44872</v>
      </c>
      <c r="D3971" s="325">
        <f t="shared" si="218"/>
        <v>2022</v>
      </c>
      <c r="E3971" s="326">
        <f t="shared" si="217"/>
        <v>98</v>
      </c>
    </row>
    <row r="3972" spans="1:5">
      <c r="A3972" s="324">
        <f t="shared" si="216"/>
        <v>44876</v>
      </c>
      <c r="B3972" s="325" t="str">
        <f t="shared" si="220"/>
        <v>SEX</v>
      </c>
      <c r="C3972" s="327">
        <f t="shared" si="219"/>
        <v>44872</v>
      </c>
      <c r="D3972" s="325">
        <f t="shared" si="218"/>
        <v>2022</v>
      </c>
      <c r="E3972" s="326">
        <f t="shared" si="217"/>
        <v>98</v>
      </c>
    </row>
    <row r="3973" spans="1:5">
      <c r="A3973" s="324">
        <f t="shared" si="216"/>
        <v>44877</v>
      </c>
      <c r="B3973" s="325" t="str">
        <f t="shared" si="220"/>
        <v>SAB</v>
      </c>
      <c r="C3973" s="327">
        <f t="shared" si="219"/>
        <v>44872</v>
      </c>
      <c r="D3973" s="325">
        <f t="shared" si="218"/>
        <v>2022</v>
      </c>
      <c r="E3973" s="326">
        <f t="shared" si="217"/>
        <v>98</v>
      </c>
    </row>
    <row r="3974" spans="1:5">
      <c r="A3974" s="324">
        <f t="shared" si="216"/>
        <v>44878</v>
      </c>
      <c r="B3974" s="325" t="str">
        <f t="shared" si="220"/>
        <v>DOM</v>
      </c>
      <c r="C3974" s="327">
        <f t="shared" si="219"/>
        <v>44872</v>
      </c>
      <c r="D3974" s="325">
        <f t="shared" si="218"/>
        <v>2022</v>
      </c>
      <c r="E3974" s="326">
        <f t="shared" si="217"/>
        <v>98</v>
      </c>
    </row>
    <row r="3975" spans="1:5">
      <c r="A3975" s="324">
        <f t="shared" si="216"/>
        <v>44879</v>
      </c>
      <c r="B3975" s="325" t="str">
        <f t="shared" si="220"/>
        <v>SEG</v>
      </c>
      <c r="C3975" s="327">
        <f t="shared" si="219"/>
        <v>44879</v>
      </c>
      <c r="D3975" s="325">
        <f t="shared" si="218"/>
        <v>2022</v>
      </c>
      <c r="E3975" s="326">
        <f t="shared" si="217"/>
        <v>99</v>
      </c>
    </row>
    <row r="3976" spans="1:5">
      <c r="A3976" s="324">
        <f t="shared" si="216"/>
        <v>44880</v>
      </c>
      <c r="B3976" s="325" t="str">
        <f t="shared" si="220"/>
        <v>TER</v>
      </c>
      <c r="C3976" s="327">
        <f t="shared" si="219"/>
        <v>44879</v>
      </c>
      <c r="D3976" s="325">
        <f t="shared" si="218"/>
        <v>2022</v>
      </c>
      <c r="E3976" s="326">
        <f t="shared" si="217"/>
        <v>99</v>
      </c>
    </row>
    <row r="3977" spans="1:5">
      <c r="A3977" s="324">
        <f t="shared" si="216"/>
        <v>44881</v>
      </c>
      <c r="B3977" s="325" t="str">
        <f t="shared" si="220"/>
        <v>QUA</v>
      </c>
      <c r="C3977" s="327">
        <f t="shared" si="219"/>
        <v>44879</v>
      </c>
      <c r="D3977" s="325">
        <f t="shared" si="218"/>
        <v>2022</v>
      </c>
      <c r="E3977" s="326">
        <f t="shared" si="217"/>
        <v>99</v>
      </c>
    </row>
    <row r="3978" spans="1:5">
      <c r="A3978" s="324">
        <f t="shared" si="216"/>
        <v>44882</v>
      </c>
      <c r="B3978" s="325" t="str">
        <f t="shared" si="220"/>
        <v>QUI</v>
      </c>
      <c r="C3978" s="327">
        <f t="shared" si="219"/>
        <v>44879</v>
      </c>
      <c r="D3978" s="325">
        <f t="shared" si="218"/>
        <v>2022</v>
      </c>
      <c r="E3978" s="326">
        <f t="shared" si="217"/>
        <v>99</v>
      </c>
    </row>
    <row r="3979" spans="1:5">
      <c r="A3979" s="324">
        <f t="shared" si="216"/>
        <v>44883</v>
      </c>
      <c r="B3979" s="325" t="str">
        <f t="shared" si="220"/>
        <v>SEX</v>
      </c>
      <c r="C3979" s="327">
        <f t="shared" si="219"/>
        <v>44879</v>
      </c>
      <c r="D3979" s="325">
        <f t="shared" si="218"/>
        <v>2022</v>
      </c>
      <c r="E3979" s="326">
        <f t="shared" si="217"/>
        <v>99</v>
      </c>
    </row>
    <row r="3980" spans="1:5">
      <c r="A3980" s="324">
        <f t="shared" ref="A3980:A4043" si="221">A3979+1</f>
        <v>44884</v>
      </c>
      <c r="B3980" s="325" t="str">
        <f t="shared" si="220"/>
        <v>SAB</v>
      </c>
      <c r="C3980" s="327">
        <f t="shared" si="219"/>
        <v>44879</v>
      </c>
      <c r="D3980" s="325">
        <f t="shared" si="218"/>
        <v>2022</v>
      </c>
      <c r="E3980" s="326">
        <f t="shared" si="217"/>
        <v>99</v>
      </c>
    </row>
    <row r="3981" spans="1:5">
      <c r="A3981" s="324">
        <f t="shared" si="221"/>
        <v>44885</v>
      </c>
      <c r="B3981" s="325" t="str">
        <f t="shared" si="220"/>
        <v>DOM</v>
      </c>
      <c r="C3981" s="327">
        <f t="shared" si="219"/>
        <v>44879</v>
      </c>
      <c r="D3981" s="325">
        <f t="shared" si="218"/>
        <v>2022</v>
      </c>
      <c r="E3981" s="326">
        <f t="shared" si="217"/>
        <v>99</v>
      </c>
    </row>
    <row r="3982" spans="1:5">
      <c r="A3982" s="324">
        <f t="shared" si="221"/>
        <v>44886</v>
      </c>
      <c r="B3982" s="325" t="str">
        <f t="shared" si="220"/>
        <v>SEG</v>
      </c>
      <c r="C3982" s="327">
        <f t="shared" si="219"/>
        <v>44886</v>
      </c>
      <c r="D3982" s="325">
        <f t="shared" si="218"/>
        <v>2022</v>
      </c>
      <c r="E3982" s="326">
        <f t="shared" si="217"/>
        <v>100</v>
      </c>
    </row>
    <row r="3983" spans="1:5">
      <c r="A3983" s="324">
        <f t="shared" si="221"/>
        <v>44887</v>
      </c>
      <c r="B3983" s="325" t="str">
        <f t="shared" si="220"/>
        <v>TER</v>
      </c>
      <c r="C3983" s="327">
        <f t="shared" si="219"/>
        <v>44886</v>
      </c>
      <c r="D3983" s="325">
        <f t="shared" si="218"/>
        <v>2022</v>
      </c>
      <c r="E3983" s="326">
        <f t="shared" si="217"/>
        <v>100</v>
      </c>
    </row>
    <row r="3984" spans="1:5">
      <c r="A3984" s="324">
        <f t="shared" si="221"/>
        <v>44888</v>
      </c>
      <c r="B3984" s="325" t="str">
        <f t="shared" si="220"/>
        <v>QUA</v>
      </c>
      <c r="C3984" s="327">
        <f t="shared" si="219"/>
        <v>44886</v>
      </c>
      <c r="D3984" s="325">
        <f t="shared" si="218"/>
        <v>2022</v>
      </c>
      <c r="E3984" s="326">
        <f t="shared" si="217"/>
        <v>100</v>
      </c>
    </row>
    <row r="3985" spans="1:5">
      <c r="A3985" s="324">
        <f t="shared" si="221"/>
        <v>44889</v>
      </c>
      <c r="B3985" s="325" t="str">
        <f t="shared" si="220"/>
        <v>QUI</v>
      </c>
      <c r="C3985" s="327">
        <f t="shared" si="219"/>
        <v>44886</v>
      </c>
      <c r="D3985" s="325">
        <f t="shared" si="218"/>
        <v>2022</v>
      </c>
      <c r="E3985" s="326">
        <f t="shared" si="217"/>
        <v>100</v>
      </c>
    </row>
    <row r="3986" spans="1:5">
      <c r="A3986" s="324">
        <f t="shared" si="221"/>
        <v>44890</v>
      </c>
      <c r="B3986" s="325" t="str">
        <f t="shared" si="220"/>
        <v>SEX</v>
      </c>
      <c r="C3986" s="327">
        <f t="shared" si="219"/>
        <v>44886</v>
      </c>
      <c r="D3986" s="325">
        <f t="shared" si="218"/>
        <v>2022</v>
      </c>
      <c r="E3986" s="326">
        <f t="shared" si="217"/>
        <v>100</v>
      </c>
    </row>
    <row r="3987" spans="1:5">
      <c r="A3987" s="324">
        <f t="shared" si="221"/>
        <v>44891</v>
      </c>
      <c r="B3987" s="325" t="str">
        <f t="shared" si="220"/>
        <v>SAB</v>
      </c>
      <c r="C3987" s="327">
        <f t="shared" si="219"/>
        <v>44886</v>
      </c>
      <c r="D3987" s="325">
        <f t="shared" si="218"/>
        <v>2022</v>
      </c>
      <c r="E3987" s="326">
        <f t="shared" si="217"/>
        <v>100</v>
      </c>
    </row>
    <row r="3988" spans="1:5">
      <c r="A3988" s="324">
        <f t="shared" si="221"/>
        <v>44892</v>
      </c>
      <c r="B3988" s="325" t="str">
        <f t="shared" si="220"/>
        <v>DOM</v>
      </c>
      <c r="C3988" s="327">
        <f t="shared" si="219"/>
        <v>44886</v>
      </c>
      <c r="D3988" s="325">
        <f t="shared" si="218"/>
        <v>2022</v>
      </c>
      <c r="E3988" s="326">
        <f t="shared" si="217"/>
        <v>100</v>
      </c>
    </row>
    <row r="3989" spans="1:5">
      <c r="A3989" s="324">
        <f t="shared" si="221"/>
        <v>44893</v>
      </c>
      <c r="B3989" s="325" t="str">
        <f t="shared" si="220"/>
        <v>SEG</v>
      </c>
      <c r="C3989" s="327">
        <f t="shared" si="219"/>
        <v>44893</v>
      </c>
      <c r="D3989" s="325">
        <f t="shared" si="218"/>
        <v>2022</v>
      </c>
      <c r="E3989" s="326">
        <f t="shared" si="217"/>
        <v>101</v>
      </c>
    </row>
    <row r="3990" spans="1:5">
      <c r="A3990" s="324">
        <f t="shared" si="221"/>
        <v>44894</v>
      </c>
      <c r="B3990" s="325" t="str">
        <f t="shared" si="220"/>
        <v>TER</v>
      </c>
      <c r="C3990" s="327">
        <f t="shared" si="219"/>
        <v>44893</v>
      </c>
      <c r="D3990" s="325">
        <f t="shared" si="218"/>
        <v>2022</v>
      </c>
      <c r="E3990" s="326">
        <f t="shared" si="217"/>
        <v>101</v>
      </c>
    </row>
    <row r="3991" spans="1:5">
      <c r="A3991" s="324">
        <f t="shared" si="221"/>
        <v>44895</v>
      </c>
      <c r="B3991" s="325" t="str">
        <f t="shared" si="220"/>
        <v>QUA</v>
      </c>
      <c r="C3991" s="327">
        <f t="shared" si="219"/>
        <v>44893</v>
      </c>
      <c r="D3991" s="325">
        <f t="shared" si="218"/>
        <v>2022</v>
      </c>
      <c r="E3991" s="326">
        <f t="shared" si="217"/>
        <v>101</v>
      </c>
    </row>
    <row r="3992" spans="1:5">
      <c r="A3992" s="324">
        <f t="shared" si="221"/>
        <v>44896</v>
      </c>
      <c r="B3992" s="325" t="str">
        <f t="shared" si="220"/>
        <v>QUI</v>
      </c>
      <c r="C3992" s="327">
        <f t="shared" si="219"/>
        <v>44893</v>
      </c>
      <c r="D3992" s="325">
        <f t="shared" si="218"/>
        <v>2022</v>
      </c>
      <c r="E3992" s="326">
        <f t="shared" si="217"/>
        <v>101</v>
      </c>
    </row>
    <row r="3993" spans="1:5">
      <c r="A3993" s="324">
        <f t="shared" si="221"/>
        <v>44897</v>
      </c>
      <c r="B3993" s="325" t="str">
        <f t="shared" si="220"/>
        <v>SEX</v>
      </c>
      <c r="C3993" s="327">
        <f t="shared" si="219"/>
        <v>44893</v>
      </c>
      <c r="D3993" s="325">
        <f t="shared" si="218"/>
        <v>2022</v>
      </c>
      <c r="E3993" s="326">
        <f t="shared" si="217"/>
        <v>101</v>
      </c>
    </row>
    <row r="3994" spans="1:5">
      <c r="A3994" s="324">
        <f t="shared" si="221"/>
        <v>44898</v>
      </c>
      <c r="B3994" s="325" t="str">
        <f t="shared" si="220"/>
        <v>SAB</v>
      </c>
      <c r="C3994" s="327">
        <f t="shared" si="219"/>
        <v>44893</v>
      </c>
      <c r="D3994" s="325">
        <f t="shared" si="218"/>
        <v>2022</v>
      </c>
      <c r="E3994" s="326">
        <f t="shared" si="217"/>
        <v>101</v>
      </c>
    </row>
    <row r="3995" spans="1:5">
      <c r="A3995" s="324">
        <f t="shared" si="221"/>
        <v>44899</v>
      </c>
      <c r="B3995" s="325" t="str">
        <f t="shared" si="220"/>
        <v>DOM</v>
      </c>
      <c r="C3995" s="327">
        <f t="shared" si="219"/>
        <v>44893</v>
      </c>
      <c r="D3995" s="325">
        <f t="shared" si="218"/>
        <v>2022</v>
      </c>
      <c r="E3995" s="326">
        <f t="shared" si="217"/>
        <v>101</v>
      </c>
    </row>
    <row r="3996" spans="1:5">
      <c r="A3996" s="324">
        <f t="shared" si="221"/>
        <v>44900</v>
      </c>
      <c r="B3996" s="325" t="str">
        <f t="shared" si="220"/>
        <v>SEG</v>
      </c>
      <c r="C3996" s="327">
        <f t="shared" si="219"/>
        <v>44900</v>
      </c>
      <c r="D3996" s="325">
        <f t="shared" si="218"/>
        <v>2022</v>
      </c>
      <c r="E3996" s="326">
        <f t="shared" si="217"/>
        <v>102</v>
      </c>
    </row>
    <row r="3997" spans="1:5">
      <c r="A3997" s="324">
        <f t="shared" si="221"/>
        <v>44901</v>
      </c>
      <c r="B3997" s="325" t="str">
        <f t="shared" si="220"/>
        <v>TER</v>
      </c>
      <c r="C3997" s="327">
        <f t="shared" si="219"/>
        <v>44900</v>
      </c>
      <c r="D3997" s="325">
        <f t="shared" si="218"/>
        <v>2022</v>
      </c>
      <c r="E3997" s="326">
        <f t="shared" si="217"/>
        <v>102</v>
      </c>
    </row>
    <row r="3998" spans="1:5">
      <c r="A3998" s="324">
        <f t="shared" si="221"/>
        <v>44902</v>
      </c>
      <c r="B3998" s="325" t="str">
        <f t="shared" si="220"/>
        <v>QUA</v>
      </c>
      <c r="C3998" s="327">
        <f t="shared" si="219"/>
        <v>44900</v>
      </c>
      <c r="D3998" s="325">
        <f t="shared" si="218"/>
        <v>2022</v>
      </c>
      <c r="E3998" s="326">
        <f t="shared" ref="E3998:E4061" si="222">IF(B3998="seg",E3997+1,E3997)</f>
        <v>102</v>
      </c>
    </row>
    <row r="3999" spans="1:5">
      <c r="A3999" s="324">
        <f t="shared" si="221"/>
        <v>44903</v>
      </c>
      <c r="B3999" s="325" t="str">
        <f t="shared" si="220"/>
        <v>QUI</v>
      </c>
      <c r="C3999" s="327">
        <f t="shared" si="219"/>
        <v>44900</v>
      </c>
      <c r="D3999" s="325">
        <f t="shared" si="218"/>
        <v>2022</v>
      </c>
      <c r="E3999" s="326">
        <f t="shared" si="222"/>
        <v>102</v>
      </c>
    </row>
    <row r="4000" spans="1:5">
      <c r="A4000" s="324">
        <f t="shared" si="221"/>
        <v>44904</v>
      </c>
      <c r="B4000" s="325" t="str">
        <f t="shared" si="220"/>
        <v>SEX</v>
      </c>
      <c r="C4000" s="327">
        <f t="shared" si="219"/>
        <v>44900</v>
      </c>
      <c r="D4000" s="325">
        <f t="shared" si="218"/>
        <v>2022</v>
      </c>
      <c r="E4000" s="326">
        <f t="shared" si="222"/>
        <v>102</v>
      </c>
    </row>
    <row r="4001" spans="1:5">
      <c r="A4001" s="324">
        <f t="shared" si="221"/>
        <v>44905</v>
      </c>
      <c r="B4001" s="325" t="str">
        <f t="shared" si="220"/>
        <v>SAB</v>
      </c>
      <c r="C4001" s="327">
        <f t="shared" si="219"/>
        <v>44900</v>
      </c>
      <c r="D4001" s="325">
        <f t="shared" si="218"/>
        <v>2022</v>
      </c>
      <c r="E4001" s="326">
        <f t="shared" si="222"/>
        <v>102</v>
      </c>
    </row>
    <row r="4002" spans="1:5">
      <c r="A4002" s="324">
        <f t="shared" si="221"/>
        <v>44906</v>
      </c>
      <c r="B4002" s="325" t="str">
        <f t="shared" si="220"/>
        <v>DOM</v>
      </c>
      <c r="C4002" s="327">
        <f t="shared" si="219"/>
        <v>44900</v>
      </c>
      <c r="D4002" s="325">
        <f t="shared" si="218"/>
        <v>2022</v>
      </c>
      <c r="E4002" s="326">
        <f t="shared" si="222"/>
        <v>102</v>
      </c>
    </row>
    <row r="4003" spans="1:5">
      <c r="A4003" s="324">
        <f t="shared" si="221"/>
        <v>44907</v>
      </c>
      <c r="B4003" s="325" t="str">
        <f t="shared" si="220"/>
        <v>SEG</v>
      </c>
      <c r="C4003" s="327">
        <f t="shared" si="219"/>
        <v>44907</v>
      </c>
      <c r="D4003" s="325">
        <f t="shared" si="218"/>
        <v>2022</v>
      </c>
      <c r="E4003" s="326">
        <f t="shared" si="222"/>
        <v>103</v>
      </c>
    </row>
    <row r="4004" spans="1:5">
      <c r="A4004" s="324">
        <f t="shared" si="221"/>
        <v>44908</v>
      </c>
      <c r="B4004" s="325" t="str">
        <f t="shared" si="220"/>
        <v>TER</v>
      </c>
      <c r="C4004" s="327">
        <f t="shared" si="219"/>
        <v>44907</v>
      </c>
      <c r="D4004" s="325">
        <f t="shared" si="218"/>
        <v>2022</v>
      </c>
      <c r="E4004" s="326">
        <f t="shared" si="222"/>
        <v>103</v>
      </c>
    </row>
    <row r="4005" spans="1:5">
      <c r="A4005" s="324">
        <f t="shared" si="221"/>
        <v>44909</v>
      </c>
      <c r="B4005" s="325" t="str">
        <f t="shared" si="220"/>
        <v>QUA</v>
      </c>
      <c r="C4005" s="327">
        <f t="shared" si="219"/>
        <v>44907</v>
      </c>
      <c r="D4005" s="325">
        <f t="shared" si="218"/>
        <v>2022</v>
      </c>
      <c r="E4005" s="326">
        <f t="shared" si="222"/>
        <v>103</v>
      </c>
    </row>
    <row r="4006" spans="1:5">
      <c r="A4006" s="324">
        <f t="shared" si="221"/>
        <v>44910</v>
      </c>
      <c r="B4006" s="325" t="str">
        <f t="shared" si="220"/>
        <v>QUI</v>
      </c>
      <c r="C4006" s="327">
        <f t="shared" si="219"/>
        <v>44907</v>
      </c>
      <c r="D4006" s="325">
        <f t="shared" si="218"/>
        <v>2022</v>
      </c>
      <c r="E4006" s="326">
        <f t="shared" si="222"/>
        <v>103</v>
      </c>
    </row>
    <row r="4007" spans="1:5">
      <c r="A4007" s="324">
        <f t="shared" si="221"/>
        <v>44911</v>
      </c>
      <c r="B4007" s="325" t="str">
        <f t="shared" si="220"/>
        <v>SEX</v>
      </c>
      <c r="C4007" s="327">
        <f t="shared" si="219"/>
        <v>44907</v>
      </c>
      <c r="D4007" s="325">
        <f t="shared" si="218"/>
        <v>2022</v>
      </c>
      <c r="E4007" s="326">
        <f t="shared" si="222"/>
        <v>103</v>
      </c>
    </row>
    <row r="4008" spans="1:5">
      <c r="A4008" s="324">
        <f t="shared" si="221"/>
        <v>44912</v>
      </c>
      <c r="B4008" s="325" t="str">
        <f t="shared" si="220"/>
        <v>SAB</v>
      </c>
      <c r="C4008" s="327">
        <f t="shared" si="219"/>
        <v>44907</v>
      </c>
      <c r="D4008" s="325">
        <f t="shared" ref="D4008:D4071" si="223">YEAR(A4008)</f>
        <v>2022</v>
      </c>
      <c r="E4008" s="326">
        <f t="shared" si="222"/>
        <v>103</v>
      </c>
    </row>
    <row r="4009" spans="1:5">
      <c r="A4009" s="324">
        <f t="shared" si="221"/>
        <v>44913</v>
      </c>
      <c r="B4009" s="325" t="str">
        <f t="shared" si="220"/>
        <v>DOM</v>
      </c>
      <c r="C4009" s="327">
        <f t="shared" si="219"/>
        <v>44907</v>
      </c>
      <c r="D4009" s="325">
        <f t="shared" si="223"/>
        <v>2022</v>
      </c>
      <c r="E4009" s="326">
        <f t="shared" si="222"/>
        <v>103</v>
      </c>
    </row>
    <row r="4010" spans="1:5">
      <c r="A4010" s="324">
        <f t="shared" si="221"/>
        <v>44914</v>
      </c>
      <c r="B4010" s="325" t="str">
        <f t="shared" si="220"/>
        <v>SEG</v>
      </c>
      <c r="C4010" s="327">
        <f t="shared" si="219"/>
        <v>44914</v>
      </c>
      <c r="D4010" s="325">
        <f t="shared" si="223"/>
        <v>2022</v>
      </c>
      <c r="E4010" s="326">
        <f t="shared" si="222"/>
        <v>104</v>
      </c>
    </row>
    <row r="4011" spans="1:5">
      <c r="A4011" s="324">
        <f t="shared" si="221"/>
        <v>44915</v>
      </c>
      <c r="B4011" s="325" t="str">
        <f t="shared" si="220"/>
        <v>TER</v>
      </c>
      <c r="C4011" s="327">
        <f t="shared" si="219"/>
        <v>44914</v>
      </c>
      <c r="D4011" s="325">
        <f t="shared" si="223"/>
        <v>2022</v>
      </c>
      <c r="E4011" s="326">
        <f t="shared" si="222"/>
        <v>104</v>
      </c>
    </row>
    <row r="4012" spans="1:5">
      <c r="A4012" s="324">
        <f t="shared" si="221"/>
        <v>44916</v>
      </c>
      <c r="B4012" s="325" t="str">
        <f t="shared" si="220"/>
        <v>QUA</v>
      </c>
      <c r="C4012" s="327">
        <f t="shared" si="219"/>
        <v>44914</v>
      </c>
      <c r="D4012" s="325">
        <f t="shared" si="223"/>
        <v>2022</v>
      </c>
      <c r="E4012" s="326">
        <f t="shared" si="222"/>
        <v>104</v>
      </c>
    </row>
    <row r="4013" spans="1:5">
      <c r="A4013" s="324">
        <f t="shared" si="221"/>
        <v>44917</v>
      </c>
      <c r="B4013" s="325" t="str">
        <f t="shared" si="220"/>
        <v>QUI</v>
      </c>
      <c r="C4013" s="327">
        <f t="shared" si="219"/>
        <v>44914</v>
      </c>
      <c r="D4013" s="325">
        <f t="shared" si="223"/>
        <v>2022</v>
      </c>
      <c r="E4013" s="326">
        <f t="shared" si="222"/>
        <v>104</v>
      </c>
    </row>
    <row r="4014" spans="1:5">
      <c r="A4014" s="324">
        <f t="shared" si="221"/>
        <v>44918</v>
      </c>
      <c r="B4014" s="325" t="str">
        <f t="shared" si="220"/>
        <v>SEX</v>
      </c>
      <c r="C4014" s="327">
        <f t="shared" ref="C4014:C4077" si="224">C4007+7</f>
        <v>44914</v>
      </c>
      <c r="D4014" s="325">
        <f t="shared" si="223"/>
        <v>2022</v>
      </c>
      <c r="E4014" s="326">
        <f t="shared" si="222"/>
        <v>104</v>
      </c>
    </row>
    <row r="4015" spans="1:5">
      <c r="A4015" s="324">
        <f t="shared" si="221"/>
        <v>44919</v>
      </c>
      <c r="B4015" s="325" t="str">
        <f t="shared" si="220"/>
        <v>SAB</v>
      </c>
      <c r="C4015" s="327">
        <f t="shared" si="224"/>
        <v>44914</v>
      </c>
      <c r="D4015" s="325">
        <f t="shared" si="223"/>
        <v>2022</v>
      </c>
      <c r="E4015" s="326">
        <f t="shared" si="222"/>
        <v>104</v>
      </c>
    </row>
    <row r="4016" spans="1:5">
      <c r="A4016" s="324">
        <f t="shared" si="221"/>
        <v>44920</v>
      </c>
      <c r="B4016" s="325" t="str">
        <f t="shared" si="220"/>
        <v>DOM</v>
      </c>
      <c r="C4016" s="327">
        <f t="shared" si="224"/>
        <v>44914</v>
      </c>
      <c r="D4016" s="325">
        <f t="shared" si="223"/>
        <v>2022</v>
      </c>
      <c r="E4016" s="326">
        <f t="shared" si="222"/>
        <v>104</v>
      </c>
    </row>
    <row r="4017" spans="1:5">
      <c r="A4017" s="324">
        <f t="shared" si="221"/>
        <v>44921</v>
      </c>
      <c r="B4017" s="325" t="str">
        <f t="shared" si="220"/>
        <v>SEG</v>
      </c>
      <c r="C4017" s="327">
        <f t="shared" si="224"/>
        <v>44921</v>
      </c>
      <c r="D4017" s="325">
        <f t="shared" si="223"/>
        <v>2022</v>
      </c>
      <c r="E4017" s="326">
        <f t="shared" si="222"/>
        <v>105</v>
      </c>
    </row>
    <row r="4018" spans="1:5">
      <c r="A4018" s="324">
        <f t="shared" si="221"/>
        <v>44922</v>
      </c>
      <c r="B4018" s="325" t="str">
        <f t="shared" si="220"/>
        <v>TER</v>
      </c>
      <c r="C4018" s="327">
        <f t="shared" si="224"/>
        <v>44921</v>
      </c>
      <c r="D4018" s="325">
        <f t="shared" si="223"/>
        <v>2022</v>
      </c>
      <c r="E4018" s="326">
        <f t="shared" si="222"/>
        <v>105</v>
      </c>
    </row>
    <row r="4019" spans="1:5">
      <c r="A4019" s="324">
        <f t="shared" si="221"/>
        <v>44923</v>
      </c>
      <c r="B4019" s="325" t="str">
        <f t="shared" si="220"/>
        <v>QUA</v>
      </c>
      <c r="C4019" s="327">
        <f t="shared" si="224"/>
        <v>44921</v>
      </c>
      <c r="D4019" s="325">
        <f t="shared" si="223"/>
        <v>2022</v>
      </c>
      <c r="E4019" s="326">
        <f t="shared" si="222"/>
        <v>105</v>
      </c>
    </row>
    <row r="4020" spans="1:5">
      <c r="A4020" s="324">
        <f t="shared" si="221"/>
        <v>44924</v>
      </c>
      <c r="B4020" s="325" t="str">
        <f t="shared" si="220"/>
        <v>QUI</v>
      </c>
      <c r="C4020" s="327">
        <f t="shared" si="224"/>
        <v>44921</v>
      </c>
      <c r="D4020" s="325">
        <f t="shared" si="223"/>
        <v>2022</v>
      </c>
      <c r="E4020" s="326">
        <f t="shared" si="222"/>
        <v>105</v>
      </c>
    </row>
    <row r="4021" spans="1:5">
      <c r="A4021" s="324">
        <f t="shared" si="221"/>
        <v>44925</v>
      </c>
      <c r="B4021" s="325" t="str">
        <f t="shared" si="220"/>
        <v>SEX</v>
      </c>
      <c r="C4021" s="327">
        <f t="shared" si="224"/>
        <v>44921</v>
      </c>
      <c r="D4021" s="325">
        <f t="shared" si="223"/>
        <v>2022</v>
      </c>
      <c r="E4021" s="326">
        <f t="shared" si="222"/>
        <v>105</v>
      </c>
    </row>
    <row r="4022" spans="1:5">
      <c r="A4022" s="324">
        <f t="shared" si="221"/>
        <v>44926</v>
      </c>
      <c r="B4022" s="325" t="str">
        <f t="shared" si="220"/>
        <v>SAB</v>
      </c>
      <c r="C4022" s="327">
        <f t="shared" si="224"/>
        <v>44921</v>
      </c>
      <c r="D4022" s="325">
        <f t="shared" si="223"/>
        <v>2022</v>
      </c>
      <c r="E4022" s="326">
        <f t="shared" si="222"/>
        <v>105</v>
      </c>
    </row>
    <row r="4023" spans="1:5">
      <c r="A4023" s="324">
        <f t="shared" si="221"/>
        <v>44927</v>
      </c>
      <c r="B4023" s="325" t="str">
        <f t="shared" si="220"/>
        <v>DOM</v>
      </c>
      <c r="C4023" s="327">
        <f t="shared" si="224"/>
        <v>44921</v>
      </c>
      <c r="D4023" s="325">
        <f t="shared" si="223"/>
        <v>2023</v>
      </c>
      <c r="E4023" s="326">
        <f t="shared" si="222"/>
        <v>105</v>
      </c>
    </row>
    <row r="4024" spans="1:5">
      <c r="A4024" s="324">
        <f t="shared" si="221"/>
        <v>44928</v>
      </c>
      <c r="B4024" s="325" t="str">
        <f t="shared" si="220"/>
        <v>SEG</v>
      </c>
      <c r="C4024" s="327">
        <f t="shared" si="224"/>
        <v>44928</v>
      </c>
      <c r="D4024" s="325">
        <f t="shared" si="223"/>
        <v>2023</v>
      </c>
      <c r="E4024" s="326">
        <f t="shared" si="222"/>
        <v>106</v>
      </c>
    </row>
    <row r="4025" spans="1:5">
      <c r="A4025" s="324">
        <f t="shared" si="221"/>
        <v>44929</v>
      </c>
      <c r="B4025" s="325" t="str">
        <f t="shared" si="220"/>
        <v>TER</v>
      </c>
      <c r="C4025" s="327">
        <f t="shared" si="224"/>
        <v>44928</v>
      </c>
      <c r="D4025" s="325">
        <f t="shared" si="223"/>
        <v>2023</v>
      </c>
      <c r="E4025" s="326">
        <f t="shared" si="222"/>
        <v>106</v>
      </c>
    </row>
    <row r="4026" spans="1:5">
      <c r="A4026" s="324">
        <f t="shared" si="221"/>
        <v>44930</v>
      </c>
      <c r="B4026" s="325" t="str">
        <f t="shared" si="220"/>
        <v>QUA</v>
      </c>
      <c r="C4026" s="327">
        <f t="shared" si="224"/>
        <v>44928</v>
      </c>
      <c r="D4026" s="325">
        <f t="shared" si="223"/>
        <v>2023</v>
      </c>
      <c r="E4026" s="326">
        <f t="shared" si="222"/>
        <v>106</v>
      </c>
    </row>
    <row r="4027" spans="1:5">
      <c r="A4027" s="324">
        <f t="shared" si="221"/>
        <v>44931</v>
      </c>
      <c r="B4027" s="325" t="str">
        <f t="shared" si="220"/>
        <v>QUI</v>
      </c>
      <c r="C4027" s="327">
        <f t="shared" si="224"/>
        <v>44928</v>
      </c>
      <c r="D4027" s="325">
        <f t="shared" si="223"/>
        <v>2023</v>
      </c>
      <c r="E4027" s="326">
        <f t="shared" si="222"/>
        <v>106</v>
      </c>
    </row>
    <row r="4028" spans="1:5">
      <c r="A4028" s="324">
        <f t="shared" si="221"/>
        <v>44932</v>
      </c>
      <c r="B4028" s="325" t="str">
        <f t="shared" si="220"/>
        <v>SEX</v>
      </c>
      <c r="C4028" s="327">
        <f t="shared" si="224"/>
        <v>44928</v>
      </c>
      <c r="D4028" s="325">
        <f t="shared" si="223"/>
        <v>2023</v>
      </c>
      <c r="E4028" s="326">
        <f t="shared" si="222"/>
        <v>106</v>
      </c>
    </row>
    <row r="4029" spans="1:5">
      <c r="A4029" s="324">
        <f t="shared" si="221"/>
        <v>44933</v>
      </c>
      <c r="B4029" s="325" t="str">
        <f t="shared" si="220"/>
        <v>SAB</v>
      </c>
      <c r="C4029" s="327">
        <f t="shared" si="224"/>
        <v>44928</v>
      </c>
      <c r="D4029" s="325">
        <f t="shared" si="223"/>
        <v>2023</v>
      </c>
      <c r="E4029" s="326">
        <f t="shared" si="222"/>
        <v>106</v>
      </c>
    </row>
    <row r="4030" spans="1:5">
      <c r="A4030" s="324">
        <f t="shared" si="221"/>
        <v>44934</v>
      </c>
      <c r="B4030" s="325" t="str">
        <f t="shared" si="220"/>
        <v>DOM</v>
      </c>
      <c r="C4030" s="327">
        <f t="shared" si="224"/>
        <v>44928</v>
      </c>
      <c r="D4030" s="325">
        <f t="shared" si="223"/>
        <v>2023</v>
      </c>
      <c r="E4030" s="326">
        <f t="shared" si="222"/>
        <v>106</v>
      </c>
    </row>
    <row r="4031" spans="1:5">
      <c r="A4031" s="324">
        <f t="shared" si="221"/>
        <v>44935</v>
      </c>
      <c r="B4031" s="325" t="str">
        <f t="shared" si="220"/>
        <v>SEG</v>
      </c>
      <c r="C4031" s="327">
        <f t="shared" si="224"/>
        <v>44935</v>
      </c>
      <c r="D4031" s="325">
        <f t="shared" si="223"/>
        <v>2023</v>
      </c>
      <c r="E4031" s="326">
        <f t="shared" si="222"/>
        <v>107</v>
      </c>
    </row>
    <row r="4032" spans="1:5">
      <c r="A4032" s="324">
        <f t="shared" si="221"/>
        <v>44936</v>
      </c>
      <c r="B4032" s="325" t="str">
        <f t="shared" si="220"/>
        <v>TER</v>
      </c>
      <c r="C4032" s="327">
        <f t="shared" si="224"/>
        <v>44935</v>
      </c>
      <c r="D4032" s="325">
        <f t="shared" si="223"/>
        <v>2023</v>
      </c>
      <c r="E4032" s="326">
        <f t="shared" si="222"/>
        <v>107</v>
      </c>
    </row>
    <row r="4033" spans="1:5">
      <c r="A4033" s="324">
        <f t="shared" si="221"/>
        <v>44937</v>
      </c>
      <c r="B4033" s="325" t="str">
        <f t="shared" si="220"/>
        <v>QUA</v>
      </c>
      <c r="C4033" s="327">
        <f t="shared" si="224"/>
        <v>44935</v>
      </c>
      <c r="D4033" s="325">
        <f t="shared" si="223"/>
        <v>2023</v>
      </c>
      <c r="E4033" s="326">
        <f t="shared" si="222"/>
        <v>107</v>
      </c>
    </row>
    <row r="4034" spans="1:5">
      <c r="A4034" s="324">
        <f t="shared" si="221"/>
        <v>44938</v>
      </c>
      <c r="B4034" s="325" t="str">
        <f t="shared" ref="B4034:B4097" si="225">VLOOKUP(WEEKDAY(A4034),$G$2:$H$9,2,0)</f>
        <v>QUI</v>
      </c>
      <c r="C4034" s="327">
        <f t="shared" si="224"/>
        <v>44935</v>
      </c>
      <c r="D4034" s="325">
        <f t="shared" si="223"/>
        <v>2023</v>
      </c>
      <c r="E4034" s="326">
        <f t="shared" si="222"/>
        <v>107</v>
      </c>
    </row>
    <row r="4035" spans="1:5">
      <c r="A4035" s="324">
        <f t="shared" si="221"/>
        <v>44939</v>
      </c>
      <c r="B4035" s="325" t="str">
        <f t="shared" si="225"/>
        <v>SEX</v>
      </c>
      <c r="C4035" s="327">
        <f t="shared" si="224"/>
        <v>44935</v>
      </c>
      <c r="D4035" s="325">
        <f t="shared" si="223"/>
        <v>2023</v>
      </c>
      <c r="E4035" s="326">
        <f t="shared" si="222"/>
        <v>107</v>
      </c>
    </row>
    <row r="4036" spans="1:5">
      <c r="A4036" s="324">
        <f t="shared" si="221"/>
        <v>44940</v>
      </c>
      <c r="B4036" s="325" t="str">
        <f t="shared" si="225"/>
        <v>SAB</v>
      </c>
      <c r="C4036" s="327">
        <f t="shared" si="224"/>
        <v>44935</v>
      </c>
      <c r="D4036" s="325">
        <f t="shared" si="223"/>
        <v>2023</v>
      </c>
      <c r="E4036" s="326">
        <f t="shared" si="222"/>
        <v>107</v>
      </c>
    </row>
    <row r="4037" spans="1:5">
      <c r="A4037" s="324">
        <f t="shared" si="221"/>
        <v>44941</v>
      </c>
      <c r="B4037" s="325" t="str">
        <f t="shared" si="225"/>
        <v>DOM</v>
      </c>
      <c r="C4037" s="327">
        <f t="shared" si="224"/>
        <v>44935</v>
      </c>
      <c r="D4037" s="325">
        <f t="shared" si="223"/>
        <v>2023</v>
      </c>
      <c r="E4037" s="326">
        <f t="shared" si="222"/>
        <v>107</v>
      </c>
    </row>
    <row r="4038" spans="1:5">
      <c r="A4038" s="324">
        <f t="shared" si="221"/>
        <v>44942</v>
      </c>
      <c r="B4038" s="325" t="str">
        <f t="shared" si="225"/>
        <v>SEG</v>
      </c>
      <c r="C4038" s="327">
        <f t="shared" si="224"/>
        <v>44942</v>
      </c>
      <c r="D4038" s="325">
        <f t="shared" si="223"/>
        <v>2023</v>
      </c>
      <c r="E4038" s="326">
        <f t="shared" si="222"/>
        <v>108</v>
      </c>
    </row>
    <row r="4039" spans="1:5">
      <c r="A4039" s="324">
        <f t="shared" si="221"/>
        <v>44943</v>
      </c>
      <c r="B4039" s="325" t="str">
        <f t="shared" si="225"/>
        <v>TER</v>
      </c>
      <c r="C4039" s="327">
        <f t="shared" si="224"/>
        <v>44942</v>
      </c>
      <c r="D4039" s="325">
        <f t="shared" si="223"/>
        <v>2023</v>
      </c>
      <c r="E4039" s="326">
        <f t="shared" si="222"/>
        <v>108</v>
      </c>
    </row>
    <row r="4040" spans="1:5">
      <c r="A4040" s="324">
        <f t="shared" si="221"/>
        <v>44944</v>
      </c>
      <c r="B4040" s="325" t="str">
        <f t="shared" si="225"/>
        <v>QUA</v>
      </c>
      <c r="C4040" s="327">
        <f t="shared" si="224"/>
        <v>44942</v>
      </c>
      <c r="D4040" s="325">
        <f t="shared" si="223"/>
        <v>2023</v>
      </c>
      <c r="E4040" s="326">
        <f t="shared" si="222"/>
        <v>108</v>
      </c>
    </row>
    <row r="4041" spans="1:5">
      <c r="A4041" s="324">
        <f t="shared" si="221"/>
        <v>44945</v>
      </c>
      <c r="B4041" s="325" t="str">
        <f t="shared" si="225"/>
        <v>QUI</v>
      </c>
      <c r="C4041" s="327">
        <f t="shared" si="224"/>
        <v>44942</v>
      </c>
      <c r="D4041" s="325">
        <f t="shared" si="223"/>
        <v>2023</v>
      </c>
      <c r="E4041" s="326">
        <f t="shared" si="222"/>
        <v>108</v>
      </c>
    </row>
    <row r="4042" spans="1:5">
      <c r="A4042" s="324">
        <f t="shared" si="221"/>
        <v>44946</v>
      </c>
      <c r="B4042" s="325" t="str">
        <f t="shared" si="225"/>
        <v>SEX</v>
      </c>
      <c r="C4042" s="327">
        <f t="shared" si="224"/>
        <v>44942</v>
      </c>
      <c r="D4042" s="325">
        <f t="shared" si="223"/>
        <v>2023</v>
      </c>
      <c r="E4042" s="326">
        <f t="shared" si="222"/>
        <v>108</v>
      </c>
    </row>
    <row r="4043" spans="1:5">
      <c r="A4043" s="324">
        <f t="shared" si="221"/>
        <v>44947</v>
      </c>
      <c r="B4043" s="325" t="str">
        <f t="shared" si="225"/>
        <v>SAB</v>
      </c>
      <c r="C4043" s="327">
        <f t="shared" si="224"/>
        <v>44942</v>
      </c>
      <c r="D4043" s="325">
        <f t="shared" si="223"/>
        <v>2023</v>
      </c>
      <c r="E4043" s="326">
        <f t="shared" si="222"/>
        <v>108</v>
      </c>
    </row>
    <row r="4044" spans="1:5">
      <c r="A4044" s="324">
        <f t="shared" ref="A4044:A4107" si="226">A4043+1</f>
        <v>44948</v>
      </c>
      <c r="B4044" s="325" t="str">
        <f t="shared" si="225"/>
        <v>DOM</v>
      </c>
      <c r="C4044" s="327">
        <f t="shared" si="224"/>
        <v>44942</v>
      </c>
      <c r="D4044" s="325">
        <f t="shared" si="223"/>
        <v>2023</v>
      </c>
      <c r="E4044" s="326">
        <f t="shared" si="222"/>
        <v>108</v>
      </c>
    </row>
    <row r="4045" spans="1:5">
      <c r="A4045" s="324">
        <f t="shared" si="226"/>
        <v>44949</v>
      </c>
      <c r="B4045" s="325" t="str">
        <f t="shared" si="225"/>
        <v>SEG</v>
      </c>
      <c r="C4045" s="327">
        <f t="shared" si="224"/>
        <v>44949</v>
      </c>
      <c r="D4045" s="325">
        <f t="shared" si="223"/>
        <v>2023</v>
      </c>
      <c r="E4045" s="326">
        <f t="shared" si="222"/>
        <v>109</v>
      </c>
    </row>
    <row r="4046" spans="1:5">
      <c r="A4046" s="324">
        <f t="shared" si="226"/>
        <v>44950</v>
      </c>
      <c r="B4046" s="325" t="str">
        <f t="shared" si="225"/>
        <v>TER</v>
      </c>
      <c r="C4046" s="327">
        <f t="shared" si="224"/>
        <v>44949</v>
      </c>
      <c r="D4046" s="325">
        <f t="shared" si="223"/>
        <v>2023</v>
      </c>
      <c r="E4046" s="326">
        <f t="shared" si="222"/>
        <v>109</v>
      </c>
    </row>
    <row r="4047" spans="1:5">
      <c r="A4047" s="324">
        <f t="shared" si="226"/>
        <v>44951</v>
      </c>
      <c r="B4047" s="325" t="str">
        <f t="shared" si="225"/>
        <v>QUA</v>
      </c>
      <c r="C4047" s="327">
        <f t="shared" si="224"/>
        <v>44949</v>
      </c>
      <c r="D4047" s="325">
        <f t="shared" si="223"/>
        <v>2023</v>
      </c>
      <c r="E4047" s="326">
        <f t="shared" si="222"/>
        <v>109</v>
      </c>
    </row>
    <row r="4048" spans="1:5">
      <c r="A4048" s="324">
        <f t="shared" si="226"/>
        <v>44952</v>
      </c>
      <c r="B4048" s="325" t="str">
        <f t="shared" si="225"/>
        <v>QUI</v>
      </c>
      <c r="C4048" s="327">
        <f t="shared" si="224"/>
        <v>44949</v>
      </c>
      <c r="D4048" s="325">
        <f t="shared" si="223"/>
        <v>2023</v>
      </c>
      <c r="E4048" s="326">
        <f t="shared" si="222"/>
        <v>109</v>
      </c>
    </row>
    <row r="4049" spans="1:5">
      <c r="A4049" s="324">
        <f t="shared" si="226"/>
        <v>44953</v>
      </c>
      <c r="B4049" s="325" t="str">
        <f t="shared" si="225"/>
        <v>SEX</v>
      </c>
      <c r="C4049" s="327">
        <f t="shared" si="224"/>
        <v>44949</v>
      </c>
      <c r="D4049" s="325">
        <f t="shared" si="223"/>
        <v>2023</v>
      </c>
      <c r="E4049" s="326">
        <f t="shared" si="222"/>
        <v>109</v>
      </c>
    </row>
    <row r="4050" spans="1:5">
      <c r="A4050" s="324">
        <f t="shared" si="226"/>
        <v>44954</v>
      </c>
      <c r="B4050" s="325" t="str">
        <f t="shared" si="225"/>
        <v>SAB</v>
      </c>
      <c r="C4050" s="327">
        <f t="shared" si="224"/>
        <v>44949</v>
      </c>
      <c r="D4050" s="325">
        <f t="shared" si="223"/>
        <v>2023</v>
      </c>
      <c r="E4050" s="326">
        <f t="shared" si="222"/>
        <v>109</v>
      </c>
    </row>
    <row r="4051" spans="1:5">
      <c r="A4051" s="324">
        <f t="shared" si="226"/>
        <v>44955</v>
      </c>
      <c r="B4051" s="325" t="str">
        <f t="shared" si="225"/>
        <v>DOM</v>
      </c>
      <c r="C4051" s="327">
        <f t="shared" si="224"/>
        <v>44949</v>
      </c>
      <c r="D4051" s="325">
        <f t="shared" si="223"/>
        <v>2023</v>
      </c>
      <c r="E4051" s="326">
        <f t="shared" si="222"/>
        <v>109</v>
      </c>
    </row>
    <row r="4052" spans="1:5">
      <c r="A4052" s="324">
        <f t="shared" si="226"/>
        <v>44956</v>
      </c>
      <c r="B4052" s="325" t="str">
        <f t="shared" si="225"/>
        <v>SEG</v>
      </c>
      <c r="C4052" s="327">
        <f t="shared" si="224"/>
        <v>44956</v>
      </c>
      <c r="D4052" s="325">
        <f t="shared" si="223"/>
        <v>2023</v>
      </c>
      <c r="E4052" s="326">
        <f t="shared" si="222"/>
        <v>110</v>
      </c>
    </row>
    <row r="4053" spans="1:5">
      <c r="A4053" s="324">
        <f t="shared" si="226"/>
        <v>44957</v>
      </c>
      <c r="B4053" s="325" t="str">
        <f t="shared" si="225"/>
        <v>TER</v>
      </c>
      <c r="C4053" s="327">
        <f t="shared" si="224"/>
        <v>44956</v>
      </c>
      <c r="D4053" s="325">
        <f t="shared" si="223"/>
        <v>2023</v>
      </c>
      <c r="E4053" s="326">
        <f t="shared" si="222"/>
        <v>110</v>
      </c>
    </row>
    <row r="4054" spans="1:5">
      <c r="A4054" s="324">
        <f t="shared" si="226"/>
        <v>44958</v>
      </c>
      <c r="B4054" s="325" t="str">
        <f t="shared" si="225"/>
        <v>QUA</v>
      </c>
      <c r="C4054" s="327">
        <f t="shared" si="224"/>
        <v>44956</v>
      </c>
      <c r="D4054" s="325">
        <f t="shared" si="223"/>
        <v>2023</v>
      </c>
      <c r="E4054" s="326">
        <f t="shared" si="222"/>
        <v>110</v>
      </c>
    </row>
    <row r="4055" spans="1:5">
      <c r="A4055" s="324">
        <f t="shared" si="226"/>
        <v>44959</v>
      </c>
      <c r="B4055" s="325" t="str">
        <f t="shared" si="225"/>
        <v>QUI</v>
      </c>
      <c r="C4055" s="327">
        <f t="shared" si="224"/>
        <v>44956</v>
      </c>
      <c r="D4055" s="325">
        <f t="shared" si="223"/>
        <v>2023</v>
      </c>
      <c r="E4055" s="326">
        <f t="shared" si="222"/>
        <v>110</v>
      </c>
    </row>
    <row r="4056" spans="1:5">
      <c r="A4056" s="324">
        <f t="shared" si="226"/>
        <v>44960</v>
      </c>
      <c r="B4056" s="325" t="str">
        <f t="shared" si="225"/>
        <v>SEX</v>
      </c>
      <c r="C4056" s="327">
        <f t="shared" si="224"/>
        <v>44956</v>
      </c>
      <c r="D4056" s="325">
        <f t="shared" si="223"/>
        <v>2023</v>
      </c>
      <c r="E4056" s="326">
        <f t="shared" si="222"/>
        <v>110</v>
      </c>
    </row>
    <row r="4057" spans="1:5">
      <c r="A4057" s="324">
        <f t="shared" si="226"/>
        <v>44961</v>
      </c>
      <c r="B4057" s="325" t="str">
        <f t="shared" si="225"/>
        <v>SAB</v>
      </c>
      <c r="C4057" s="327">
        <f t="shared" si="224"/>
        <v>44956</v>
      </c>
      <c r="D4057" s="325">
        <f t="shared" si="223"/>
        <v>2023</v>
      </c>
      <c r="E4057" s="326">
        <f t="shared" si="222"/>
        <v>110</v>
      </c>
    </row>
    <row r="4058" spans="1:5">
      <c r="A4058" s="324">
        <f t="shared" si="226"/>
        <v>44962</v>
      </c>
      <c r="B4058" s="325" t="str">
        <f t="shared" si="225"/>
        <v>DOM</v>
      </c>
      <c r="C4058" s="327">
        <f t="shared" si="224"/>
        <v>44956</v>
      </c>
      <c r="D4058" s="325">
        <f t="shared" si="223"/>
        <v>2023</v>
      </c>
      <c r="E4058" s="326">
        <f t="shared" si="222"/>
        <v>110</v>
      </c>
    </row>
    <row r="4059" spans="1:5">
      <c r="A4059" s="324">
        <f t="shared" si="226"/>
        <v>44963</v>
      </c>
      <c r="B4059" s="325" t="str">
        <f t="shared" si="225"/>
        <v>SEG</v>
      </c>
      <c r="C4059" s="327">
        <f t="shared" si="224"/>
        <v>44963</v>
      </c>
      <c r="D4059" s="325">
        <f t="shared" si="223"/>
        <v>2023</v>
      </c>
      <c r="E4059" s="326">
        <f t="shared" si="222"/>
        <v>111</v>
      </c>
    </row>
    <row r="4060" spans="1:5">
      <c r="A4060" s="324">
        <f t="shared" si="226"/>
        <v>44964</v>
      </c>
      <c r="B4060" s="325" t="str">
        <f t="shared" si="225"/>
        <v>TER</v>
      </c>
      <c r="C4060" s="327">
        <f t="shared" si="224"/>
        <v>44963</v>
      </c>
      <c r="D4060" s="325">
        <f t="shared" si="223"/>
        <v>2023</v>
      </c>
      <c r="E4060" s="326">
        <f t="shared" si="222"/>
        <v>111</v>
      </c>
    </row>
    <row r="4061" spans="1:5">
      <c r="A4061" s="324">
        <f t="shared" si="226"/>
        <v>44965</v>
      </c>
      <c r="B4061" s="325" t="str">
        <f t="shared" si="225"/>
        <v>QUA</v>
      </c>
      <c r="C4061" s="327">
        <f t="shared" si="224"/>
        <v>44963</v>
      </c>
      <c r="D4061" s="325">
        <f t="shared" si="223"/>
        <v>2023</v>
      </c>
      <c r="E4061" s="326">
        <f t="shared" si="222"/>
        <v>111</v>
      </c>
    </row>
    <row r="4062" spans="1:5">
      <c r="A4062" s="324">
        <f t="shared" si="226"/>
        <v>44966</v>
      </c>
      <c r="B4062" s="325" t="str">
        <f t="shared" si="225"/>
        <v>QUI</v>
      </c>
      <c r="C4062" s="327">
        <f t="shared" si="224"/>
        <v>44963</v>
      </c>
      <c r="D4062" s="325">
        <f t="shared" si="223"/>
        <v>2023</v>
      </c>
      <c r="E4062" s="326">
        <f t="shared" ref="E4062:E4125" si="227">IF(B4062="seg",E4061+1,E4061)</f>
        <v>111</v>
      </c>
    </row>
    <row r="4063" spans="1:5">
      <c r="A4063" s="324">
        <f t="shared" si="226"/>
        <v>44967</v>
      </c>
      <c r="B4063" s="325" t="str">
        <f t="shared" si="225"/>
        <v>SEX</v>
      </c>
      <c r="C4063" s="327">
        <f t="shared" si="224"/>
        <v>44963</v>
      </c>
      <c r="D4063" s="325">
        <f t="shared" si="223"/>
        <v>2023</v>
      </c>
      <c r="E4063" s="326">
        <f t="shared" si="227"/>
        <v>111</v>
      </c>
    </row>
    <row r="4064" spans="1:5">
      <c r="A4064" s="324">
        <f t="shared" si="226"/>
        <v>44968</v>
      </c>
      <c r="B4064" s="325" t="str">
        <f t="shared" si="225"/>
        <v>SAB</v>
      </c>
      <c r="C4064" s="327">
        <f t="shared" si="224"/>
        <v>44963</v>
      </c>
      <c r="D4064" s="325">
        <f t="shared" si="223"/>
        <v>2023</v>
      </c>
      <c r="E4064" s="326">
        <f t="shared" si="227"/>
        <v>111</v>
      </c>
    </row>
    <row r="4065" spans="1:5">
      <c r="A4065" s="324">
        <f t="shared" si="226"/>
        <v>44969</v>
      </c>
      <c r="B4065" s="325" t="str">
        <f t="shared" si="225"/>
        <v>DOM</v>
      </c>
      <c r="C4065" s="327">
        <f t="shared" si="224"/>
        <v>44963</v>
      </c>
      <c r="D4065" s="325">
        <f t="shared" si="223"/>
        <v>2023</v>
      </c>
      <c r="E4065" s="326">
        <f t="shared" si="227"/>
        <v>111</v>
      </c>
    </row>
    <row r="4066" spans="1:5">
      <c r="A4066" s="324">
        <f t="shared" si="226"/>
        <v>44970</v>
      </c>
      <c r="B4066" s="325" t="str">
        <f t="shared" si="225"/>
        <v>SEG</v>
      </c>
      <c r="C4066" s="327">
        <f t="shared" si="224"/>
        <v>44970</v>
      </c>
      <c r="D4066" s="325">
        <f t="shared" si="223"/>
        <v>2023</v>
      </c>
      <c r="E4066" s="326">
        <f t="shared" si="227"/>
        <v>112</v>
      </c>
    </row>
    <row r="4067" spans="1:5">
      <c r="A4067" s="324">
        <f t="shared" si="226"/>
        <v>44971</v>
      </c>
      <c r="B4067" s="325" t="str">
        <f t="shared" si="225"/>
        <v>TER</v>
      </c>
      <c r="C4067" s="327">
        <f t="shared" si="224"/>
        <v>44970</v>
      </c>
      <c r="D4067" s="325">
        <f t="shared" si="223"/>
        <v>2023</v>
      </c>
      <c r="E4067" s="326">
        <f t="shared" si="227"/>
        <v>112</v>
      </c>
    </row>
    <row r="4068" spans="1:5">
      <c r="A4068" s="324">
        <f t="shared" si="226"/>
        <v>44972</v>
      </c>
      <c r="B4068" s="325" t="str">
        <f t="shared" si="225"/>
        <v>QUA</v>
      </c>
      <c r="C4068" s="327">
        <f t="shared" si="224"/>
        <v>44970</v>
      </c>
      <c r="D4068" s="325">
        <f t="shared" si="223"/>
        <v>2023</v>
      </c>
      <c r="E4068" s="326">
        <f t="shared" si="227"/>
        <v>112</v>
      </c>
    </row>
    <row r="4069" spans="1:5">
      <c r="A4069" s="324">
        <f t="shared" si="226"/>
        <v>44973</v>
      </c>
      <c r="B4069" s="325" t="str">
        <f t="shared" si="225"/>
        <v>QUI</v>
      </c>
      <c r="C4069" s="327">
        <f t="shared" si="224"/>
        <v>44970</v>
      </c>
      <c r="D4069" s="325">
        <f t="shared" si="223"/>
        <v>2023</v>
      </c>
      <c r="E4069" s="326">
        <f t="shared" si="227"/>
        <v>112</v>
      </c>
    </row>
    <row r="4070" spans="1:5">
      <c r="A4070" s="324">
        <f t="shared" si="226"/>
        <v>44974</v>
      </c>
      <c r="B4070" s="325" t="str">
        <f t="shared" si="225"/>
        <v>SEX</v>
      </c>
      <c r="C4070" s="327">
        <f t="shared" si="224"/>
        <v>44970</v>
      </c>
      <c r="D4070" s="325">
        <f t="shared" si="223"/>
        <v>2023</v>
      </c>
      <c r="E4070" s="326">
        <f t="shared" si="227"/>
        <v>112</v>
      </c>
    </row>
    <row r="4071" spans="1:5">
      <c r="A4071" s="324">
        <f t="shared" si="226"/>
        <v>44975</v>
      </c>
      <c r="B4071" s="325" t="str">
        <f t="shared" si="225"/>
        <v>SAB</v>
      </c>
      <c r="C4071" s="327">
        <f t="shared" si="224"/>
        <v>44970</v>
      </c>
      <c r="D4071" s="325">
        <f t="shared" si="223"/>
        <v>2023</v>
      </c>
      <c r="E4071" s="326">
        <f t="shared" si="227"/>
        <v>112</v>
      </c>
    </row>
    <row r="4072" spans="1:5">
      <c r="A4072" s="324">
        <f t="shared" si="226"/>
        <v>44976</v>
      </c>
      <c r="B4072" s="325" t="str">
        <f t="shared" si="225"/>
        <v>DOM</v>
      </c>
      <c r="C4072" s="327">
        <f t="shared" si="224"/>
        <v>44970</v>
      </c>
      <c r="D4072" s="325">
        <f t="shared" ref="D4072:D4135" si="228">YEAR(A4072)</f>
        <v>2023</v>
      </c>
      <c r="E4072" s="326">
        <f t="shared" si="227"/>
        <v>112</v>
      </c>
    </row>
    <row r="4073" spans="1:5">
      <c r="A4073" s="324">
        <f t="shared" si="226"/>
        <v>44977</v>
      </c>
      <c r="B4073" s="325" t="str">
        <f t="shared" si="225"/>
        <v>SEG</v>
      </c>
      <c r="C4073" s="327">
        <f t="shared" si="224"/>
        <v>44977</v>
      </c>
      <c r="D4073" s="325">
        <f t="shared" si="228"/>
        <v>2023</v>
      </c>
      <c r="E4073" s="326">
        <f t="shared" si="227"/>
        <v>113</v>
      </c>
    </row>
    <row r="4074" spans="1:5">
      <c r="A4074" s="324">
        <f t="shared" si="226"/>
        <v>44978</v>
      </c>
      <c r="B4074" s="325" t="str">
        <f t="shared" si="225"/>
        <v>TER</v>
      </c>
      <c r="C4074" s="327">
        <f t="shared" si="224"/>
        <v>44977</v>
      </c>
      <c r="D4074" s="325">
        <f t="shared" si="228"/>
        <v>2023</v>
      </c>
      <c r="E4074" s="326">
        <f t="shared" si="227"/>
        <v>113</v>
      </c>
    </row>
    <row r="4075" spans="1:5">
      <c r="A4075" s="324">
        <f t="shared" si="226"/>
        <v>44979</v>
      </c>
      <c r="B4075" s="325" t="str">
        <f t="shared" si="225"/>
        <v>QUA</v>
      </c>
      <c r="C4075" s="327">
        <f t="shared" si="224"/>
        <v>44977</v>
      </c>
      <c r="D4075" s="325">
        <f t="shared" si="228"/>
        <v>2023</v>
      </c>
      <c r="E4075" s="326">
        <f t="shared" si="227"/>
        <v>113</v>
      </c>
    </row>
    <row r="4076" spans="1:5">
      <c r="A4076" s="324">
        <f t="shared" si="226"/>
        <v>44980</v>
      </c>
      <c r="B4076" s="325" t="str">
        <f t="shared" si="225"/>
        <v>QUI</v>
      </c>
      <c r="C4076" s="327">
        <f t="shared" si="224"/>
        <v>44977</v>
      </c>
      <c r="D4076" s="325">
        <f t="shared" si="228"/>
        <v>2023</v>
      </c>
      <c r="E4076" s="326">
        <f t="shared" si="227"/>
        <v>113</v>
      </c>
    </row>
    <row r="4077" spans="1:5">
      <c r="A4077" s="324">
        <f t="shared" si="226"/>
        <v>44981</v>
      </c>
      <c r="B4077" s="325" t="str">
        <f t="shared" si="225"/>
        <v>SEX</v>
      </c>
      <c r="C4077" s="327">
        <f t="shared" si="224"/>
        <v>44977</v>
      </c>
      <c r="D4077" s="325">
        <f t="shared" si="228"/>
        <v>2023</v>
      </c>
      <c r="E4077" s="326">
        <f t="shared" si="227"/>
        <v>113</v>
      </c>
    </row>
    <row r="4078" spans="1:5">
      <c r="A4078" s="324">
        <f t="shared" si="226"/>
        <v>44982</v>
      </c>
      <c r="B4078" s="325" t="str">
        <f t="shared" si="225"/>
        <v>SAB</v>
      </c>
      <c r="C4078" s="327">
        <f t="shared" ref="C4078:C4141" si="229">C4071+7</f>
        <v>44977</v>
      </c>
      <c r="D4078" s="325">
        <f t="shared" si="228"/>
        <v>2023</v>
      </c>
      <c r="E4078" s="326">
        <f t="shared" si="227"/>
        <v>113</v>
      </c>
    </row>
    <row r="4079" spans="1:5">
      <c r="A4079" s="324">
        <f t="shared" si="226"/>
        <v>44983</v>
      </c>
      <c r="B4079" s="325" t="str">
        <f t="shared" si="225"/>
        <v>DOM</v>
      </c>
      <c r="C4079" s="327">
        <f t="shared" si="229"/>
        <v>44977</v>
      </c>
      <c r="D4079" s="325">
        <f t="shared" si="228"/>
        <v>2023</v>
      </c>
      <c r="E4079" s="326">
        <f t="shared" si="227"/>
        <v>113</v>
      </c>
    </row>
    <row r="4080" spans="1:5">
      <c r="A4080" s="324">
        <f t="shared" si="226"/>
        <v>44984</v>
      </c>
      <c r="B4080" s="325" t="str">
        <f t="shared" si="225"/>
        <v>SEG</v>
      </c>
      <c r="C4080" s="327">
        <f t="shared" si="229"/>
        <v>44984</v>
      </c>
      <c r="D4080" s="325">
        <f t="shared" si="228"/>
        <v>2023</v>
      </c>
      <c r="E4080" s="326">
        <f t="shared" si="227"/>
        <v>114</v>
      </c>
    </row>
    <row r="4081" spans="1:5">
      <c r="A4081" s="324">
        <f t="shared" si="226"/>
        <v>44985</v>
      </c>
      <c r="B4081" s="325" t="str">
        <f t="shared" si="225"/>
        <v>TER</v>
      </c>
      <c r="C4081" s="327">
        <f t="shared" si="229"/>
        <v>44984</v>
      </c>
      <c r="D4081" s="325">
        <f t="shared" si="228"/>
        <v>2023</v>
      </c>
      <c r="E4081" s="326">
        <f t="shared" si="227"/>
        <v>114</v>
      </c>
    </row>
    <row r="4082" spans="1:5">
      <c r="A4082" s="324">
        <f t="shared" si="226"/>
        <v>44986</v>
      </c>
      <c r="B4082" s="325" t="str">
        <f t="shared" si="225"/>
        <v>QUA</v>
      </c>
      <c r="C4082" s="327">
        <f t="shared" si="229"/>
        <v>44984</v>
      </c>
      <c r="D4082" s="325">
        <f t="shared" si="228"/>
        <v>2023</v>
      </c>
      <c r="E4082" s="326">
        <f t="shared" si="227"/>
        <v>114</v>
      </c>
    </row>
    <row r="4083" spans="1:5">
      <c r="A4083" s="324">
        <f t="shared" si="226"/>
        <v>44987</v>
      </c>
      <c r="B4083" s="325" t="str">
        <f t="shared" si="225"/>
        <v>QUI</v>
      </c>
      <c r="C4083" s="327">
        <f t="shared" si="229"/>
        <v>44984</v>
      </c>
      <c r="D4083" s="325">
        <f t="shared" si="228"/>
        <v>2023</v>
      </c>
      <c r="E4083" s="326">
        <f t="shared" si="227"/>
        <v>114</v>
      </c>
    </row>
    <row r="4084" spans="1:5">
      <c r="A4084" s="324">
        <f t="shared" si="226"/>
        <v>44988</v>
      </c>
      <c r="B4084" s="325" t="str">
        <f t="shared" si="225"/>
        <v>SEX</v>
      </c>
      <c r="C4084" s="327">
        <f t="shared" si="229"/>
        <v>44984</v>
      </c>
      <c r="D4084" s="325">
        <f t="shared" si="228"/>
        <v>2023</v>
      </c>
      <c r="E4084" s="326">
        <f t="shared" si="227"/>
        <v>114</v>
      </c>
    </row>
    <row r="4085" spans="1:5">
      <c r="A4085" s="324">
        <f t="shared" si="226"/>
        <v>44989</v>
      </c>
      <c r="B4085" s="325" t="str">
        <f t="shared" si="225"/>
        <v>SAB</v>
      </c>
      <c r="C4085" s="327">
        <f t="shared" si="229"/>
        <v>44984</v>
      </c>
      <c r="D4085" s="325">
        <f t="shared" si="228"/>
        <v>2023</v>
      </c>
      <c r="E4085" s="326">
        <f t="shared" si="227"/>
        <v>114</v>
      </c>
    </row>
    <row r="4086" spans="1:5">
      <c r="A4086" s="324">
        <f t="shared" si="226"/>
        <v>44990</v>
      </c>
      <c r="B4086" s="325" t="str">
        <f t="shared" si="225"/>
        <v>DOM</v>
      </c>
      <c r="C4086" s="327">
        <f t="shared" si="229"/>
        <v>44984</v>
      </c>
      <c r="D4086" s="325">
        <f t="shared" si="228"/>
        <v>2023</v>
      </c>
      <c r="E4086" s="326">
        <f t="shared" si="227"/>
        <v>114</v>
      </c>
    </row>
    <row r="4087" spans="1:5">
      <c r="A4087" s="324">
        <f t="shared" si="226"/>
        <v>44991</v>
      </c>
      <c r="B4087" s="325" t="str">
        <f t="shared" si="225"/>
        <v>SEG</v>
      </c>
      <c r="C4087" s="327">
        <f t="shared" si="229"/>
        <v>44991</v>
      </c>
      <c r="D4087" s="325">
        <f t="shared" si="228"/>
        <v>2023</v>
      </c>
      <c r="E4087" s="326">
        <f t="shared" si="227"/>
        <v>115</v>
      </c>
    </row>
    <row r="4088" spans="1:5">
      <c r="A4088" s="324">
        <f t="shared" si="226"/>
        <v>44992</v>
      </c>
      <c r="B4088" s="325" t="str">
        <f t="shared" si="225"/>
        <v>TER</v>
      </c>
      <c r="C4088" s="327">
        <f t="shared" si="229"/>
        <v>44991</v>
      </c>
      <c r="D4088" s="325">
        <f t="shared" si="228"/>
        <v>2023</v>
      </c>
      <c r="E4088" s="326">
        <f t="shared" si="227"/>
        <v>115</v>
      </c>
    </row>
    <row r="4089" spans="1:5">
      <c r="A4089" s="324">
        <f t="shared" si="226"/>
        <v>44993</v>
      </c>
      <c r="B4089" s="325" t="str">
        <f t="shared" si="225"/>
        <v>QUA</v>
      </c>
      <c r="C4089" s="327">
        <f t="shared" si="229"/>
        <v>44991</v>
      </c>
      <c r="D4089" s="325">
        <f t="shared" si="228"/>
        <v>2023</v>
      </c>
      <c r="E4089" s="326">
        <f t="shared" si="227"/>
        <v>115</v>
      </c>
    </row>
    <row r="4090" spans="1:5">
      <c r="A4090" s="324">
        <f t="shared" si="226"/>
        <v>44994</v>
      </c>
      <c r="B4090" s="325" t="str">
        <f t="shared" si="225"/>
        <v>QUI</v>
      </c>
      <c r="C4090" s="327">
        <f t="shared" si="229"/>
        <v>44991</v>
      </c>
      <c r="D4090" s="325">
        <f t="shared" si="228"/>
        <v>2023</v>
      </c>
      <c r="E4090" s="326">
        <f t="shared" si="227"/>
        <v>115</v>
      </c>
    </row>
    <row r="4091" spans="1:5">
      <c r="A4091" s="324">
        <f t="shared" si="226"/>
        <v>44995</v>
      </c>
      <c r="B4091" s="325" t="str">
        <f t="shared" si="225"/>
        <v>SEX</v>
      </c>
      <c r="C4091" s="327">
        <f t="shared" si="229"/>
        <v>44991</v>
      </c>
      <c r="D4091" s="325">
        <f t="shared" si="228"/>
        <v>2023</v>
      </c>
      <c r="E4091" s="326">
        <f t="shared" si="227"/>
        <v>115</v>
      </c>
    </row>
    <row r="4092" spans="1:5">
      <c r="A4092" s="324">
        <f t="shared" si="226"/>
        <v>44996</v>
      </c>
      <c r="B4092" s="325" t="str">
        <f t="shared" si="225"/>
        <v>SAB</v>
      </c>
      <c r="C4092" s="327">
        <f t="shared" si="229"/>
        <v>44991</v>
      </c>
      <c r="D4092" s="325">
        <f t="shared" si="228"/>
        <v>2023</v>
      </c>
      <c r="E4092" s="326">
        <f t="shared" si="227"/>
        <v>115</v>
      </c>
    </row>
    <row r="4093" spans="1:5">
      <c r="A4093" s="324">
        <f t="shared" si="226"/>
        <v>44997</v>
      </c>
      <c r="B4093" s="325" t="str">
        <f t="shared" si="225"/>
        <v>DOM</v>
      </c>
      <c r="C4093" s="327">
        <f t="shared" si="229"/>
        <v>44991</v>
      </c>
      <c r="D4093" s="325">
        <f t="shared" si="228"/>
        <v>2023</v>
      </c>
      <c r="E4093" s="326">
        <f t="shared" si="227"/>
        <v>115</v>
      </c>
    </row>
    <row r="4094" spans="1:5">
      <c r="A4094" s="324">
        <f t="shared" si="226"/>
        <v>44998</v>
      </c>
      <c r="B4094" s="325" t="str">
        <f t="shared" si="225"/>
        <v>SEG</v>
      </c>
      <c r="C4094" s="327">
        <f t="shared" si="229"/>
        <v>44998</v>
      </c>
      <c r="D4094" s="325">
        <f t="shared" si="228"/>
        <v>2023</v>
      </c>
      <c r="E4094" s="326">
        <f t="shared" si="227"/>
        <v>116</v>
      </c>
    </row>
    <row r="4095" spans="1:5">
      <c r="A4095" s="324">
        <f t="shared" si="226"/>
        <v>44999</v>
      </c>
      <c r="B4095" s="325" t="str">
        <f t="shared" si="225"/>
        <v>TER</v>
      </c>
      <c r="C4095" s="327">
        <f t="shared" si="229"/>
        <v>44998</v>
      </c>
      <c r="D4095" s="325">
        <f t="shared" si="228"/>
        <v>2023</v>
      </c>
      <c r="E4095" s="326">
        <f t="shared" si="227"/>
        <v>116</v>
      </c>
    </row>
    <row r="4096" spans="1:5">
      <c r="A4096" s="324">
        <f t="shared" si="226"/>
        <v>45000</v>
      </c>
      <c r="B4096" s="325" t="str">
        <f t="shared" si="225"/>
        <v>QUA</v>
      </c>
      <c r="C4096" s="327">
        <f t="shared" si="229"/>
        <v>44998</v>
      </c>
      <c r="D4096" s="325">
        <f t="shared" si="228"/>
        <v>2023</v>
      </c>
      <c r="E4096" s="326">
        <f t="shared" si="227"/>
        <v>116</v>
      </c>
    </row>
    <row r="4097" spans="1:5">
      <c r="A4097" s="324">
        <f t="shared" si="226"/>
        <v>45001</v>
      </c>
      <c r="B4097" s="325" t="str">
        <f t="shared" si="225"/>
        <v>QUI</v>
      </c>
      <c r="C4097" s="327">
        <f t="shared" si="229"/>
        <v>44998</v>
      </c>
      <c r="D4097" s="325">
        <f t="shared" si="228"/>
        <v>2023</v>
      </c>
      <c r="E4097" s="326">
        <f t="shared" si="227"/>
        <v>116</v>
      </c>
    </row>
    <row r="4098" spans="1:5">
      <c r="A4098" s="324">
        <f t="shared" si="226"/>
        <v>45002</v>
      </c>
      <c r="B4098" s="325" t="str">
        <f t="shared" ref="B4098:B4161" si="230">VLOOKUP(WEEKDAY(A4098),$G$2:$H$9,2,0)</f>
        <v>SEX</v>
      </c>
      <c r="C4098" s="327">
        <f t="shared" si="229"/>
        <v>44998</v>
      </c>
      <c r="D4098" s="325">
        <f t="shared" si="228"/>
        <v>2023</v>
      </c>
      <c r="E4098" s="326">
        <f t="shared" si="227"/>
        <v>116</v>
      </c>
    </row>
    <row r="4099" spans="1:5">
      <c r="A4099" s="324">
        <f t="shared" si="226"/>
        <v>45003</v>
      </c>
      <c r="B4099" s="325" t="str">
        <f t="shared" si="230"/>
        <v>SAB</v>
      </c>
      <c r="C4099" s="327">
        <f t="shared" si="229"/>
        <v>44998</v>
      </c>
      <c r="D4099" s="325">
        <f t="shared" si="228"/>
        <v>2023</v>
      </c>
      <c r="E4099" s="326">
        <f t="shared" si="227"/>
        <v>116</v>
      </c>
    </row>
    <row r="4100" spans="1:5">
      <c r="A4100" s="324">
        <f t="shared" si="226"/>
        <v>45004</v>
      </c>
      <c r="B4100" s="325" t="str">
        <f t="shared" si="230"/>
        <v>DOM</v>
      </c>
      <c r="C4100" s="327">
        <f t="shared" si="229"/>
        <v>44998</v>
      </c>
      <c r="D4100" s="325">
        <f t="shared" si="228"/>
        <v>2023</v>
      </c>
      <c r="E4100" s="326">
        <f t="shared" si="227"/>
        <v>116</v>
      </c>
    </row>
    <row r="4101" spans="1:5">
      <c r="A4101" s="324">
        <f t="shared" si="226"/>
        <v>45005</v>
      </c>
      <c r="B4101" s="325" t="str">
        <f t="shared" si="230"/>
        <v>SEG</v>
      </c>
      <c r="C4101" s="327">
        <f t="shared" si="229"/>
        <v>45005</v>
      </c>
      <c r="D4101" s="325">
        <f t="shared" si="228"/>
        <v>2023</v>
      </c>
      <c r="E4101" s="326">
        <f t="shared" si="227"/>
        <v>117</v>
      </c>
    </row>
    <row r="4102" spans="1:5">
      <c r="A4102" s="324">
        <f t="shared" si="226"/>
        <v>45006</v>
      </c>
      <c r="B4102" s="325" t="str">
        <f t="shared" si="230"/>
        <v>TER</v>
      </c>
      <c r="C4102" s="327">
        <f t="shared" si="229"/>
        <v>45005</v>
      </c>
      <c r="D4102" s="325">
        <f t="shared" si="228"/>
        <v>2023</v>
      </c>
      <c r="E4102" s="326">
        <f t="shared" si="227"/>
        <v>117</v>
      </c>
    </row>
    <row r="4103" spans="1:5">
      <c r="A4103" s="324">
        <f t="shared" si="226"/>
        <v>45007</v>
      </c>
      <c r="B4103" s="325" t="str">
        <f t="shared" si="230"/>
        <v>QUA</v>
      </c>
      <c r="C4103" s="327">
        <f t="shared" si="229"/>
        <v>45005</v>
      </c>
      <c r="D4103" s="325">
        <f t="shared" si="228"/>
        <v>2023</v>
      </c>
      <c r="E4103" s="326">
        <f t="shared" si="227"/>
        <v>117</v>
      </c>
    </row>
    <row r="4104" spans="1:5">
      <c r="A4104" s="324">
        <f t="shared" si="226"/>
        <v>45008</v>
      </c>
      <c r="B4104" s="325" t="str">
        <f t="shared" si="230"/>
        <v>QUI</v>
      </c>
      <c r="C4104" s="327">
        <f t="shared" si="229"/>
        <v>45005</v>
      </c>
      <c r="D4104" s="325">
        <f t="shared" si="228"/>
        <v>2023</v>
      </c>
      <c r="E4104" s="326">
        <f t="shared" si="227"/>
        <v>117</v>
      </c>
    </row>
    <row r="4105" spans="1:5">
      <c r="A4105" s="324">
        <f t="shared" si="226"/>
        <v>45009</v>
      </c>
      <c r="B4105" s="325" t="str">
        <f t="shared" si="230"/>
        <v>SEX</v>
      </c>
      <c r="C4105" s="327">
        <f t="shared" si="229"/>
        <v>45005</v>
      </c>
      <c r="D4105" s="325">
        <f t="shared" si="228"/>
        <v>2023</v>
      </c>
      <c r="E4105" s="326">
        <f t="shared" si="227"/>
        <v>117</v>
      </c>
    </row>
    <row r="4106" spans="1:5">
      <c r="A4106" s="324">
        <f t="shared" si="226"/>
        <v>45010</v>
      </c>
      <c r="B4106" s="325" t="str">
        <f t="shared" si="230"/>
        <v>SAB</v>
      </c>
      <c r="C4106" s="327">
        <f t="shared" si="229"/>
        <v>45005</v>
      </c>
      <c r="D4106" s="325">
        <f t="shared" si="228"/>
        <v>2023</v>
      </c>
      <c r="E4106" s="326">
        <f t="shared" si="227"/>
        <v>117</v>
      </c>
    </row>
    <row r="4107" spans="1:5">
      <c r="A4107" s="324">
        <f t="shared" si="226"/>
        <v>45011</v>
      </c>
      <c r="B4107" s="325" t="str">
        <f t="shared" si="230"/>
        <v>DOM</v>
      </c>
      <c r="C4107" s="327">
        <f t="shared" si="229"/>
        <v>45005</v>
      </c>
      <c r="D4107" s="325">
        <f t="shared" si="228"/>
        <v>2023</v>
      </c>
      <c r="E4107" s="326">
        <f t="shared" si="227"/>
        <v>117</v>
      </c>
    </row>
    <row r="4108" spans="1:5">
      <c r="A4108" s="324">
        <f t="shared" ref="A4108:A4171" si="231">A4107+1</f>
        <v>45012</v>
      </c>
      <c r="B4108" s="325" t="str">
        <f t="shared" si="230"/>
        <v>SEG</v>
      </c>
      <c r="C4108" s="327">
        <f t="shared" si="229"/>
        <v>45012</v>
      </c>
      <c r="D4108" s="325">
        <f t="shared" si="228"/>
        <v>2023</v>
      </c>
      <c r="E4108" s="326">
        <f t="shared" si="227"/>
        <v>118</v>
      </c>
    </row>
    <row r="4109" spans="1:5">
      <c r="A4109" s="324">
        <f t="shared" si="231"/>
        <v>45013</v>
      </c>
      <c r="B4109" s="325" t="str">
        <f t="shared" si="230"/>
        <v>TER</v>
      </c>
      <c r="C4109" s="327">
        <f t="shared" si="229"/>
        <v>45012</v>
      </c>
      <c r="D4109" s="325">
        <f t="shared" si="228"/>
        <v>2023</v>
      </c>
      <c r="E4109" s="326">
        <f t="shared" si="227"/>
        <v>118</v>
      </c>
    </row>
    <row r="4110" spans="1:5">
      <c r="A4110" s="324">
        <f t="shared" si="231"/>
        <v>45014</v>
      </c>
      <c r="B4110" s="325" t="str">
        <f t="shared" si="230"/>
        <v>QUA</v>
      </c>
      <c r="C4110" s="327">
        <f t="shared" si="229"/>
        <v>45012</v>
      </c>
      <c r="D4110" s="325">
        <f t="shared" si="228"/>
        <v>2023</v>
      </c>
      <c r="E4110" s="326">
        <f t="shared" si="227"/>
        <v>118</v>
      </c>
    </row>
    <row r="4111" spans="1:5">
      <c r="A4111" s="324">
        <f t="shared" si="231"/>
        <v>45015</v>
      </c>
      <c r="B4111" s="325" t="str">
        <f t="shared" si="230"/>
        <v>QUI</v>
      </c>
      <c r="C4111" s="327">
        <f t="shared" si="229"/>
        <v>45012</v>
      </c>
      <c r="D4111" s="325">
        <f t="shared" si="228"/>
        <v>2023</v>
      </c>
      <c r="E4111" s="326">
        <f t="shared" si="227"/>
        <v>118</v>
      </c>
    </row>
    <row r="4112" spans="1:5">
      <c r="A4112" s="324">
        <f t="shared" si="231"/>
        <v>45016</v>
      </c>
      <c r="B4112" s="325" t="str">
        <f t="shared" si="230"/>
        <v>SEX</v>
      </c>
      <c r="C4112" s="327">
        <f t="shared" si="229"/>
        <v>45012</v>
      </c>
      <c r="D4112" s="325">
        <f t="shared" si="228"/>
        <v>2023</v>
      </c>
      <c r="E4112" s="326">
        <f t="shared" si="227"/>
        <v>118</v>
      </c>
    </row>
    <row r="4113" spans="1:5">
      <c r="A4113" s="324">
        <f t="shared" si="231"/>
        <v>45017</v>
      </c>
      <c r="B4113" s="325" t="str">
        <f t="shared" si="230"/>
        <v>SAB</v>
      </c>
      <c r="C4113" s="327">
        <f t="shared" si="229"/>
        <v>45012</v>
      </c>
      <c r="D4113" s="325">
        <f t="shared" si="228"/>
        <v>2023</v>
      </c>
      <c r="E4113" s="326">
        <f t="shared" si="227"/>
        <v>118</v>
      </c>
    </row>
    <row r="4114" spans="1:5">
      <c r="A4114" s="324">
        <f t="shared" si="231"/>
        <v>45018</v>
      </c>
      <c r="B4114" s="325" t="str">
        <f t="shared" si="230"/>
        <v>DOM</v>
      </c>
      <c r="C4114" s="327">
        <f t="shared" si="229"/>
        <v>45012</v>
      </c>
      <c r="D4114" s="325">
        <f t="shared" si="228"/>
        <v>2023</v>
      </c>
      <c r="E4114" s="326">
        <f t="shared" si="227"/>
        <v>118</v>
      </c>
    </row>
    <row r="4115" spans="1:5">
      <c r="A4115" s="324">
        <f t="shared" si="231"/>
        <v>45019</v>
      </c>
      <c r="B4115" s="325" t="str">
        <f t="shared" si="230"/>
        <v>SEG</v>
      </c>
      <c r="C4115" s="327">
        <f t="shared" si="229"/>
        <v>45019</v>
      </c>
      <c r="D4115" s="325">
        <f t="shared" si="228"/>
        <v>2023</v>
      </c>
      <c r="E4115" s="326">
        <f t="shared" si="227"/>
        <v>119</v>
      </c>
    </row>
    <row r="4116" spans="1:5">
      <c r="A4116" s="324">
        <f t="shared" si="231"/>
        <v>45020</v>
      </c>
      <c r="B4116" s="325" t="str">
        <f t="shared" si="230"/>
        <v>TER</v>
      </c>
      <c r="C4116" s="327">
        <f t="shared" si="229"/>
        <v>45019</v>
      </c>
      <c r="D4116" s="325">
        <f t="shared" si="228"/>
        <v>2023</v>
      </c>
      <c r="E4116" s="326">
        <f t="shared" si="227"/>
        <v>119</v>
      </c>
    </row>
    <row r="4117" spans="1:5">
      <c r="A4117" s="324">
        <f t="shared" si="231"/>
        <v>45021</v>
      </c>
      <c r="B4117" s="325" t="str">
        <f t="shared" si="230"/>
        <v>QUA</v>
      </c>
      <c r="C4117" s="327">
        <f t="shared" si="229"/>
        <v>45019</v>
      </c>
      <c r="D4117" s="325">
        <f t="shared" si="228"/>
        <v>2023</v>
      </c>
      <c r="E4117" s="326">
        <f t="shared" si="227"/>
        <v>119</v>
      </c>
    </row>
    <row r="4118" spans="1:5">
      <c r="A4118" s="324">
        <f t="shared" si="231"/>
        <v>45022</v>
      </c>
      <c r="B4118" s="325" t="str">
        <f t="shared" si="230"/>
        <v>QUI</v>
      </c>
      <c r="C4118" s="327">
        <f t="shared" si="229"/>
        <v>45019</v>
      </c>
      <c r="D4118" s="325">
        <f t="shared" si="228"/>
        <v>2023</v>
      </c>
      <c r="E4118" s="326">
        <f t="shared" si="227"/>
        <v>119</v>
      </c>
    </row>
    <row r="4119" spans="1:5">
      <c r="A4119" s="324">
        <f t="shared" si="231"/>
        <v>45023</v>
      </c>
      <c r="B4119" s="325" t="str">
        <f t="shared" si="230"/>
        <v>SEX</v>
      </c>
      <c r="C4119" s="327">
        <f t="shared" si="229"/>
        <v>45019</v>
      </c>
      <c r="D4119" s="325">
        <f t="shared" si="228"/>
        <v>2023</v>
      </c>
      <c r="E4119" s="326">
        <f t="shared" si="227"/>
        <v>119</v>
      </c>
    </row>
    <row r="4120" spans="1:5">
      <c r="A4120" s="324">
        <f t="shared" si="231"/>
        <v>45024</v>
      </c>
      <c r="B4120" s="325" t="str">
        <f t="shared" si="230"/>
        <v>SAB</v>
      </c>
      <c r="C4120" s="327">
        <f t="shared" si="229"/>
        <v>45019</v>
      </c>
      <c r="D4120" s="325">
        <f t="shared" si="228"/>
        <v>2023</v>
      </c>
      <c r="E4120" s="326">
        <f t="shared" si="227"/>
        <v>119</v>
      </c>
    </row>
    <row r="4121" spans="1:5">
      <c r="A4121" s="324">
        <f t="shared" si="231"/>
        <v>45025</v>
      </c>
      <c r="B4121" s="325" t="str">
        <f t="shared" si="230"/>
        <v>DOM</v>
      </c>
      <c r="C4121" s="327">
        <f t="shared" si="229"/>
        <v>45019</v>
      </c>
      <c r="D4121" s="325">
        <f t="shared" si="228"/>
        <v>2023</v>
      </c>
      <c r="E4121" s="326">
        <f t="shared" si="227"/>
        <v>119</v>
      </c>
    </row>
    <row r="4122" spans="1:5">
      <c r="A4122" s="324">
        <f t="shared" si="231"/>
        <v>45026</v>
      </c>
      <c r="B4122" s="325" t="str">
        <f t="shared" si="230"/>
        <v>SEG</v>
      </c>
      <c r="C4122" s="327">
        <f t="shared" si="229"/>
        <v>45026</v>
      </c>
      <c r="D4122" s="325">
        <f t="shared" si="228"/>
        <v>2023</v>
      </c>
      <c r="E4122" s="326">
        <f t="shared" si="227"/>
        <v>120</v>
      </c>
    </row>
    <row r="4123" spans="1:5">
      <c r="A4123" s="324">
        <f t="shared" si="231"/>
        <v>45027</v>
      </c>
      <c r="B4123" s="325" t="str">
        <f t="shared" si="230"/>
        <v>TER</v>
      </c>
      <c r="C4123" s="327">
        <f t="shared" si="229"/>
        <v>45026</v>
      </c>
      <c r="D4123" s="325">
        <f t="shared" si="228"/>
        <v>2023</v>
      </c>
      <c r="E4123" s="326">
        <f t="shared" si="227"/>
        <v>120</v>
      </c>
    </row>
    <row r="4124" spans="1:5">
      <c r="A4124" s="324">
        <f t="shared" si="231"/>
        <v>45028</v>
      </c>
      <c r="B4124" s="325" t="str">
        <f t="shared" si="230"/>
        <v>QUA</v>
      </c>
      <c r="C4124" s="327">
        <f t="shared" si="229"/>
        <v>45026</v>
      </c>
      <c r="D4124" s="325">
        <f t="shared" si="228"/>
        <v>2023</v>
      </c>
      <c r="E4124" s="326">
        <f t="shared" si="227"/>
        <v>120</v>
      </c>
    </row>
    <row r="4125" spans="1:5">
      <c r="A4125" s="324">
        <f t="shared" si="231"/>
        <v>45029</v>
      </c>
      <c r="B4125" s="325" t="str">
        <f t="shared" si="230"/>
        <v>QUI</v>
      </c>
      <c r="C4125" s="327">
        <f t="shared" si="229"/>
        <v>45026</v>
      </c>
      <c r="D4125" s="325">
        <f t="shared" si="228"/>
        <v>2023</v>
      </c>
      <c r="E4125" s="326">
        <f t="shared" si="227"/>
        <v>120</v>
      </c>
    </row>
    <row r="4126" spans="1:5">
      <c r="A4126" s="324">
        <f t="shared" si="231"/>
        <v>45030</v>
      </c>
      <c r="B4126" s="325" t="str">
        <f t="shared" si="230"/>
        <v>SEX</v>
      </c>
      <c r="C4126" s="327">
        <f t="shared" si="229"/>
        <v>45026</v>
      </c>
      <c r="D4126" s="325">
        <f t="shared" si="228"/>
        <v>2023</v>
      </c>
      <c r="E4126" s="326">
        <f t="shared" ref="E4126:E4189" si="232">IF(B4126="seg",E4125+1,E4125)</f>
        <v>120</v>
      </c>
    </row>
    <row r="4127" spans="1:5">
      <c r="A4127" s="324">
        <f t="shared" si="231"/>
        <v>45031</v>
      </c>
      <c r="B4127" s="325" t="str">
        <f t="shared" si="230"/>
        <v>SAB</v>
      </c>
      <c r="C4127" s="327">
        <f t="shared" si="229"/>
        <v>45026</v>
      </c>
      <c r="D4127" s="325">
        <f t="shared" si="228"/>
        <v>2023</v>
      </c>
      <c r="E4127" s="326">
        <f t="shared" si="232"/>
        <v>120</v>
      </c>
    </row>
    <row r="4128" spans="1:5">
      <c r="A4128" s="324">
        <f t="shared" si="231"/>
        <v>45032</v>
      </c>
      <c r="B4128" s="325" t="str">
        <f t="shared" si="230"/>
        <v>DOM</v>
      </c>
      <c r="C4128" s="327">
        <f t="shared" si="229"/>
        <v>45026</v>
      </c>
      <c r="D4128" s="325">
        <f t="shared" si="228"/>
        <v>2023</v>
      </c>
      <c r="E4128" s="326">
        <f t="shared" si="232"/>
        <v>120</v>
      </c>
    </row>
    <row r="4129" spans="1:5">
      <c r="A4129" s="324">
        <f t="shared" si="231"/>
        <v>45033</v>
      </c>
      <c r="B4129" s="325" t="str">
        <f t="shared" si="230"/>
        <v>SEG</v>
      </c>
      <c r="C4129" s="327">
        <f t="shared" si="229"/>
        <v>45033</v>
      </c>
      <c r="D4129" s="325">
        <f t="shared" si="228"/>
        <v>2023</v>
      </c>
      <c r="E4129" s="326">
        <f t="shared" si="232"/>
        <v>121</v>
      </c>
    </row>
    <row r="4130" spans="1:5">
      <c r="A4130" s="324">
        <f t="shared" si="231"/>
        <v>45034</v>
      </c>
      <c r="B4130" s="325" t="str">
        <f t="shared" si="230"/>
        <v>TER</v>
      </c>
      <c r="C4130" s="327">
        <f t="shared" si="229"/>
        <v>45033</v>
      </c>
      <c r="D4130" s="325">
        <f t="shared" si="228"/>
        <v>2023</v>
      </c>
      <c r="E4130" s="326">
        <f t="shared" si="232"/>
        <v>121</v>
      </c>
    </row>
    <row r="4131" spans="1:5">
      <c r="A4131" s="324">
        <f t="shared" si="231"/>
        <v>45035</v>
      </c>
      <c r="B4131" s="325" t="str">
        <f t="shared" si="230"/>
        <v>QUA</v>
      </c>
      <c r="C4131" s="327">
        <f t="shared" si="229"/>
        <v>45033</v>
      </c>
      <c r="D4131" s="325">
        <f t="shared" si="228"/>
        <v>2023</v>
      </c>
      <c r="E4131" s="326">
        <f t="shared" si="232"/>
        <v>121</v>
      </c>
    </row>
    <row r="4132" spans="1:5">
      <c r="A4132" s="324">
        <f t="shared" si="231"/>
        <v>45036</v>
      </c>
      <c r="B4132" s="325" t="str">
        <f t="shared" si="230"/>
        <v>QUI</v>
      </c>
      <c r="C4132" s="327">
        <f t="shared" si="229"/>
        <v>45033</v>
      </c>
      <c r="D4132" s="325">
        <f t="shared" si="228"/>
        <v>2023</v>
      </c>
      <c r="E4132" s="326">
        <f t="shared" si="232"/>
        <v>121</v>
      </c>
    </row>
    <row r="4133" spans="1:5">
      <c r="A4133" s="324">
        <f t="shared" si="231"/>
        <v>45037</v>
      </c>
      <c r="B4133" s="325" t="str">
        <f t="shared" si="230"/>
        <v>SEX</v>
      </c>
      <c r="C4133" s="327">
        <f t="shared" si="229"/>
        <v>45033</v>
      </c>
      <c r="D4133" s="325">
        <f t="shared" si="228"/>
        <v>2023</v>
      </c>
      <c r="E4133" s="326">
        <f t="shared" si="232"/>
        <v>121</v>
      </c>
    </row>
    <row r="4134" spans="1:5">
      <c r="A4134" s="324">
        <f t="shared" si="231"/>
        <v>45038</v>
      </c>
      <c r="B4134" s="325" t="str">
        <f t="shared" si="230"/>
        <v>SAB</v>
      </c>
      <c r="C4134" s="327">
        <f t="shared" si="229"/>
        <v>45033</v>
      </c>
      <c r="D4134" s="325">
        <f t="shared" si="228"/>
        <v>2023</v>
      </c>
      <c r="E4134" s="326">
        <f t="shared" si="232"/>
        <v>121</v>
      </c>
    </row>
    <row r="4135" spans="1:5">
      <c r="A4135" s="324">
        <f t="shared" si="231"/>
        <v>45039</v>
      </c>
      <c r="B4135" s="325" t="str">
        <f t="shared" si="230"/>
        <v>DOM</v>
      </c>
      <c r="C4135" s="327">
        <f t="shared" si="229"/>
        <v>45033</v>
      </c>
      <c r="D4135" s="325">
        <f t="shared" si="228"/>
        <v>2023</v>
      </c>
      <c r="E4135" s="326">
        <f t="shared" si="232"/>
        <v>121</v>
      </c>
    </row>
    <row r="4136" spans="1:5">
      <c r="A4136" s="324">
        <f t="shared" si="231"/>
        <v>45040</v>
      </c>
      <c r="B4136" s="325" t="str">
        <f t="shared" si="230"/>
        <v>SEG</v>
      </c>
      <c r="C4136" s="327">
        <f t="shared" si="229"/>
        <v>45040</v>
      </c>
      <c r="D4136" s="325">
        <f t="shared" ref="D4136:D4199" si="233">YEAR(A4136)</f>
        <v>2023</v>
      </c>
      <c r="E4136" s="326">
        <f t="shared" si="232"/>
        <v>122</v>
      </c>
    </row>
    <row r="4137" spans="1:5">
      <c r="A4137" s="324">
        <f t="shared" si="231"/>
        <v>45041</v>
      </c>
      <c r="B4137" s="325" t="str">
        <f t="shared" si="230"/>
        <v>TER</v>
      </c>
      <c r="C4137" s="327">
        <f t="shared" si="229"/>
        <v>45040</v>
      </c>
      <c r="D4137" s="325">
        <f t="shared" si="233"/>
        <v>2023</v>
      </c>
      <c r="E4137" s="326">
        <f t="shared" si="232"/>
        <v>122</v>
      </c>
    </row>
    <row r="4138" spans="1:5">
      <c r="A4138" s="324">
        <f t="shared" si="231"/>
        <v>45042</v>
      </c>
      <c r="B4138" s="325" t="str">
        <f t="shared" si="230"/>
        <v>QUA</v>
      </c>
      <c r="C4138" s="327">
        <f t="shared" si="229"/>
        <v>45040</v>
      </c>
      <c r="D4138" s="325">
        <f t="shared" si="233"/>
        <v>2023</v>
      </c>
      <c r="E4138" s="326">
        <f t="shared" si="232"/>
        <v>122</v>
      </c>
    </row>
    <row r="4139" spans="1:5">
      <c r="A4139" s="324">
        <f t="shared" si="231"/>
        <v>45043</v>
      </c>
      <c r="B4139" s="325" t="str">
        <f t="shared" si="230"/>
        <v>QUI</v>
      </c>
      <c r="C4139" s="327">
        <f t="shared" si="229"/>
        <v>45040</v>
      </c>
      <c r="D4139" s="325">
        <f t="shared" si="233"/>
        <v>2023</v>
      </c>
      <c r="E4139" s="326">
        <f t="shared" si="232"/>
        <v>122</v>
      </c>
    </row>
    <row r="4140" spans="1:5">
      <c r="A4140" s="324">
        <f t="shared" si="231"/>
        <v>45044</v>
      </c>
      <c r="B4140" s="325" t="str">
        <f t="shared" si="230"/>
        <v>SEX</v>
      </c>
      <c r="C4140" s="327">
        <f t="shared" si="229"/>
        <v>45040</v>
      </c>
      <c r="D4140" s="325">
        <f t="shared" si="233"/>
        <v>2023</v>
      </c>
      <c r="E4140" s="326">
        <f t="shared" si="232"/>
        <v>122</v>
      </c>
    </row>
    <row r="4141" spans="1:5">
      <c r="A4141" s="324">
        <f t="shared" si="231"/>
        <v>45045</v>
      </c>
      <c r="B4141" s="325" t="str">
        <f t="shared" si="230"/>
        <v>SAB</v>
      </c>
      <c r="C4141" s="327">
        <f t="shared" si="229"/>
        <v>45040</v>
      </c>
      <c r="D4141" s="325">
        <f t="shared" si="233"/>
        <v>2023</v>
      </c>
      <c r="E4141" s="326">
        <f t="shared" si="232"/>
        <v>122</v>
      </c>
    </row>
    <row r="4142" spans="1:5">
      <c r="A4142" s="324">
        <f t="shared" si="231"/>
        <v>45046</v>
      </c>
      <c r="B4142" s="325" t="str">
        <f t="shared" si="230"/>
        <v>DOM</v>
      </c>
      <c r="C4142" s="327">
        <f t="shared" ref="C4142:C4205" si="234">C4135+7</f>
        <v>45040</v>
      </c>
      <c r="D4142" s="325">
        <f t="shared" si="233"/>
        <v>2023</v>
      </c>
      <c r="E4142" s="326">
        <f t="shared" si="232"/>
        <v>122</v>
      </c>
    </row>
    <row r="4143" spans="1:5">
      <c r="A4143" s="324">
        <f t="shared" si="231"/>
        <v>45047</v>
      </c>
      <c r="B4143" s="325" t="str">
        <f t="shared" si="230"/>
        <v>SEG</v>
      </c>
      <c r="C4143" s="327">
        <f t="shared" si="234"/>
        <v>45047</v>
      </c>
      <c r="D4143" s="325">
        <f t="shared" si="233"/>
        <v>2023</v>
      </c>
      <c r="E4143" s="326">
        <f t="shared" si="232"/>
        <v>123</v>
      </c>
    </row>
    <row r="4144" spans="1:5">
      <c r="A4144" s="324">
        <f t="shared" si="231"/>
        <v>45048</v>
      </c>
      <c r="B4144" s="325" t="str">
        <f t="shared" si="230"/>
        <v>TER</v>
      </c>
      <c r="C4144" s="327">
        <f t="shared" si="234"/>
        <v>45047</v>
      </c>
      <c r="D4144" s="325">
        <f t="shared" si="233"/>
        <v>2023</v>
      </c>
      <c r="E4144" s="326">
        <f t="shared" si="232"/>
        <v>123</v>
      </c>
    </row>
    <row r="4145" spans="1:5">
      <c r="A4145" s="324">
        <f t="shared" si="231"/>
        <v>45049</v>
      </c>
      <c r="B4145" s="325" t="str">
        <f t="shared" si="230"/>
        <v>QUA</v>
      </c>
      <c r="C4145" s="327">
        <f t="shared" si="234"/>
        <v>45047</v>
      </c>
      <c r="D4145" s="325">
        <f t="shared" si="233"/>
        <v>2023</v>
      </c>
      <c r="E4145" s="326">
        <f t="shared" si="232"/>
        <v>123</v>
      </c>
    </row>
    <row r="4146" spans="1:5">
      <c r="A4146" s="324">
        <f t="shared" si="231"/>
        <v>45050</v>
      </c>
      <c r="B4146" s="325" t="str">
        <f t="shared" si="230"/>
        <v>QUI</v>
      </c>
      <c r="C4146" s="327">
        <f t="shared" si="234"/>
        <v>45047</v>
      </c>
      <c r="D4146" s="325">
        <f t="shared" si="233"/>
        <v>2023</v>
      </c>
      <c r="E4146" s="326">
        <f t="shared" si="232"/>
        <v>123</v>
      </c>
    </row>
    <row r="4147" spans="1:5">
      <c r="A4147" s="324">
        <f t="shared" si="231"/>
        <v>45051</v>
      </c>
      <c r="B4147" s="325" t="str">
        <f t="shared" si="230"/>
        <v>SEX</v>
      </c>
      <c r="C4147" s="327">
        <f t="shared" si="234"/>
        <v>45047</v>
      </c>
      <c r="D4147" s="325">
        <f t="shared" si="233"/>
        <v>2023</v>
      </c>
      <c r="E4147" s="326">
        <f t="shared" si="232"/>
        <v>123</v>
      </c>
    </row>
    <row r="4148" spans="1:5">
      <c r="A4148" s="324">
        <f t="shared" si="231"/>
        <v>45052</v>
      </c>
      <c r="B4148" s="325" t="str">
        <f t="shared" si="230"/>
        <v>SAB</v>
      </c>
      <c r="C4148" s="327">
        <f t="shared" si="234"/>
        <v>45047</v>
      </c>
      <c r="D4148" s="325">
        <f t="shared" si="233"/>
        <v>2023</v>
      </c>
      <c r="E4148" s="326">
        <f t="shared" si="232"/>
        <v>123</v>
      </c>
    </row>
    <row r="4149" spans="1:5">
      <c r="A4149" s="324">
        <f t="shared" si="231"/>
        <v>45053</v>
      </c>
      <c r="B4149" s="325" t="str">
        <f t="shared" si="230"/>
        <v>DOM</v>
      </c>
      <c r="C4149" s="327">
        <f t="shared" si="234"/>
        <v>45047</v>
      </c>
      <c r="D4149" s="325">
        <f t="shared" si="233"/>
        <v>2023</v>
      </c>
      <c r="E4149" s="326">
        <f t="shared" si="232"/>
        <v>123</v>
      </c>
    </row>
    <row r="4150" spans="1:5">
      <c r="A4150" s="324">
        <f t="shared" si="231"/>
        <v>45054</v>
      </c>
      <c r="B4150" s="325" t="str">
        <f t="shared" si="230"/>
        <v>SEG</v>
      </c>
      <c r="C4150" s="327">
        <f t="shared" si="234"/>
        <v>45054</v>
      </c>
      <c r="D4150" s="325">
        <f t="shared" si="233"/>
        <v>2023</v>
      </c>
      <c r="E4150" s="326">
        <f t="shared" si="232"/>
        <v>124</v>
      </c>
    </row>
    <row r="4151" spans="1:5">
      <c r="A4151" s="324">
        <f t="shared" si="231"/>
        <v>45055</v>
      </c>
      <c r="B4151" s="325" t="str">
        <f t="shared" si="230"/>
        <v>TER</v>
      </c>
      <c r="C4151" s="327">
        <f t="shared" si="234"/>
        <v>45054</v>
      </c>
      <c r="D4151" s="325">
        <f t="shared" si="233"/>
        <v>2023</v>
      </c>
      <c r="E4151" s="326">
        <f t="shared" si="232"/>
        <v>124</v>
      </c>
    </row>
    <row r="4152" spans="1:5">
      <c r="A4152" s="324">
        <f t="shared" si="231"/>
        <v>45056</v>
      </c>
      <c r="B4152" s="325" t="str">
        <f t="shared" si="230"/>
        <v>QUA</v>
      </c>
      <c r="C4152" s="327">
        <f t="shared" si="234"/>
        <v>45054</v>
      </c>
      <c r="D4152" s="325">
        <f t="shared" si="233"/>
        <v>2023</v>
      </c>
      <c r="E4152" s="326">
        <f t="shared" si="232"/>
        <v>124</v>
      </c>
    </row>
    <row r="4153" spans="1:5">
      <c r="A4153" s="324">
        <f t="shared" si="231"/>
        <v>45057</v>
      </c>
      <c r="B4153" s="325" t="str">
        <f t="shared" si="230"/>
        <v>QUI</v>
      </c>
      <c r="C4153" s="327">
        <f t="shared" si="234"/>
        <v>45054</v>
      </c>
      <c r="D4153" s="325">
        <f t="shared" si="233"/>
        <v>2023</v>
      </c>
      <c r="E4153" s="326">
        <f t="shared" si="232"/>
        <v>124</v>
      </c>
    </row>
    <row r="4154" spans="1:5">
      <c r="A4154" s="324">
        <f t="shared" si="231"/>
        <v>45058</v>
      </c>
      <c r="B4154" s="325" t="str">
        <f t="shared" si="230"/>
        <v>SEX</v>
      </c>
      <c r="C4154" s="327">
        <f t="shared" si="234"/>
        <v>45054</v>
      </c>
      <c r="D4154" s="325">
        <f t="shared" si="233"/>
        <v>2023</v>
      </c>
      <c r="E4154" s="326">
        <f t="shared" si="232"/>
        <v>124</v>
      </c>
    </row>
    <row r="4155" spans="1:5">
      <c r="A4155" s="324">
        <f t="shared" si="231"/>
        <v>45059</v>
      </c>
      <c r="B4155" s="325" t="str">
        <f t="shared" si="230"/>
        <v>SAB</v>
      </c>
      <c r="C4155" s="327">
        <f t="shared" si="234"/>
        <v>45054</v>
      </c>
      <c r="D4155" s="325">
        <f t="shared" si="233"/>
        <v>2023</v>
      </c>
      <c r="E4155" s="326">
        <f t="shared" si="232"/>
        <v>124</v>
      </c>
    </row>
    <row r="4156" spans="1:5">
      <c r="A4156" s="324">
        <f t="shared" si="231"/>
        <v>45060</v>
      </c>
      <c r="B4156" s="325" t="str">
        <f t="shared" si="230"/>
        <v>DOM</v>
      </c>
      <c r="C4156" s="327">
        <f t="shared" si="234"/>
        <v>45054</v>
      </c>
      <c r="D4156" s="325">
        <f t="shared" si="233"/>
        <v>2023</v>
      </c>
      <c r="E4156" s="326">
        <f t="shared" si="232"/>
        <v>124</v>
      </c>
    </row>
    <row r="4157" spans="1:5">
      <c r="A4157" s="324">
        <f t="shared" si="231"/>
        <v>45061</v>
      </c>
      <c r="B4157" s="325" t="str">
        <f t="shared" si="230"/>
        <v>SEG</v>
      </c>
      <c r="C4157" s="327">
        <f t="shared" si="234"/>
        <v>45061</v>
      </c>
      <c r="D4157" s="325">
        <f t="shared" si="233"/>
        <v>2023</v>
      </c>
      <c r="E4157" s="326">
        <f t="shared" si="232"/>
        <v>125</v>
      </c>
    </row>
    <row r="4158" spans="1:5">
      <c r="A4158" s="324">
        <f t="shared" si="231"/>
        <v>45062</v>
      </c>
      <c r="B4158" s="325" t="str">
        <f t="shared" si="230"/>
        <v>TER</v>
      </c>
      <c r="C4158" s="327">
        <f t="shared" si="234"/>
        <v>45061</v>
      </c>
      <c r="D4158" s="325">
        <f t="shared" si="233"/>
        <v>2023</v>
      </c>
      <c r="E4158" s="326">
        <f t="shared" si="232"/>
        <v>125</v>
      </c>
    </row>
    <row r="4159" spans="1:5">
      <c r="A4159" s="324">
        <f t="shared" si="231"/>
        <v>45063</v>
      </c>
      <c r="B4159" s="325" t="str">
        <f t="shared" si="230"/>
        <v>QUA</v>
      </c>
      <c r="C4159" s="327">
        <f t="shared" si="234"/>
        <v>45061</v>
      </c>
      <c r="D4159" s="325">
        <f t="shared" si="233"/>
        <v>2023</v>
      </c>
      <c r="E4159" s="326">
        <f t="shared" si="232"/>
        <v>125</v>
      </c>
    </row>
    <row r="4160" spans="1:5">
      <c r="A4160" s="324">
        <f t="shared" si="231"/>
        <v>45064</v>
      </c>
      <c r="B4160" s="325" t="str">
        <f t="shared" si="230"/>
        <v>QUI</v>
      </c>
      <c r="C4160" s="327">
        <f t="shared" si="234"/>
        <v>45061</v>
      </c>
      <c r="D4160" s="325">
        <f t="shared" si="233"/>
        <v>2023</v>
      </c>
      <c r="E4160" s="326">
        <f t="shared" si="232"/>
        <v>125</v>
      </c>
    </row>
    <row r="4161" spans="1:5">
      <c r="A4161" s="324">
        <f t="shared" si="231"/>
        <v>45065</v>
      </c>
      <c r="B4161" s="325" t="str">
        <f t="shared" si="230"/>
        <v>SEX</v>
      </c>
      <c r="C4161" s="327">
        <f t="shared" si="234"/>
        <v>45061</v>
      </c>
      <c r="D4161" s="325">
        <f t="shared" si="233"/>
        <v>2023</v>
      </c>
      <c r="E4161" s="326">
        <f t="shared" si="232"/>
        <v>125</v>
      </c>
    </row>
    <row r="4162" spans="1:5">
      <c r="A4162" s="324">
        <f t="shared" si="231"/>
        <v>45066</v>
      </c>
      <c r="B4162" s="325" t="str">
        <f t="shared" ref="B4162:B4225" si="235">VLOOKUP(WEEKDAY(A4162),$G$2:$H$9,2,0)</f>
        <v>SAB</v>
      </c>
      <c r="C4162" s="327">
        <f t="shared" si="234"/>
        <v>45061</v>
      </c>
      <c r="D4162" s="325">
        <f t="shared" si="233"/>
        <v>2023</v>
      </c>
      <c r="E4162" s="326">
        <f t="shared" si="232"/>
        <v>125</v>
      </c>
    </row>
    <row r="4163" spans="1:5">
      <c r="A4163" s="324">
        <f t="shared" si="231"/>
        <v>45067</v>
      </c>
      <c r="B4163" s="325" t="str">
        <f t="shared" si="235"/>
        <v>DOM</v>
      </c>
      <c r="C4163" s="327">
        <f t="shared" si="234"/>
        <v>45061</v>
      </c>
      <c r="D4163" s="325">
        <f t="shared" si="233"/>
        <v>2023</v>
      </c>
      <c r="E4163" s="326">
        <f t="shared" si="232"/>
        <v>125</v>
      </c>
    </row>
    <row r="4164" spans="1:5">
      <c r="A4164" s="324">
        <f t="shared" si="231"/>
        <v>45068</v>
      </c>
      <c r="B4164" s="325" t="str">
        <f t="shared" si="235"/>
        <v>SEG</v>
      </c>
      <c r="C4164" s="327">
        <f t="shared" si="234"/>
        <v>45068</v>
      </c>
      <c r="D4164" s="325">
        <f t="shared" si="233"/>
        <v>2023</v>
      </c>
      <c r="E4164" s="326">
        <f t="shared" si="232"/>
        <v>126</v>
      </c>
    </row>
    <row r="4165" spans="1:5">
      <c r="A4165" s="324">
        <f t="shared" si="231"/>
        <v>45069</v>
      </c>
      <c r="B4165" s="325" t="str">
        <f t="shared" si="235"/>
        <v>TER</v>
      </c>
      <c r="C4165" s="327">
        <f t="shared" si="234"/>
        <v>45068</v>
      </c>
      <c r="D4165" s="325">
        <f t="shared" si="233"/>
        <v>2023</v>
      </c>
      <c r="E4165" s="326">
        <f t="shared" si="232"/>
        <v>126</v>
      </c>
    </row>
    <row r="4166" spans="1:5">
      <c r="A4166" s="324">
        <f t="shared" si="231"/>
        <v>45070</v>
      </c>
      <c r="B4166" s="325" t="str">
        <f t="shared" si="235"/>
        <v>QUA</v>
      </c>
      <c r="C4166" s="327">
        <f t="shared" si="234"/>
        <v>45068</v>
      </c>
      <c r="D4166" s="325">
        <f t="shared" si="233"/>
        <v>2023</v>
      </c>
      <c r="E4166" s="326">
        <f t="shared" si="232"/>
        <v>126</v>
      </c>
    </row>
    <row r="4167" spans="1:5">
      <c r="A4167" s="324">
        <f t="shared" si="231"/>
        <v>45071</v>
      </c>
      <c r="B4167" s="325" t="str">
        <f t="shared" si="235"/>
        <v>QUI</v>
      </c>
      <c r="C4167" s="327">
        <f t="shared" si="234"/>
        <v>45068</v>
      </c>
      <c r="D4167" s="325">
        <f t="shared" si="233"/>
        <v>2023</v>
      </c>
      <c r="E4167" s="326">
        <f t="shared" si="232"/>
        <v>126</v>
      </c>
    </row>
    <row r="4168" spans="1:5">
      <c r="A4168" s="324">
        <f t="shared" si="231"/>
        <v>45072</v>
      </c>
      <c r="B4168" s="325" t="str">
        <f t="shared" si="235"/>
        <v>SEX</v>
      </c>
      <c r="C4168" s="327">
        <f t="shared" si="234"/>
        <v>45068</v>
      </c>
      <c r="D4168" s="325">
        <f t="shared" si="233"/>
        <v>2023</v>
      </c>
      <c r="E4168" s="326">
        <f t="shared" si="232"/>
        <v>126</v>
      </c>
    </row>
    <row r="4169" spans="1:5">
      <c r="A4169" s="324">
        <f t="shared" si="231"/>
        <v>45073</v>
      </c>
      <c r="B4169" s="325" t="str">
        <f t="shared" si="235"/>
        <v>SAB</v>
      </c>
      <c r="C4169" s="327">
        <f t="shared" si="234"/>
        <v>45068</v>
      </c>
      <c r="D4169" s="325">
        <f t="shared" si="233"/>
        <v>2023</v>
      </c>
      <c r="E4169" s="326">
        <f t="shared" si="232"/>
        <v>126</v>
      </c>
    </row>
    <row r="4170" spans="1:5">
      <c r="A4170" s="324">
        <f t="shared" si="231"/>
        <v>45074</v>
      </c>
      <c r="B4170" s="325" t="str">
        <f t="shared" si="235"/>
        <v>DOM</v>
      </c>
      <c r="C4170" s="327">
        <f t="shared" si="234"/>
        <v>45068</v>
      </c>
      <c r="D4170" s="325">
        <f t="shared" si="233"/>
        <v>2023</v>
      </c>
      <c r="E4170" s="326">
        <f t="shared" si="232"/>
        <v>126</v>
      </c>
    </row>
    <row r="4171" spans="1:5">
      <c r="A4171" s="324">
        <f t="shared" si="231"/>
        <v>45075</v>
      </c>
      <c r="B4171" s="325" t="str">
        <f t="shared" si="235"/>
        <v>SEG</v>
      </c>
      <c r="C4171" s="327">
        <f t="shared" si="234"/>
        <v>45075</v>
      </c>
      <c r="D4171" s="325">
        <f t="shared" si="233"/>
        <v>2023</v>
      </c>
      <c r="E4171" s="326">
        <f t="shared" si="232"/>
        <v>127</v>
      </c>
    </row>
    <row r="4172" spans="1:5">
      <c r="A4172" s="324">
        <f t="shared" ref="A4172:A4235" si="236">A4171+1</f>
        <v>45076</v>
      </c>
      <c r="B4172" s="325" t="str">
        <f t="shared" si="235"/>
        <v>TER</v>
      </c>
      <c r="C4172" s="327">
        <f t="shared" si="234"/>
        <v>45075</v>
      </c>
      <c r="D4172" s="325">
        <f t="shared" si="233"/>
        <v>2023</v>
      </c>
      <c r="E4172" s="326">
        <f t="shared" si="232"/>
        <v>127</v>
      </c>
    </row>
    <row r="4173" spans="1:5">
      <c r="A4173" s="324">
        <f t="shared" si="236"/>
        <v>45077</v>
      </c>
      <c r="B4173" s="325" t="str">
        <f t="shared" si="235"/>
        <v>QUA</v>
      </c>
      <c r="C4173" s="327">
        <f t="shared" si="234"/>
        <v>45075</v>
      </c>
      <c r="D4173" s="325">
        <f t="shared" si="233"/>
        <v>2023</v>
      </c>
      <c r="E4173" s="326">
        <f t="shared" si="232"/>
        <v>127</v>
      </c>
    </row>
    <row r="4174" spans="1:5">
      <c r="A4174" s="324">
        <f t="shared" si="236"/>
        <v>45078</v>
      </c>
      <c r="B4174" s="325" t="str">
        <f t="shared" si="235"/>
        <v>QUI</v>
      </c>
      <c r="C4174" s="327">
        <f t="shared" si="234"/>
        <v>45075</v>
      </c>
      <c r="D4174" s="325">
        <f t="shared" si="233"/>
        <v>2023</v>
      </c>
      <c r="E4174" s="326">
        <f t="shared" si="232"/>
        <v>127</v>
      </c>
    </row>
    <row r="4175" spans="1:5">
      <c r="A4175" s="324">
        <f t="shared" si="236"/>
        <v>45079</v>
      </c>
      <c r="B4175" s="325" t="str">
        <f t="shared" si="235"/>
        <v>SEX</v>
      </c>
      <c r="C4175" s="327">
        <f t="shared" si="234"/>
        <v>45075</v>
      </c>
      <c r="D4175" s="325">
        <f t="shared" si="233"/>
        <v>2023</v>
      </c>
      <c r="E4175" s="326">
        <f t="shared" si="232"/>
        <v>127</v>
      </c>
    </row>
    <row r="4176" spans="1:5">
      <c r="A4176" s="324">
        <f t="shared" si="236"/>
        <v>45080</v>
      </c>
      <c r="B4176" s="325" t="str">
        <f t="shared" si="235"/>
        <v>SAB</v>
      </c>
      <c r="C4176" s="327">
        <f t="shared" si="234"/>
        <v>45075</v>
      </c>
      <c r="D4176" s="325">
        <f t="shared" si="233"/>
        <v>2023</v>
      </c>
      <c r="E4176" s="326">
        <f t="shared" si="232"/>
        <v>127</v>
      </c>
    </row>
    <row r="4177" spans="1:5">
      <c r="A4177" s="324">
        <f t="shared" si="236"/>
        <v>45081</v>
      </c>
      <c r="B4177" s="325" t="str">
        <f t="shared" si="235"/>
        <v>DOM</v>
      </c>
      <c r="C4177" s="327">
        <f t="shared" si="234"/>
        <v>45075</v>
      </c>
      <c r="D4177" s="325">
        <f t="shared" si="233"/>
        <v>2023</v>
      </c>
      <c r="E4177" s="326">
        <f t="shared" si="232"/>
        <v>127</v>
      </c>
    </row>
    <row r="4178" spans="1:5">
      <c r="A4178" s="324">
        <f t="shared" si="236"/>
        <v>45082</v>
      </c>
      <c r="B4178" s="325" t="str">
        <f t="shared" si="235"/>
        <v>SEG</v>
      </c>
      <c r="C4178" s="327">
        <f t="shared" si="234"/>
        <v>45082</v>
      </c>
      <c r="D4178" s="325">
        <f t="shared" si="233"/>
        <v>2023</v>
      </c>
      <c r="E4178" s="326">
        <f t="shared" si="232"/>
        <v>128</v>
      </c>
    </row>
    <row r="4179" spans="1:5">
      <c r="A4179" s="324">
        <f t="shared" si="236"/>
        <v>45083</v>
      </c>
      <c r="B4179" s="325" t="str">
        <f t="shared" si="235"/>
        <v>TER</v>
      </c>
      <c r="C4179" s="327">
        <f t="shared" si="234"/>
        <v>45082</v>
      </c>
      <c r="D4179" s="325">
        <f t="shared" si="233"/>
        <v>2023</v>
      </c>
      <c r="E4179" s="326">
        <f t="shared" si="232"/>
        <v>128</v>
      </c>
    </row>
    <row r="4180" spans="1:5">
      <c r="A4180" s="324">
        <f t="shared" si="236"/>
        <v>45084</v>
      </c>
      <c r="B4180" s="325" t="str">
        <f t="shared" si="235"/>
        <v>QUA</v>
      </c>
      <c r="C4180" s="327">
        <f t="shared" si="234"/>
        <v>45082</v>
      </c>
      <c r="D4180" s="325">
        <f t="shared" si="233"/>
        <v>2023</v>
      </c>
      <c r="E4180" s="326">
        <f t="shared" si="232"/>
        <v>128</v>
      </c>
    </row>
    <row r="4181" spans="1:5">
      <c r="A4181" s="324">
        <f t="shared" si="236"/>
        <v>45085</v>
      </c>
      <c r="B4181" s="325" t="str">
        <f t="shared" si="235"/>
        <v>QUI</v>
      </c>
      <c r="C4181" s="327">
        <f t="shared" si="234"/>
        <v>45082</v>
      </c>
      <c r="D4181" s="325">
        <f t="shared" si="233"/>
        <v>2023</v>
      </c>
      <c r="E4181" s="326">
        <f t="shared" si="232"/>
        <v>128</v>
      </c>
    </row>
    <row r="4182" spans="1:5">
      <c r="A4182" s="324">
        <f t="shared" si="236"/>
        <v>45086</v>
      </c>
      <c r="B4182" s="325" t="str">
        <f t="shared" si="235"/>
        <v>SEX</v>
      </c>
      <c r="C4182" s="327">
        <f t="shared" si="234"/>
        <v>45082</v>
      </c>
      <c r="D4182" s="325">
        <f t="shared" si="233"/>
        <v>2023</v>
      </c>
      <c r="E4182" s="326">
        <f t="shared" si="232"/>
        <v>128</v>
      </c>
    </row>
    <row r="4183" spans="1:5">
      <c r="A4183" s="324">
        <f t="shared" si="236"/>
        <v>45087</v>
      </c>
      <c r="B4183" s="325" t="str">
        <f t="shared" si="235"/>
        <v>SAB</v>
      </c>
      <c r="C4183" s="327">
        <f t="shared" si="234"/>
        <v>45082</v>
      </c>
      <c r="D4183" s="325">
        <f t="shared" si="233"/>
        <v>2023</v>
      </c>
      <c r="E4183" s="326">
        <f t="shared" si="232"/>
        <v>128</v>
      </c>
    </row>
    <row r="4184" spans="1:5">
      <c r="A4184" s="324">
        <f t="shared" si="236"/>
        <v>45088</v>
      </c>
      <c r="B4184" s="325" t="str">
        <f t="shared" si="235"/>
        <v>DOM</v>
      </c>
      <c r="C4184" s="327">
        <f t="shared" si="234"/>
        <v>45082</v>
      </c>
      <c r="D4184" s="325">
        <f t="shared" si="233"/>
        <v>2023</v>
      </c>
      <c r="E4184" s="326">
        <f t="shared" si="232"/>
        <v>128</v>
      </c>
    </row>
    <row r="4185" spans="1:5">
      <c r="A4185" s="324">
        <f t="shared" si="236"/>
        <v>45089</v>
      </c>
      <c r="B4185" s="325" t="str">
        <f t="shared" si="235"/>
        <v>SEG</v>
      </c>
      <c r="C4185" s="327">
        <f t="shared" si="234"/>
        <v>45089</v>
      </c>
      <c r="D4185" s="325">
        <f t="shared" si="233"/>
        <v>2023</v>
      </c>
      <c r="E4185" s="326">
        <f t="shared" si="232"/>
        <v>129</v>
      </c>
    </row>
    <row r="4186" spans="1:5">
      <c r="A4186" s="324">
        <f t="shared" si="236"/>
        <v>45090</v>
      </c>
      <c r="B4186" s="325" t="str">
        <f t="shared" si="235"/>
        <v>TER</v>
      </c>
      <c r="C4186" s="327">
        <f t="shared" si="234"/>
        <v>45089</v>
      </c>
      <c r="D4186" s="325">
        <f t="shared" si="233"/>
        <v>2023</v>
      </c>
      <c r="E4186" s="326">
        <f t="shared" si="232"/>
        <v>129</v>
      </c>
    </row>
    <row r="4187" spans="1:5">
      <c r="A4187" s="324">
        <f t="shared" si="236"/>
        <v>45091</v>
      </c>
      <c r="B4187" s="325" t="str">
        <f t="shared" si="235"/>
        <v>QUA</v>
      </c>
      <c r="C4187" s="327">
        <f t="shared" si="234"/>
        <v>45089</v>
      </c>
      <c r="D4187" s="325">
        <f t="shared" si="233"/>
        <v>2023</v>
      </c>
      <c r="E4187" s="326">
        <f t="shared" si="232"/>
        <v>129</v>
      </c>
    </row>
    <row r="4188" spans="1:5">
      <c r="A4188" s="324">
        <f t="shared" si="236"/>
        <v>45092</v>
      </c>
      <c r="B4188" s="325" t="str">
        <f t="shared" si="235"/>
        <v>QUI</v>
      </c>
      <c r="C4188" s="327">
        <f t="shared" si="234"/>
        <v>45089</v>
      </c>
      <c r="D4188" s="325">
        <f t="shared" si="233"/>
        <v>2023</v>
      </c>
      <c r="E4188" s="326">
        <f t="shared" si="232"/>
        <v>129</v>
      </c>
    </row>
    <row r="4189" spans="1:5">
      <c r="A4189" s="324">
        <f t="shared" si="236"/>
        <v>45093</v>
      </c>
      <c r="B4189" s="325" t="str">
        <f t="shared" si="235"/>
        <v>SEX</v>
      </c>
      <c r="C4189" s="327">
        <f t="shared" si="234"/>
        <v>45089</v>
      </c>
      <c r="D4189" s="325">
        <f t="shared" si="233"/>
        <v>2023</v>
      </c>
      <c r="E4189" s="326">
        <f t="shared" si="232"/>
        <v>129</v>
      </c>
    </row>
    <row r="4190" spans="1:5">
      <c r="A4190" s="324">
        <f t="shared" si="236"/>
        <v>45094</v>
      </c>
      <c r="B4190" s="325" t="str">
        <f t="shared" si="235"/>
        <v>SAB</v>
      </c>
      <c r="C4190" s="327">
        <f t="shared" si="234"/>
        <v>45089</v>
      </c>
      <c r="D4190" s="325">
        <f t="shared" si="233"/>
        <v>2023</v>
      </c>
      <c r="E4190" s="326">
        <f t="shared" ref="E4190:E4253" si="237">IF(B4190="seg",E4189+1,E4189)</f>
        <v>129</v>
      </c>
    </row>
    <row r="4191" spans="1:5">
      <c r="A4191" s="324">
        <f t="shared" si="236"/>
        <v>45095</v>
      </c>
      <c r="B4191" s="325" t="str">
        <f t="shared" si="235"/>
        <v>DOM</v>
      </c>
      <c r="C4191" s="327">
        <f t="shared" si="234"/>
        <v>45089</v>
      </c>
      <c r="D4191" s="325">
        <f t="shared" si="233"/>
        <v>2023</v>
      </c>
      <c r="E4191" s="326">
        <f t="shared" si="237"/>
        <v>129</v>
      </c>
    </row>
    <row r="4192" spans="1:5">
      <c r="A4192" s="324">
        <f t="shared" si="236"/>
        <v>45096</v>
      </c>
      <c r="B4192" s="325" t="str">
        <f t="shared" si="235"/>
        <v>SEG</v>
      </c>
      <c r="C4192" s="327">
        <f t="shared" si="234"/>
        <v>45096</v>
      </c>
      <c r="D4192" s="325">
        <f t="shared" si="233"/>
        <v>2023</v>
      </c>
      <c r="E4192" s="326">
        <f t="shared" si="237"/>
        <v>130</v>
      </c>
    </row>
    <row r="4193" spans="1:5">
      <c r="A4193" s="324">
        <f t="shared" si="236"/>
        <v>45097</v>
      </c>
      <c r="B4193" s="325" t="str">
        <f t="shared" si="235"/>
        <v>TER</v>
      </c>
      <c r="C4193" s="327">
        <f t="shared" si="234"/>
        <v>45096</v>
      </c>
      <c r="D4193" s="325">
        <f t="shared" si="233"/>
        <v>2023</v>
      </c>
      <c r="E4193" s="326">
        <f t="shared" si="237"/>
        <v>130</v>
      </c>
    </row>
    <row r="4194" spans="1:5">
      <c r="A4194" s="324">
        <f t="shared" si="236"/>
        <v>45098</v>
      </c>
      <c r="B4194" s="325" t="str">
        <f t="shared" si="235"/>
        <v>QUA</v>
      </c>
      <c r="C4194" s="327">
        <f t="shared" si="234"/>
        <v>45096</v>
      </c>
      <c r="D4194" s="325">
        <f t="shared" si="233"/>
        <v>2023</v>
      </c>
      <c r="E4194" s="326">
        <f t="shared" si="237"/>
        <v>130</v>
      </c>
    </row>
    <row r="4195" spans="1:5">
      <c r="A4195" s="324">
        <f t="shared" si="236"/>
        <v>45099</v>
      </c>
      <c r="B4195" s="325" t="str">
        <f t="shared" si="235"/>
        <v>QUI</v>
      </c>
      <c r="C4195" s="327">
        <f t="shared" si="234"/>
        <v>45096</v>
      </c>
      <c r="D4195" s="325">
        <f t="shared" si="233"/>
        <v>2023</v>
      </c>
      <c r="E4195" s="326">
        <f t="shared" si="237"/>
        <v>130</v>
      </c>
    </row>
    <row r="4196" spans="1:5">
      <c r="A4196" s="324">
        <f t="shared" si="236"/>
        <v>45100</v>
      </c>
      <c r="B4196" s="325" t="str">
        <f t="shared" si="235"/>
        <v>SEX</v>
      </c>
      <c r="C4196" s="327">
        <f t="shared" si="234"/>
        <v>45096</v>
      </c>
      <c r="D4196" s="325">
        <f t="shared" si="233"/>
        <v>2023</v>
      </c>
      <c r="E4196" s="326">
        <f t="shared" si="237"/>
        <v>130</v>
      </c>
    </row>
    <row r="4197" spans="1:5">
      <c r="A4197" s="324">
        <f t="shared" si="236"/>
        <v>45101</v>
      </c>
      <c r="B4197" s="325" t="str">
        <f t="shared" si="235"/>
        <v>SAB</v>
      </c>
      <c r="C4197" s="327">
        <f t="shared" si="234"/>
        <v>45096</v>
      </c>
      <c r="D4197" s="325">
        <f t="shared" si="233"/>
        <v>2023</v>
      </c>
      <c r="E4197" s="326">
        <f t="shared" si="237"/>
        <v>130</v>
      </c>
    </row>
    <row r="4198" spans="1:5">
      <c r="A4198" s="324">
        <f t="shared" si="236"/>
        <v>45102</v>
      </c>
      <c r="B4198" s="325" t="str">
        <f t="shared" si="235"/>
        <v>DOM</v>
      </c>
      <c r="C4198" s="327">
        <f t="shared" si="234"/>
        <v>45096</v>
      </c>
      <c r="D4198" s="325">
        <f t="shared" si="233"/>
        <v>2023</v>
      </c>
      <c r="E4198" s="326">
        <f t="shared" si="237"/>
        <v>130</v>
      </c>
    </row>
    <row r="4199" spans="1:5">
      <c r="A4199" s="324">
        <f t="shared" si="236"/>
        <v>45103</v>
      </c>
      <c r="B4199" s="325" t="str">
        <f t="shared" si="235"/>
        <v>SEG</v>
      </c>
      <c r="C4199" s="327">
        <f t="shared" si="234"/>
        <v>45103</v>
      </c>
      <c r="D4199" s="325">
        <f t="shared" si="233"/>
        <v>2023</v>
      </c>
      <c r="E4199" s="326">
        <f t="shared" si="237"/>
        <v>131</v>
      </c>
    </row>
    <row r="4200" spans="1:5">
      <c r="A4200" s="324">
        <f t="shared" si="236"/>
        <v>45104</v>
      </c>
      <c r="B4200" s="325" t="str">
        <f t="shared" si="235"/>
        <v>TER</v>
      </c>
      <c r="C4200" s="327">
        <f t="shared" si="234"/>
        <v>45103</v>
      </c>
      <c r="D4200" s="325">
        <f t="shared" ref="D4200:D4263" si="238">YEAR(A4200)</f>
        <v>2023</v>
      </c>
      <c r="E4200" s="326">
        <f t="shared" si="237"/>
        <v>131</v>
      </c>
    </row>
    <row r="4201" spans="1:5">
      <c r="A4201" s="324">
        <f t="shared" si="236"/>
        <v>45105</v>
      </c>
      <c r="B4201" s="325" t="str">
        <f t="shared" si="235"/>
        <v>QUA</v>
      </c>
      <c r="C4201" s="327">
        <f t="shared" si="234"/>
        <v>45103</v>
      </c>
      <c r="D4201" s="325">
        <f t="shared" si="238"/>
        <v>2023</v>
      </c>
      <c r="E4201" s="326">
        <f t="shared" si="237"/>
        <v>131</v>
      </c>
    </row>
    <row r="4202" spans="1:5">
      <c r="A4202" s="324">
        <f t="shared" si="236"/>
        <v>45106</v>
      </c>
      <c r="B4202" s="325" t="str">
        <f t="shared" si="235"/>
        <v>QUI</v>
      </c>
      <c r="C4202" s="327">
        <f t="shared" si="234"/>
        <v>45103</v>
      </c>
      <c r="D4202" s="325">
        <f t="shared" si="238"/>
        <v>2023</v>
      </c>
      <c r="E4202" s="326">
        <f t="shared" si="237"/>
        <v>131</v>
      </c>
    </row>
    <row r="4203" spans="1:5">
      <c r="A4203" s="324">
        <f t="shared" si="236"/>
        <v>45107</v>
      </c>
      <c r="B4203" s="325" t="str">
        <f t="shared" si="235"/>
        <v>SEX</v>
      </c>
      <c r="C4203" s="327">
        <f t="shared" si="234"/>
        <v>45103</v>
      </c>
      <c r="D4203" s="325">
        <f t="shared" si="238"/>
        <v>2023</v>
      </c>
      <c r="E4203" s="326">
        <f t="shared" si="237"/>
        <v>131</v>
      </c>
    </row>
    <row r="4204" spans="1:5">
      <c r="A4204" s="324">
        <f t="shared" si="236"/>
        <v>45108</v>
      </c>
      <c r="B4204" s="325" t="str">
        <f t="shared" si="235"/>
        <v>SAB</v>
      </c>
      <c r="C4204" s="327">
        <f t="shared" si="234"/>
        <v>45103</v>
      </c>
      <c r="D4204" s="325">
        <f t="shared" si="238"/>
        <v>2023</v>
      </c>
      <c r="E4204" s="326">
        <f t="shared" si="237"/>
        <v>131</v>
      </c>
    </row>
    <row r="4205" spans="1:5">
      <c r="A4205" s="324">
        <f t="shared" si="236"/>
        <v>45109</v>
      </c>
      <c r="B4205" s="325" t="str">
        <f t="shared" si="235"/>
        <v>DOM</v>
      </c>
      <c r="C4205" s="327">
        <f t="shared" si="234"/>
        <v>45103</v>
      </c>
      <c r="D4205" s="325">
        <f t="shared" si="238"/>
        <v>2023</v>
      </c>
      <c r="E4205" s="326">
        <f t="shared" si="237"/>
        <v>131</v>
      </c>
    </row>
    <row r="4206" spans="1:5">
      <c r="A4206" s="324">
        <f t="shared" si="236"/>
        <v>45110</v>
      </c>
      <c r="B4206" s="325" t="str">
        <f t="shared" si="235"/>
        <v>SEG</v>
      </c>
      <c r="C4206" s="327">
        <f t="shared" ref="C4206:C4269" si="239">C4199+7</f>
        <v>45110</v>
      </c>
      <c r="D4206" s="325">
        <f t="shared" si="238"/>
        <v>2023</v>
      </c>
      <c r="E4206" s="326">
        <f t="shared" si="237"/>
        <v>132</v>
      </c>
    </row>
    <row r="4207" spans="1:5">
      <c r="A4207" s="324">
        <f t="shared" si="236"/>
        <v>45111</v>
      </c>
      <c r="B4207" s="325" t="str">
        <f t="shared" si="235"/>
        <v>TER</v>
      </c>
      <c r="C4207" s="327">
        <f t="shared" si="239"/>
        <v>45110</v>
      </c>
      <c r="D4207" s="325">
        <f t="shared" si="238"/>
        <v>2023</v>
      </c>
      <c r="E4207" s="326">
        <f t="shared" si="237"/>
        <v>132</v>
      </c>
    </row>
    <row r="4208" spans="1:5">
      <c r="A4208" s="324">
        <f t="shared" si="236"/>
        <v>45112</v>
      </c>
      <c r="B4208" s="325" t="str">
        <f t="shared" si="235"/>
        <v>QUA</v>
      </c>
      <c r="C4208" s="327">
        <f t="shared" si="239"/>
        <v>45110</v>
      </c>
      <c r="D4208" s="325">
        <f t="shared" si="238"/>
        <v>2023</v>
      </c>
      <c r="E4208" s="326">
        <f t="shared" si="237"/>
        <v>132</v>
      </c>
    </row>
    <row r="4209" spans="1:5">
      <c r="A4209" s="324">
        <f t="shared" si="236"/>
        <v>45113</v>
      </c>
      <c r="B4209" s="325" t="str">
        <f t="shared" si="235"/>
        <v>QUI</v>
      </c>
      <c r="C4209" s="327">
        <f t="shared" si="239"/>
        <v>45110</v>
      </c>
      <c r="D4209" s="325">
        <f t="shared" si="238"/>
        <v>2023</v>
      </c>
      <c r="E4209" s="326">
        <f t="shared" si="237"/>
        <v>132</v>
      </c>
    </row>
    <row r="4210" spans="1:5">
      <c r="A4210" s="324">
        <f t="shared" si="236"/>
        <v>45114</v>
      </c>
      <c r="B4210" s="325" t="str">
        <f t="shared" si="235"/>
        <v>SEX</v>
      </c>
      <c r="C4210" s="327">
        <f t="shared" si="239"/>
        <v>45110</v>
      </c>
      <c r="D4210" s="325">
        <f t="shared" si="238"/>
        <v>2023</v>
      </c>
      <c r="E4210" s="326">
        <f t="shared" si="237"/>
        <v>132</v>
      </c>
    </row>
    <row r="4211" spans="1:5">
      <c r="A4211" s="324">
        <f t="shared" si="236"/>
        <v>45115</v>
      </c>
      <c r="B4211" s="325" t="str">
        <f t="shared" si="235"/>
        <v>SAB</v>
      </c>
      <c r="C4211" s="327">
        <f t="shared" si="239"/>
        <v>45110</v>
      </c>
      <c r="D4211" s="325">
        <f t="shared" si="238"/>
        <v>2023</v>
      </c>
      <c r="E4211" s="326">
        <f t="shared" si="237"/>
        <v>132</v>
      </c>
    </row>
    <row r="4212" spans="1:5">
      <c r="A4212" s="324">
        <f t="shared" si="236"/>
        <v>45116</v>
      </c>
      <c r="B4212" s="325" t="str">
        <f t="shared" si="235"/>
        <v>DOM</v>
      </c>
      <c r="C4212" s="327">
        <f t="shared" si="239"/>
        <v>45110</v>
      </c>
      <c r="D4212" s="325">
        <f t="shared" si="238"/>
        <v>2023</v>
      </c>
      <c r="E4212" s="326">
        <f t="shared" si="237"/>
        <v>132</v>
      </c>
    </row>
    <row r="4213" spans="1:5">
      <c r="A4213" s="324">
        <f t="shared" si="236"/>
        <v>45117</v>
      </c>
      <c r="B4213" s="325" t="str">
        <f t="shared" si="235"/>
        <v>SEG</v>
      </c>
      <c r="C4213" s="327">
        <f t="shared" si="239"/>
        <v>45117</v>
      </c>
      <c r="D4213" s="325">
        <f t="shared" si="238"/>
        <v>2023</v>
      </c>
      <c r="E4213" s="326">
        <f t="shared" si="237"/>
        <v>133</v>
      </c>
    </row>
    <row r="4214" spans="1:5">
      <c r="A4214" s="324">
        <f t="shared" si="236"/>
        <v>45118</v>
      </c>
      <c r="B4214" s="325" t="str">
        <f t="shared" si="235"/>
        <v>TER</v>
      </c>
      <c r="C4214" s="327">
        <f t="shared" si="239"/>
        <v>45117</v>
      </c>
      <c r="D4214" s="325">
        <f t="shared" si="238"/>
        <v>2023</v>
      </c>
      <c r="E4214" s="326">
        <f t="shared" si="237"/>
        <v>133</v>
      </c>
    </row>
    <row r="4215" spans="1:5">
      <c r="A4215" s="324">
        <f t="shared" si="236"/>
        <v>45119</v>
      </c>
      <c r="B4215" s="325" t="str">
        <f t="shared" si="235"/>
        <v>QUA</v>
      </c>
      <c r="C4215" s="327">
        <f t="shared" si="239"/>
        <v>45117</v>
      </c>
      <c r="D4215" s="325">
        <f t="shared" si="238"/>
        <v>2023</v>
      </c>
      <c r="E4215" s="326">
        <f t="shared" si="237"/>
        <v>133</v>
      </c>
    </row>
    <row r="4216" spans="1:5">
      <c r="A4216" s="324">
        <f t="shared" si="236"/>
        <v>45120</v>
      </c>
      <c r="B4216" s="325" t="str">
        <f t="shared" si="235"/>
        <v>QUI</v>
      </c>
      <c r="C4216" s="327">
        <f t="shared" si="239"/>
        <v>45117</v>
      </c>
      <c r="D4216" s="325">
        <f t="shared" si="238"/>
        <v>2023</v>
      </c>
      <c r="E4216" s="326">
        <f t="shared" si="237"/>
        <v>133</v>
      </c>
    </row>
    <row r="4217" spans="1:5">
      <c r="A4217" s="324">
        <f t="shared" si="236"/>
        <v>45121</v>
      </c>
      <c r="B4217" s="325" t="str">
        <f t="shared" si="235"/>
        <v>SEX</v>
      </c>
      <c r="C4217" s="327">
        <f t="shared" si="239"/>
        <v>45117</v>
      </c>
      <c r="D4217" s="325">
        <f t="shared" si="238"/>
        <v>2023</v>
      </c>
      <c r="E4217" s="326">
        <f t="shared" si="237"/>
        <v>133</v>
      </c>
    </row>
    <row r="4218" spans="1:5">
      <c r="A4218" s="324">
        <f t="shared" si="236"/>
        <v>45122</v>
      </c>
      <c r="B4218" s="325" t="str">
        <f t="shared" si="235"/>
        <v>SAB</v>
      </c>
      <c r="C4218" s="327">
        <f t="shared" si="239"/>
        <v>45117</v>
      </c>
      <c r="D4218" s="325">
        <f t="shared" si="238"/>
        <v>2023</v>
      </c>
      <c r="E4218" s="326">
        <f t="shared" si="237"/>
        <v>133</v>
      </c>
    </row>
    <row r="4219" spans="1:5">
      <c r="A4219" s="324">
        <f t="shared" si="236"/>
        <v>45123</v>
      </c>
      <c r="B4219" s="325" t="str">
        <f t="shared" si="235"/>
        <v>DOM</v>
      </c>
      <c r="C4219" s="327">
        <f t="shared" si="239"/>
        <v>45117</v>
      </c>
      <c r="D4219" s="325">
        <f t="shared" si="238"/>
        <v>2023</v>
      </c>
      <c r="E4219" s="326">
        <f t="shared" si="237"/>
        <v>133</v>
      </c>
    </row>
    <row r="4220" spans="1:5">
      <c r="A4220" s="324">
        <f t="shared" si="236"/>
        <v>45124</v>
      </c>
      <c r="B4220" s="325" t="str">
        <f t="shared" si="235"/>
        <v>SEG</v>
      </c>
      <c r="C4220" s="327">
        <f t="shared" si="239"/>
        <v>45124</v>
      </c>
      <c r="D4220" s="325">
        <f t="shared" si="238"/>
        <v>2023</v>
      </c>
      <c r="E4220" s="326">
        <f t="shared" si="237"/>
        <v>134</v>
      </c>
    </row>
    <row r="4221" spans="1:5">
      <c r="A4221" s="324">
        <f t="shared" si="236"/>
        <v>45125</v>
      </c>
      <c r="B4221" s="325" t="str">
        <f t="shared" si="235"/>
        <v>TER</v>
      </c>
      <c r="C4221" s="327">
        <f t="shared" si="239"/>
        <v>45124</v>
      </c>
      <c r="D4221" s="325">
        <f t="shared" si="238"/>
        <v>2023</v>
      </c>
      <c r="E4221" s="326">
        <f t="shared" si="237"/>
        <v>134</v>
      </c>
    </row>
    <row r="4222" spans="1:5">
      <c r="A4222" s="324">
        <f t="shared" si="236"/>
        <v>45126</v>
      </c>
      <c r="B4222" s="325" t="str">
        <f t="shared" si="235"/>
        <v>QUA</v>
      </c>
      <c r="C4222" s="327">
        <f t="shared" si="239"/>
        <v>45124</v>
      </c>
      <c r="D4222" s="325">
        <f t="shared" si="238"/>
        <v>2023</v>
      </c>
      <c r="E4222" s="326">
        <f t="shared" si="237"/>
        <v>134</v>
      </c>
    </row>
    <row r="4223" spans="1:5">
      <c r="A4223" s="324">
        <f t="shared" si="236"/>
        <v>45127</v>
      </c>
      <c r="B4223" s="325" t="str">
        <f t="shared" si="235"/>
        <v>QUI</v>
      </c>
      <c r="C4223" s="327">
        <f t="shared" si="239"/>
        <v>45124</v>
      </c>
      <c r="D4223" s="325">
        <f t="shared" si="238"/>
        <v>2023</v>
      </c>
      <c r="E4223" s="326">
        <f t="shared" si="237"/>
        <v>134</v>
      </c>
    </row>
    <row r="4224" spans="1:5">
      <c r="A4224" s="324">
        <f t="shared" si="236"/>
        <v>45128</v>
      </c>
      <c r="B4224" s="325" t="str">
        <f t="shared" si="235"/>
        <v>SEX</v>
      </c>
      <c r="C4224" s="327">
        <f t="shared" si="239"/>
        <v>45124</v>
      </c>
      <c r="D4224" s="325">
        <f t="shared" si="238"/>
        <v>2023</v>
      </c>
      <c r="E4224" s="326">
        <f t="shared" si="237"/>
        <v>134</v>
      </c>
    </row>
    <row r="4225" spans="1:5">
      <c r="A4225" s="324">
        <f t="shared" si="236"/>
        <v>45129</v>
      </c>
      <c r="B4225" s="325" t="str">
        <f t="shared" si="235"/>
        <v>SAB</v>
      </c>
      <c r="C4225" s="327">
        <f t="shared" si="239"/>
        <v>45124</v>
      </c>
      <c r="D4225" s="325">
        <f t="shared" si="238"/>
        <v>2023</v>
      </c>
      <c r="E4225" s="326">
        <f t="shared" si="237"/>
        <v>134</v>
      </c>
    </row>
    <row r="4226" spans="1:5">
      <c r="A4226" s="324">
        <f t="shared" si="236"/>
        <v>45130</v>
      </c>
      <c r="B4226" s="325" t="str">
        <f t="shared" ref="B4226:B4289" si="240">VLOOKUP(WEEKDAY(A4226),$G$2:$H$9,2,0)</f>
        <v>DOM</v>
      </c>
      <c r="C4226" s="327">
        <f t="shared" si="239"/>
        <v>45124</v>
      </c>
      <c r="D4226" s="325">
        <f t="shared" si="238"/>
        <v>2023</v>
      </c>
      <c r="E4226" s="326">
        <f t="shared" si="237"/>
        <v>134</v>
      </c>
    </row>
    <row r="4227" spans="1:5">
      <c r="A4227" s="324">
        <f t="shared" si="236"/>
        <v>45131</v>
      </c>
      <c r="B4227" s="325" t="str">
        <f t="shared" si="240"/>
        <v>SEG</v>
      </c>
      <c r="C4227" s="327">
        <f t="shared" si="239"/>
        <v>45131</v>
      </c>
      <c r="D4227" s="325">
        <f t="shared" si="238"/>
        <v>2023</v>
      </c>
      <c r="E4227" s="326">
        <f t="shared" si="237"/>
        <v>135</v>
      </c>
    </row>
    <row r="4228" spans="1:5">
      <c r="A4228" s="324">
        <f t="shared" si="236"/>
        <v>45132</v>
      </c>
      <c r="B4228" s="325" t="str">
        <f t="shared" si="240"/>
        <v>TER</v>
      </c>
      <c r="C4228" s="327">
        <f t="shared" si="239"/>
        <v>45131</v>
      </c>
      <c r="D4228" s="325">
        <f t="shared" si="238"/>
        <v>2023</v>
      </c>
      <c r="E4228" s="326">
        <f t="shared" si="237"/>
        <v>135</v>
      </c>
    </row>
    <row r="4229" spans="1:5">
      <c r="A4229" s="324">
        <f t="shared" si="236"/>
        <v>45133</v>
      </c>
      <c r="B4229" s="325" t="str">
        <f t="shared" si="240"/>
        <v>QUA</v>
      </c>
      <c r="C4229" s="327">
        <f t="shared" si="239"/>
        <v>45131</v>
      </c>
      <c r="D4229" s="325">
        <f t="shared" si="238"/>
        <v>2023</v>
      </c>
      <c r="E4229" s="326">
        <f t="shared" si="237"/>
        <v>135</v>
      </c>
    </row>
    <row r="4230" spans="1:5">
      <c r="A4230" s="324">
        <f t="shared" si="236"/>
        <v>45134</v>
      </c>
      <c r="B4230" s="325" t="str">
        <f t="shared" si="240"/>
        <v>QUI</v>
      </c>
      <c r="C4230" s="327">
        <f t="shared" si="239"/>
        <v>45131</v>
      </c>
      <c r="D4230" s="325">
        <f t="shared" si="238"/>
        <v>2023</v>
      </c>
      <c r="E4230" s="326">
        <f t="shared" si="237"/>
        <v>135</v>
      </c>
    </row>
    <row r="4231" spans="1:5">
      <c r="A4231" s="324">
        <f t="shared" si="236"/>
        <v>45135</v>
      </c>
      <c r="B4231" s="325" t="str">
        <f t="shared" si="240"/>
        <v>SEX</v>
      </c>
      <c r="C4231" s="327">
        <f t="shared" si="239"/>
        <v>45131</v>
      </c>
      <c r="D4231" s="325">
        <f t="shared" si="238"/>
        <v>2023</v>
      </c>
      <c r="E4231" s="326">
        <f t="shared" si="237"/>
        <v>135</v>
      </c>
    </row>
    <row r="4232" spans="1:5">
      <c r="A4232" s="324">
        <f t="shared" si="236"/>
        <v>45136</v>
      </c>
      <c r="B4232" s="325" t="str">
        <f t="shared" si="240"/>
        <v>SAB</v>
      </c>
      <c r="C4232" s="327">
        <f t="shared" si="239"/>
        <v>45131</v>
      </c>
      <c r="D4232" s="325">
        <f t="shared" si="238"/>
        <v>2023</v>
      </c>
      <c r="E4232" s="326">
        <f t="shared" si="237"/>
        <v>135</v>
      </c>
    </row>
    <row r="4233" spans="1:5">
      <c r="A4233" s="324">
        <f t="shared" si="236"/>
        <v>45137</v>
      </c>
      <c r="B4233" s="325" t="str">
        <f t="shared" si="240"/>
        <v>DOM</v>
      </c>
      <c r="C4233" s="327">
        <f t="shared" si="239"/>
        <v>45131</v>
      </c>
      <c r="D4233" s="325">
        <f t="shared" si="238"/>
        <v>2023</v>
      </c>
      <c r="E4233" s="326">
        <f t="shared" si="237"/>
        <v>135</v>
      </c>
    </row>
    <row r="4234" spans="1:5">
      <c r="A4234" s="324">
        <f t="shared" si="236"/>
        <v>45138</v>
      </c>
      <c r="B4234" s="325" t="str">
        <f t="shared" si="240"/>
        <v>SEG</v>
      </c>
      <c r="C4234" s="327">
        <f t="shared" si="239"/>
        <v>45138</v>
      </c>
      <c r="D4234" s="325">
        <f t="shared" si="238"/>
        <v>2023</v>
      </c>
      <c r="E4234" s="326">
        <f t="shared" si="237"/>
        <v>136</v>
      </c>
    </row>
    <row r="4235" spans="1:5">
      <c r="A4235" s="324">
        <f t="shared" si="236"/>
        <v>45139</v>
      </c>
      <c r="B4235" s="325" t="str">
        <f t="shared" si="240"/>
        <v>TER</v>
      </c>
      <c r="C4235" s="327">
        <f t="shared" si="239"/>
        <v>45138</v>
      </c>
      <c r="D4235" s="325">
        <f t="shared" si="238"/>
        <v>2023</v>
      </c>
      <c r="E4235" s="326">
        <f t="shared" si="237"/>
        <v>136</v>
      </c>
    </row>
    <row r="4236" spans="1:5">
      <c r="A4236" s="324">
        <f t="shared" ref="A4236:A4299" si="241">A4235+1</f>
        <v>45140</v>
      </c>
      <c r="B4236" s="325" t="str">
        <f t="shared" si="240"/>
        <v>QUA</v>
      </c>
      <c r="C4236" s="327">
        <f t="shared" si="239"/>
        <v>45138</v>
      </c>
      <c r="D4236" s="325">
        <f t="shared" si="238"/>
        <v>2023</v>
      </c>
      <c r="E4236" s="326">
        <f t="shared" si="237"/>
        <v>136</v>
      </c>
    </row>
    <row r="4237" spans="1:5">
      <c r="A4237" s="324">
        <f t="shared" si="241"/>
        <v>45141</v>
      </c>
      <c r="B4237" s="325" t="str">
        <f t="shared" si="240"/>
        <v>QUI</v>
      </c>
      <c r="C4237" s="327">
        <f t="shared" si="239"/>
        <v>45138</v>
      </c>
      <c r="D4237" s="325">
        <f t="shared" si="238"/>
        <v>2023</v>
      </c>
      <c r="E4237" s="326">
        <f t="shared" si="237"/>
        <v>136</v>
      </c>
    </row>
    <row r="4238" spans="1:5">
      <c r="A4238" s="324">
        <f t="shared" si="241"/>
        <v>45142</v>
      </c>
      <c r="B4238" s="325" t="str">
        <f t="shared" si="240"/>
        <v>SEX</v>
      </c>
      <c r="C4238" s="327">
        <f t="shared" si="239"/>
        <v>45138</v>
      </c>
      <c r="D4238" s="325">
        <f t="shared" si="238"/>
        <v>2023</v>
      </c>
      <c r="E4238" s="326">
        <f t="shared" si="237"/>
        <v>136</v>
      </c>
    </row>
    <row r="4239" spans="1:5">
      <c r="A4239" s="324">
        <f t="shared" si="241"/>
        <v>45143</v>
      </c>
      <c r="B4239" s="325" t="str">
        <f t="shared" si="240"/>
        <v>SAB</v>
      </c>
      <c r="C4239" s="327">
        <f t="shared" si="239"/>
        <v>45138</v>
      </c>
      <c r="D4239" s="325">
        <f t="shared" si="238"/>
        <v>2023</v>
      </c>
      <c r="E4239" s="326">
        <f t="shared" si="237"/>
        <v>136</v>
      </c>
    </row>
    <row r="4240" spans="1:5">
      <c r="A4240" s="324">
        <f t="shared" si="241"/>
        <v>45144</v>
      </c>
      <c r="B4240" s="325" t="str">
        <f t="shared" si="240"/>
        <v>DOM</v>
      </c>
      <c r="C4240" s="327">
        <f t="shared" si="239"/>
        <v>45138</v>
      </c>
      <c r="D4240" s="325">
        <f t="shared" si="238"/>
        <v>2023</v>
      </c>
      <c r="E4240" s="326">
        <f t="shared" si="237"/>
        <v>136</v>
      </c>
    </row>
    <row r="4241" spans="1:5">
      <c r="A4241" s="324">
        <f t="shared" si="241"/>
        <v>45145</v>
      </c>
      <c r="B4241" s="325" t="str">
        <f t="shared" si="240"/>
        <v>SEG</v>
      </c>
      <c r="C4241" s="327">
        <f t="shared" si="239"/>
        <v>45145</v>
      </c>
      <c r="D4241" s="325">
        <f t="shared" si="238"/>
        <v>2023</v>
      </c>
      <c r="E4241" s="326">
        <f t="shared" si="237"/>
        <v>137</v>
      </c>
    </row>
    <row r="4242" spans="1:5">
      <c r="A4242" s="324">
        <f t="shared" si="241"/>
        <v>45146</v>
      </c>
      <c r="B4242" s="325" t="str">
        <f t="shared" si="240"/>
        <v>TER</v>
      </c>
      <c r="C4242" s="327">
        <f t="shared" si="239"/>
        <v>45145</v>
      </c>
      <c r="D4242" s="325">
        <f t="shared" si="238"/>
        <v>2023</v>
      </c>
      <c r="E4242" s="326">
        <f t="shared" si="237"/>
        <v>137</v>
      </c>
    </row>
    <row r="4243" spans="1:5">
      <c r="A4243" s="324">
        <f t="shared" si="241"/>
        <v>45147</v>
      </c>
      <c r="B4243" s="325" t="str">
        <f t="shared" si="240"/>
        <v>QUA</v>
      </c>
      <c r="C4243" s="327">
        <f t="shared" si="239"/>
        <v>45145</v>
      </c>
      <c r="D4243" s="325">
        <f t="shared" si="238"/>
        <v>2023</v>
      </c>
      <c r="E4243" s="326">
        <f t="shared" si="237"/>
        <v>137</v>
      </c>
    </row>
    <row r="4244" spans="1:5">
      <c r="A4244" s="324">
        <f t="shared" si="241"/>
        <v>45148</v>
      </c>
      <c r="B4244" s="325" t="str">
        <f t="shared" si="240"/>
        <v>QUI</v>
      </c>
      <c r="C4244" s="327">
        <f t="shared" si="239"/>
        <v>45145</v>
      </c>
      <c r="D4244" s="325">
        <f t="shared" si="238"/>
        <v>2023</v>
      </c>
      <c r="E4244" s="326">
        <f t="shared" si="237"/>
        <v>137</v>
      </c>
    </row>
    <row r="4245" spans="1:5">
      <c r="A4245" s="324">
        <f t="shared" si="241"/>
        <v>45149</v>
      </c>
      <c r="B4245" s="325" t="str">
        <f t="shared" si="240"/>
        <v>SEX</v>
      </c>
      <c r="C4245" s="327">
        <f t="shared" si="239"/>
        <v>45145</v>
      </c>
      <c r="D4245" s="325">
        <f t="shared" si="238"/>
        <v>2023</v>
      </c>
      <c r="E4245" s="326">
        <f t="shared" si="237"/>
        <v>137</v>
      </c>
    </row>
    <row r="4246" spans="1:5">
      <c r="A4246" s="324">
        <f t="shared" si="241"/>
        <v>45150</v>
      </c>
      <c r="B4246" s="325" t="str">
        <f t="shared" si="240"/>
        <v>SAB</v>
      </c>
      <c r="C4246" s="327">
        <f t="shared" si="239"/>
        <v>45145</v>
      </c>
      <c r="D4246" s="325">
        <f t="shared" si="238"/>
        <v>2023</v>
      </c>
      <c r="E4246" s="326">
        <f t="shared" si="237"/>
        <v>137</v>
      </c>
    </row>
    <row r="4247" spans="1:5">
      <c r="A4247" s="324">
        <f t="shared" si="241"/>
        <v>45151</v>
      </c>
      <c r="B4247" s="325" t="str">
        <f t="shared" si="240"/>
        <v>DOM</v>
      </c>
      <c r="C4247" s="327">
        <f t="shared" si="239"/>
        <v>45145</v>
      </c>
      <c r="D4247" s="325">
        <f t="shared" si="238"/>
        <v>2023</v>
      </c>
      <c r="E4247" s="326">
        <f t="shared" si="237"/>
        <v>137</v>
      </c>
    </row>
    <row r="4248" spans="1:5">
      <c r="A4248" s="324">
        <f t="shared" si="241"/>
        <v>45152</v>
      </c>
      <c r="B4248" s="325" t="str">
        <f t="shared" si="240"/>
        <v>SEG</v>
      </c>
      <c r="C4248" s="327">
        <f t="shared" si="239"/>
        <v>45152</v>
      </c>
      <c r="D4248" s="325">
        <f t="shared" si="238"/>
        <v>2023</v>
      </c>
      <c r="E4248" s="326">
        <f t="shared" si="237"/>
        <v>138</v>
      </c>
    </row>
    <row r="4249" spans="1:5">
      <c r="A4249" s="324">
        <f t="shared" si="241"/>
        <v>45153</v>
      </c>
      <c r="B4249" s="325" t="str">
        <f t="shared" si="240"/>
        <v>TER</v>
      </c>
      <c r="C4249" s="327">
        <f t="shared" si="239"/>
        <v>45152</v>
      </c>
      <c r="D4249" s="325">
        <f t="shared" si="238"/>
        <v>2023</v>
      </c>
      <c r="E4249" s="326">
        <f t="shared" si="237"/>
        <v>138</v>
      </c>
    </row>
    <row r="4250" spans="1:5">
      <c r="A4250" s="324">
        <f t="shared" si="241"/>
        <v>45154</v>
      </c>
      <c r="B4250" s="325" t="str">
        <f t="shared" si="240"/>
        <v>QUA</v>
      </c>
      <c r="C4250" s="327">
        <f t="shared" si="239"/>
        <v>45152</v>
      </c>
      <c r="D4250" s="325">
        <f t="shared" si="238"/>
        <v>2023</v>
      </c>
      <c r="E4250" s="326">
        <f t="shared" si="237"/>
        <v>138</v>
      </c>
    </row>
    <row r="4251" spans="1:5">
      <c r="A4251" s="324">
        <f t="shared" si="241"/>
        <v>45155</v>
      </c>
      <c r="B4251" s="325" t="str">
        <f t="shared" si="240"/>
        <v>QUI</v>
      </c>
      <c r="C4251" s="327">
        <f t="shared" si="239"/>
        <v>45152</v>
      </c>
      <c r="D4251" s="325">
        <f t="shared" si="238"/>
        <v>2023</v>
      </c>
      <c r="E4251" s="326">
        <f t="shared" si="237"/>
        <v>138</v>
      </c>
    </row>
    <row r="4252" spans="1:5">
      <c r="A4252" s="324">
        <f t="shared" si="241"/>
        <v>45156</v>
      </c>
      <c r="B4252" s="325" t="str">
        <f t="shared" si="240"/>
        <v>SEX</v>
      </c>
      <c r="C4252" s="327">
        <f t="shared" si="239"/>
        <v>45152</v>
      </c>
      <c r="D4252" s="325">
        <f t="shared" si="238"/>
        <v>2023</v>
      </c>
      <c r="E4252" s="326">
        <f t="shared" si="237"/>
        <v>138</v>
      </c>
    </row>
    <row r="4253" spans="1:5">
      <c r="A4253" s="324">
        <f t="shared" si="241"/>
        <v>45157</v>
      </c>
      <c r="B4253" s="325" t="str">
        <f t="shared" si="240"/>
        <v>SAB</v>
      </c>
      <c r="C4253" s="327">
        <f t="shared" si="239"/>
        <v>45152</v>
      </c>
      <c r="D4253" s="325">
        <f t="shared" si="238"/>
        <v>2023</v>
      </c>
      <c r="E4253" s="326">
        <f t="shared" si="237"/>
        <v>138</v>
      </c>
    </row>
    <row r="4254" spans="1:5">
      <c r="A4254" s="324">
        <f t="shared" si="241"/>
        <v>45158</v>
      </c>
      <c r="B4254" s="325" t="str">
        <f t="shared" si="240"/>
        <v>DOM</v>
      </c>
      <c r="C4254" s="327">
        <f t="shared" si="239"/>
        <v>45152</v>
      </c>
      <c r="D4254" s="325">
        <f t="shared" si="238"/>
        <v>2023</v>
      </c>
      <c r="E4254" s="326">
        <f t="shared" ref="E4254:E4317" si="242">IF(B4254="seg",E4253+1,E4253)</f>
        <v>138</v>
      </c>
    </row>
    <row r="4255" spans="1:5">
      <c r="A4255" s="324">
        <f t="shared" si="241"/>
        <v>45159</v>
      </c>
      <c r="B4255" s="325" t="str">
        <f t="shared" si="240"/>
        <v>SEG</v>
      </c>
      <c r="C4255" s="327">
        <f t="shared" si="239"/>
        <v>45159</v>
      </c>
      <c r="D4255" s="325">
        <f t="shared" si="238"/>
        <v>2023</v>
      </c>
      <c r="E4255" s="326">
        <f t="shared" si="242"/>
        <v>139</v>
      </c>
    </row>
    <row r="4256" spans="1:5">
      <c r="A4256" s="324">
        <f t="shared" si="241"/>
        <v>45160</v>
      </c>
      <c r="B4256" s="325" t="str">
        <f t="shared" si="240"/>
        <v>TER</v>
      </c>
      <c r="C4256" s="327">
        <f t="shared" si="239"/>
        <v>45159</v>
      </c>
      <c r="D4256" s="325">
        <f t="shared" si="238"/>
        <v>2023</v>
      </c>
      <c r="E4256" s="326">
        <f t="shared" si="242"/>
        <v>139</v>
      </c>
    </row>
    <row r="4257" spans="1:5">
      <c r="A4257" s="324">
        <f t="shared" si="241"/>
        <v>45161</v>
      </c>
      <c r="B4257" s="325" t="str">
        <f t="shared" si="240"/>
        <v>QUA</v>
      </c>
      <c r="C4257" s="327">
        <f t="shared" si="239"/>
        <v>45159</v>
      </c>
      <c r="D4257" s="325">
        <f t="shared" si="238"/>
        <v>2023</v>
      </c>
      <c r="E4257" s="326">
        <f t="shared" si="242"/>
        <v>139</v>
      </c>
    </row>
    <row r="4258" spans="1:5">
      <c r="A4258" s="324">
        <f t="shared" si="241"/>
        <v>45162</v>
      </c>
      <c r="B4258" s="325" t="str">
        <f t="shared" si="240"/>
        <v>QUI</v>
      </c>
      <c r="C4258" s="327">
        <f t="shared" si="239"/>
        <v>45159</v>
      </c>
      <c r="D4258" s="325">
        <f t="shared" si="238"/>
        <v>2023</v>
      </c>
      <c r="E4258" s="326">
        <f t="shared" si="242"/>
        <v>139</v>
      </c>
    </row>
    <row r="4259" spans="1:5">
      <c r="A4259" s="324">
        <f t="shared" si="241"/>
        <v>45163</v>
      </c>
      <c r="B4259" s="325" t="str">
        <f t="shared" si="240"/>
        <v>SEX</v>
      </c>
      <c r="C4259" s="327">
        <f t="shared" si="239"/>
        <v>45159</v>
      </c>
      <c r="D4259" s="325">
        <f t="shared" si="238"/>
        <v>2023</v>
      </c>
      <c r="E4259" s="326">
        <f t="shared" si="242"/>
        <v>139</v>
      </c>
    </row>
    <row r="4260" spans="1:5">
      <c r="A4260" s="324">
        <f t="shared" si="241"/>
        <v>45164</v>
      </c>
      <c r="B4260" s="325" t="str">
        <f t="shared" si="240"/>
        <v>SAB</v>
      </c>
      <c r="C4260" s="327">
        <f t="shared" si="239"/>
        <v>45159</v>
      </c>
      <c r="D4260" s="325">
        <f t="shared" si="238"/>
        <v>2023</v>
      </c>
      <c r="E4260" s="326">
        <f t="shared" si="242"/>
        <v>139</v>
      </c>
    </row>
    <row r="4261" spans="1:5">
      <c r="A4261" s="324">
        <f t="shared" si="241"/>
        <v>45165</v>
      </c>
      <c r="B4261" s="325" t="str">
        <f t="shared" si="240"/>
        <v>DOM</v>
      </c>
      <c r="C4261" s="327">
        <f t="shared" si="239"/>
        <v>45159</v>
      </c>
      <c r="D4261" s="325">
        <f t="shared" si="238"/>
        <v>2023</v>
      </c>
      <c r="E4261" s="326">
        <f t="shared" si="242"/>
        <v>139</v>
      </c>
    </row>
    <row r="4262" spans="1:5">
      <c r="A4262" s="324">
        <f t="shared" si="241"/>
        <v>45166</v>
      </c>
      <c r="B4262" s="325" t="str">
        <f t="shared" si="240"/>
        <v>SEG</v>
      </c>
      <c r="C4262" s="327">
        <f t="shared" si="239"/>
        <v>45166</v>
      </c>
      <c r="D4262" s="325">
        <f t="shared" si="238"/>
        <v>2023</v>
      </c>
      <c r="E4262" s="326">
        <f t="shared" si="242"/>
        <v>140</v>
      </c>
    </row>
    <row r="4263" spans="1:5">
      <c r="A4263" s="324">
        <f t="shared" si="241"/>
        <v>45167</v>
      </c>
      <c r="B4263" s="325" t="str">
        <f t="shared" si="240"/>
        <v>TER</v>
      </c>
      <c r="C4263" s="327">
        <f t="shared" si="239"/>
        <v>45166</v>
      </c>
      <c r="D4263" s="325">
        <f t="shared" si="238"/>
        <v>2023</v>
      </c>
      <c r="E4263" s="326">
        <f t="shared" si="242"/>
        <v>140</v>
      </c>
    </row>
    <row r="4264" spans="1:5">
      <c r="A4264" s="324">
        <f t="shared" si="241"/>
        <v>45168</v>
      </c>
      <c r="B4264" s="325" t="str">
        <f t="shared" si="240"/>
        <v>QUA</v>
      </c>
      <c r="C4264" s="327">
        <f t="shared" si="239"/>
        <v>45166</v>
      </c>
      <c r="D4264" s="325">
        <f t="shared" ref="D4264:D4327" si="243">YEAR(A4264)</f>
        <v>2023</v>
      </c>
      <c r="E4264" s="326">
        <f t="shared" si="242"/>
        <v>140</v>
      </c>
    </row>
    <row r="4265" spans="1:5">
      <c r="A4265" s="324">
        <f t="shared" si="241"/>
        <v>45169</v>
      </c>
      <c r="B4265" s="325" t="str">
        <f t="shared" si="240"/>
        <v>QUI</v>
      </c>
      <c r="C4265" s="327">
        <f t="shared" si="239"/>
        <v>45166</v>
      </c>
      <c r="D4265" s="325">
        <f t="shared" si="243"/>
        <v>2023</v>
      </c>
      <c r="E4265" s="326">
        <f t="shared" si="242"/>
        <v>140</v>
      </c>
    </row>
    <row r="4266" spans="1:5">
      <c r="A4266" s="324">
        <f t="shared" si="241"/>
        <v>45170</v>
      </c>
      <c r="B4266" s="325" t="str">
        <f t="shared" si="240"/>
        <v>SEX</v>
      </c>
      <c r="C4266" s="327">
        <f t="shared" si="239"/>
        <v>45166</v>
      </c>
      <c r="D4266" s="325">
        <f t="shared" si="243"/>
        <v>2023</v>
      </c>
      <c r="E4266" s="326">
        <f t="shared" si="242"/>
        <v>140</v>
      </c>
    </row>
    <row r="4267" spans="1:5">
      <c r="A4267" s="324">
        <f t="shared" si="241"/>
        <v>45171</v>
      </c>
      <c r="B4267" s="325" t="str">
        <f t="shared" si="240"/>
        <v>SAB</v>
      </c>
      <c r="C4267" s="327">
        <f t="shared" si="239"/>
        <v>45166</v>
      </c>
      <c r="D4267" s="325">
        <f t="shared" si="243"/>
        <v>2023</v>
      </c>
      <c r="E4267" s="326">
        <f t="shared" si="242"/>
        <v>140</v>
      </c>
    </row>
    <row r="4268" spans="1:5">
      <c r="A4268" s="324">
        <f t="shared" si="241"/>
        <v>45172</v>
      </c>
      <c r="B4268" s="325" t="str">
        <f t="shared" si="240"/>
        <v>DOM</v>
      </c>
      <c r="C4268" s="327">
        <f t="shared" si="239"/>
        <v>45166</v>
      </c>
      <c r="D4268" s="325">
        <f t="shared" si="243"/>
        <v>2023</v>
      </c>
      <c r="E4268" s="326">
        <f t="shared" si="242"/>
        <v>140</v>
      </c>
    </row>
    <row r="4269" spans="1:5">
      <c r="A4269" s="324">
        <f t="shared" si="241"/>
        <v>45173</v>
      </c>
      <c r="B4269" s="325" t="str">
        <f t="shared" si="240"/>
        <v>SEG</v>
      </c>
      <c r="C4269" s="327">
        <f t="shared" si="239"/>
        <v>45173</v>
      </c>
      <c r="D4269" s="325">
        <f t="shared" si="243"/>
        <v>2023</v>
      </c>
      <c r="E4269" s="326">
        <f t="shared" si="242"/>
        <v>141</v>
      </c>
    </row>
    <row r="4270" spans="1:5">
      <c r="A4270" s="324">
        <f t="shared" si="241"/>
        <v>45174</v>
      </c>
      <c r="B4270" s="325" t="str">
        <f t="shared" si="240"/>
        <v>TER</v>
      </c>
      <c r="C4270" s="327">
        <f t="shared" ref="C4270:C4333" si="244">C4263+7</f>
        <v>45173</v>
      </c>
      <c r="D4270" s="325">
        <f t="shared" si="243"/>
        <v>2023</v>
      </c>
      <c r="E4270" s="326">
        <f t="shared" si="242"/>
        <v>141</v>
      </c>
    </row>
    <row r="4271" spans="1:5">
      <c r="A4271" s="324">
        <f t="shared" si="241"/>
        <v>45175</v>
      </c>
      <c r="B4271" s="325" t="str">
        <f t="shared" si="240"/>
        <v>QUA</v>
      </c>
      <c r="C4271" s="327">
        <f t="shared" si="244"/>
        <v>45173</v>
      </c>
      <c r="D4271" s="325">
        <f t="shared" si="243"/>
        <v>2023</v>
      </c>
      <c r="E4271" s="326">
        <f t="shared" si="242"/>
        <v>141</v>
      </c>
    </row>
    <row r="4272" spans="1:5">
      <c r="A4272" s="324">
        <f t="shared" si="241"/>
        <v>45176</v>
      </c>
      <c r="B4272" s="325" t="str">
        <f t="shared" si="240"/>
        <v>QUI</v>
      </c>
      <c r="C4272" s="327">
        <f t="shared" si="244"/>
        <v>45173</v>
      </c>
      <c r="D4272" s="325">
        <f t="shared" si="243"/>
        <v>2023</v>
      </c>
      <c r="E4272" s="326">
        <f t="shared" si="242"/>
        <v>141</v>
      </c>
    </row>
    <row r="4273" spans="1:5">
      <c r="A4273" s="324">
        <f t="shared" si="241"/>
        <v>45177</v>
      </c>
      <c r="B4273" s="325" t="str">
        <f t="shared" si="240"/>
        <v>SEX</v>
      </c>
      <c r="C4273" s="327">
        <f t="shared" si="244"/>
        <v>45173</v>
      </c>
      <c r="D4273" s="325">
        <f t="shared" si="243"/>
        <v>2023</v>
      </c>
      <c r="E4273" s="326">
        <f t="shared" si="242"/>
        <v>141</v>
      </c>
    </row>
    <row r="4274" spans="1:5">
      <c r="A4274" s="324">
        <f t="shared" si="241"/>
        <v>45178</v>
      </c>
      <c r="B4274" s="325" t="str">
        <f t="shared" si="240"/>
        <v>SAB</v>
      </c>
      <c r="C4274" s="327">
        <f t="shared" si="244"/>
        <v>45173</v>
      </c>
      <c r="D4274" s="325">
        <f t="shared" si="243"/>
        <v>2023</v>
      </c>
      <c r="E4274" s="326">
        <f t="shared" si="242"/>
        <v>141</v>
      </c>
    </row>
    <row r="4275" spans="1:5">
      <c r="A4275" s="324">
        <f t="shared" si="241"/>
        <v>45179</v>
      </c>
      <c r="B4275" s="325" t="str">
        <f t="shared" si="240"/>
        <v>DOM</v>
      </c>
      <c r="C4275" s="327">
        <f t="shared" si="244"/>
        <v>45173</v>
      </c>
      <c r="D4275" s="325">
        <f t="shared" si="243"/>
        <v>2023</v>
      </c>
      <c r="E4275" s="326">
        <f t="shared" si="242"/>
        <v>141</v>
      </c>
    </row>
    <row r="4276" spans="1:5">
      <c r="A4276" s="324">
        <f t="shared" si="241"/>
        <v>45180</v>
      </c>
      <c r="B4276" s="325" t="str">
        <f t="shared" si="240"/>
        <v>SEG</v>
      </c>
      <c r="C4276" s="327">
        <f t="shared" si="244"/>
        <v>45180</v>
      </c>
      <c r="D4276" s="325">
        <f t="shared" si="243"/>
        <v>2023</v>
      </c>
      <c r="E4276" s="326">
        <f t="shared" si="242"/>
        <v>142</v>
      </c>
    </row>
    <row r="4277" spans="1:5">
      <c r="A4277" s="324">
        <f t="shared" si="241"/>
        <v>45181</v>
      </c>
      <c r="B4277" s="325" t="str">
        <f t="shared" si="240"/>
        <v>TER</v>
      </c>
      <c r="C4277" s="327">
        <f t="shared" si="244"/>
        <v>45180</v>
      </c>
      <c r="D4277" s="325">
        <f t="shared" si="243"/>
        <v>2023</v>
      </c>
      <c r="E4277" s="326">
        <f t="shared" si="242"/>
        <v>142</v>
      </c>
    </row>
    <row r="4278" spans="1:5">
      <c r="A4278" s="324">
        <f t="shared" si="241"/>
        <v>45182</v>
      </c>
      <c r="B4278" s="325" t="str">
        <f t="shared" si="240"/>
        <v>QUA</v>
      </c>
      <c r="C4278" s="327">
        <f t="shared" si="244"/>
        <v>45180</v>
      </c>
      <c r="D4278" s="325">
        <f t="shared" si="243"/>
        <v>2023</v>
      </c>
      <c r="E4278" s="326">
        <f t="shared" si="242"/>
        <v>142</v>
      </c>
    </row>
    <row r="4279" spans="1:5">
      <c r="A4279" s="324">
        <f t="shared" si="241"/>
        <v>45183</v>
      </c>
      <c r="B4279" s="325" t="str">
        <f t="shared" si="240"/>
        <v>QUI</v>
      </c>
      <c r="C4279" s="327">
        <f t="shared" si="244"/>
        <v>45180</v>
      </c>
      <c r="D4279" s="325">
        <f t="shared" si="243"/>
        <v>2023</v>
      </c>
      <c r="E4279" s="326">
        <f t="shared" si="242"/>
        <v>142</v>
      </c>
    </row>
    <row r="4280" spans="1:5">
      <c r="A4280" s="324">
        <f t="shared" si="241"/>
        <v>45184</v>
      </c>
      <c r="B4280" s="325" t="str">
        <f t="shared" si="240"/>
        <v>SEX</v>
      </c>
      <c r="C4280" s="327">
        <f t="shared" si="244"/>
        <v>45180</v>
      </c>
      <c r="D4280" s="325">
        <f t="shared" si="243"/>
        <v>2023</v>
      </c>
      <c r="E4280" s="326">
        <f t="shared" si="242"/>
        <v>142</v>
      </c>
    </row>
    <row r="4281" spans="1:5">
      <c r="A4281" s="324">
        <f t="shared" si="241"/>
        <v>45185</v>
      </c>
      <c r="B4281" s="325" t="str">
        <f t="shared" si="240"/>
        <v>SAB</v>
      </c>
      <c r="C4281" s="327">
        <f t="shared" si="244"/>
        <v>45180</v>
      </c>
      <c r="D4281" s="325">
        <f t="shared" si="243"/>
        <v>2023</v>
      </c>
      <c r="E4281" s="326">
        <f t="shared" si="242"/>
        <v>142</v>
      </c>
    </row>
    <row r="4282" spans="1:5">
      <c r="A4282" s="324">
        <f t="shared" si="241"/>
        <v>45186</v>
      </c>
      <c r="B4282" s="325" t="str">
        <f t="shared" si="240"/>
        <v>DOM</v>
      </c>
      <c r="C4282" s="327">
        <f t="shared" si="244"/>
        <v>45180</v>
      </c>
      <c r="D4282" s="325">
        <f t="shared" si="243"/>
        <v>2023</v>
      </c>
      <c r="E4282" s="326">
        <f t="shared" si="242"/>
        <v>142</v>
      </c>
    </row>
    <row r="4283" spans="1:5">
      <c r="A4283" s="324">
        <f t="shared" si="241"/>
        <v>45187</v>
      </c>
      <c r="B4283" s="325" t="str">
        <f t="shared" si="240"/>
        <v>SEG</v>
      </c>
      <c r="C4283" s="327">
        <f t="shared" si="244"/>
        <v>45187</v>
      </c>
      <c r="D4283" s="325">
        <f t="shared" si="243"/>
        <v>2023</v>
      </c>
      <c r="E4283" s="326">
        <f t="shared" si="242"/>
        <v>143</v>
      </c>
    </row>
    <row r="4284" spans="1:5">
      <c r="A4284" s="324">
        <f t="shared" si="241"/>
        <v>45188</v>
      </c>
      <c r="B4284" s="325" t="str">
        <f t="shared" si="240"/>
        <v>TER</v>
      </c>
      <c r="C4284" s="327">
        <f t="shared" si="244"/>
        <v>45187</v>
      </c>
      <c r="D4284" s="325">
        <f t="shared" si="243"/>
        <v>2023</v>
      </c>
      <c r="E4284" s="326">
        <f t="shared" si="242"/>
        <v>143</v>
      </c>
    </row>
    <row r="4285" spans="1:5">
      <c r="A4285" s="324">
        <f t="shared" si="241"/>
        <v>45189</v>
      </c>
      <c r="B4285" s="325" t="str">
        <f t="shared" si="240"/>
        <v>QUA</v>
      </c>
      <c r="C4285" s="327">
        <f t="shared" si="244"/>
        <v>45187</v>
      </c>
      <c r="D4285" s="325">
        <f t="shared" si="243"/>
        <v>2023</v>
      </c>
      <c r="E4285" s="326">
        <f t="shared" si="242"/>
        <v>143</v>
      </c>
    </row>
    <row r="4286" spans="1:5">
      <c r="A4286" s="324">
        <f t="shared" si="241"/>
        <v>45190</v>
      </c>
      <c r="B4286" s="325" t="str">
        <f t="shared" si="240"/>
        <v>QUI</v>
      </c>
      <c r="C4286" s="327">
        <f t="shared" si="244"/>
        <v>45187</v>
      </c>
      <c r="D4286" s="325">
        <f t="shared" si="243"/>
        <v>2023</v>
      </c>
      <c r="E4286" s="326">
        <f t="shared" si="242"/>
        <v>143</v>
      </c>
    </row>
    <row r="4287" spans="1:5">
      <c r="A4287" s="324">
        <f t="shared" si="241"/>
        <v>45191</v>
      </c>
      <c r="B4287" s="325" t="str">
        <f t="shared" si="240"/>
        <v>SEX</v>
      </c>
      <c r="C4287" s="327">
        <f t="shared" si="244"/>
        <v>45187</v>
      </c>
      <c r="D4287" s="325">
        <f t="shared" si="243"/>
        <v>2023</v>
      </c>
      <c r="E4287" s="326">
        <f t="shared" si="242"/>
        <v>143</v>
      </c>
    </row>
    <row r="4288" spans="1:5">
      <c r="A4288" s="324">
        <f t="shared" si="241"/>
        <v>45192</v>
      </c>
      <c r="B4288" s="325" t="str">
        <f t="shared" si="240"/>
        <v>SAB</v>
      </c>
      <c r="C4288" s="327">
        <f t="shared" si="244"/>
        <v>45187</v>
      </c>
      <c r="D4288" s="325">
        <f t="shared" si="243"/>
        <v>2023</v>
      </c>
      <c r="E4288" s="326">
        <f t="shared" si="242"/>
        <v>143</v>
      </c>
    </row>
    <row r="4289" spans="1:5">
      <c r="A4289" s="324">
        <f t="shared" si="241"/>
        <v>45193</v>
      </c>
      <c r="B4289" s="325" t="str">
        <f t="shared" si="240"/>
        <v>DOM</v>
      </c>
      <c r="C4289" s="327">
        <f t="shared" si="244"/>
        <v>45187</v>
      </c>
      <c r="D4289" s="325">
        <f t="shared" si="243"/>
        <v>2023</v>
      </c>
      <c r="E4289" s="326">
        <f t="shared" si="242"/>
        <v>143</v>
      </c>
    </row>
    <row r="4290" spans="1:5">
      <c r="A4290" s="324">
        <f t="shared" si="241"/>
        <v>45194</v>
      </c>
      <c r="B4290" s="325" t="str">
        <f t="shared" ref="B4290:B4353" si="245">VLOOKUP(WEEKDAY(A4290),$G$2:$H$9,2,0)</f>
        <v>SEG</v>
      </c>
      <c r="C4290" s="327">
        <f t="shared" si="244"/>
        <v>45194</v>
      </c>
      <c r="D4290" s="325">
        <f t="shared" si="243"/>
        <v>2023</v>
      </c>
      <c r="E4290" s="326">
        <f t="shared" si="242"/>
        <v>144</v>
      </c>
    </row>
    <row r="4291" spans="1:5">
      <c r="A4291" s="324">
        <f t="shared" si="241"/>
        <v>45195</v>
      </c>
      <c r="B4291" s="325" t="str">
        <f t="shared" si="245"/>
        <v>TER</v>
      </c>
      <c r="C4291" s="327">
        <f t="shared" si="244"/>
        <v>45194</v>
      </c>
      <c r="D4291" s="325">
        <f t="shared" si="243"/>
        <v>2023</v>
      </c>
      <c r="E4291" s="326">
        <f t="shared" si="242"/>
        <v>144</v>
      </c>
    </row>
    <row r="4292" spans="1:5">
      <c r="A4292" s="324">
        <f t="shared" si="241"/>
        <v>45196</v>
      </c>
      <c r="B4292" s="325" t="str">
        <f t="shared" si="245"/>
        <v>QUA</v>
      </c>
      <c r="C4292" s="327">
        <f t="shared" si="244"/>
        <v>45194</v>
      </c>
      <c r="D4292" s="325">
        <f t="shared" si="243"/>
        <v>2023</v>
      </c>
      <c r="E4292" s="326">
        <f t="shared" si="242"/>
        <v>144</v>
      </c>
    </row>
    <row r="4293" spans="1:5">
      <c r="A4293" s="324">
        <f t="shared" si="241"/>
        <v>45197</v>
      </c>
      <c r="B4293" s="325" t="str">
        <f t="shared" si="245"/>
        <v>QUI</v>
      </c>
      <c r="C4293" s="327">
        <f t="shared" si="244"/>
        <v>45194</v>
      </c>
      <c r="D4293" s="325">
        <f t="shared" si="243"/>
        <v>2023</v>
      </c>
      <c r="E4293" s="326">
        <f t="shared" si="242"/>
        <v>144</v>
      </c>
    </row>
    <row r="4294" spans="1:5">
      <c r="A4294" s="324">
        <f t="shared" si="241"/>
        <v>45198</v>
      </c>
      <c r="B4294" s="325" t="str">
        <f t="shared" si="245"/>
        <v>SEX</v>
      </c>
      <c r="C4294" s="327">
        <f t="shared" si="244"/>
        <v>45194</v>
      </c>
      <c r="D4294" s="325">
        <f t="shared" si="243"/>
        <v>2023</v>
      </c>
      <c r="E4294" s="326">
        <f t="shared" si="242"/>
        <v>144</v>
      </c>
    </row>
    <row r="4295" spans="1:5">
      <c r="A4295" s="324">
        <f t="shared" si="241"/>
        <v>45199</v>
      </c>
      <c r="B4295" s="325" t="str">
        <f t="shared" si="245"/>
        <v>SAB</v>
      </c>
      <c r="C4295" s="327">
        <f t="shared" si="244"/>
        <v>45194</v>
      </c>
      <c r="D4295" s="325">
        <f t="shared" si="243"/>
        <v>2023</v>
      </c>
      <c r="E4295" s="326">
        <f t="shared" si="242"/>
        <v>144</v>
      </c>
    </row>
    <row r="4296" spans="1:5">
      <c r="A4296" s="324">
        <f t="shared" si="241"/>
        <v>45200</v>
      </c>
      <c r="B4296" s="325" t="str">
        <f t="shared" si="245"/>
        <v>DOM</v>
      </c>
      <c r="C4296" s="327">
        <f t="shared" si="244"/>
        <v>45194</v>
      </c>
      <c r="D4296" s="325">
        <f t="shared" si="243"/>
        <v>2023</v>
      </c>
      <c r="E4296" s="326">
        <f t="shared" si="242"/>
        <v>144</v>
      </c>
    </row>
    <row r="4297" spans="1:5">
      <c r="A4297" s="324">
        <f t="shared" si="241"/>
        <v>45201</v>
      </c>
      <c r="B4297" s="325" t="str">
        <f t="shared" si="245"/>
        <v>SEG</v>
      </c>
      <c r="C4297" s="327">
        <f t="shared" si="244"/>
        <v>45201</v>
      </c>
      <c r="D4297" s="325">
        <f t="shared" si="243"/>
        <v>2023</v>
      </c>
      <c r="E4297" s="326">
        <f t="shared" si="242"/>
        <v>145</v>
      </c>
    </row>
    <row r="4298" spans="1:5">
      <c r="A4298" s="324">
        <f t="shared" si="241"/>
        <v>45202</v>
      </c>
      <c r="B4298" s="325" t="str">
        <f t="shared" si="245"/>
        <v>TER</v>
      </c>
      <c r="C4298" s="327">
        <f t="shared" si="244"/>
        <v>45201</v>
      </c>
      <c r="D4298" s="325">
        <f t="shared" si="243"/>
        <v>2023</v>
      </c>
      <c r="E4298" s="326">
        <f t="shared" si="242"/>
        <v>145</v>
      </c>
    </row>
    <row r="4299" spans="1:5">
      <c r="A4299" s="324">
        <f t="shared" si="241"/>
        <v>45203</v>
      </c>
      <c r="B4299" s="325" t="str">
        <f t="shared" si="245"/>
        <v>QUA</v>
      </c>
      <c r="C4299" s="327">
        <f t="shared" si="244"/>
        <v>45201</v>
      </c>
      <c r="D4299" s="325">
        <f t="shared" si="243"/>
        <v>2023</v>
      </c>
      <c r="E4299" s="326">
        <f t="shared" si="242"/>
        <v>145</v>
      </c>
    </row>
    <row r="4300" spans="1:5">
      <c r="A4300" s="324">
        <f t="shared" ref="A4300:A4363" si="246">A4299+1</f>
        <v>45204</v>
      </c>
      <c r="B4300" s="325" t="str">
        <f t="shared" si="245"/>
        <v>QUI</v>
      </c>
      <c r="C4300" s="327">
        <f t="shared" si="244"/>
        <v>45201</v>
      </c>
      <c r="D4300" s="325">
        <f t="shared" si="243"/>
        <v>2023</v>
      </c>
      <c r="E4300" s="326">
        <f t="shared" si="242"/>
        <v>145</v>
      </c>
    </row>
    <row r="4301" spans="1:5">
      <c r="A4301" s="324">
        <f t="shared" si="246"/>
        <v>45205</v>
      </c>
      <c r="B4301" s="325" t="str">
        <f t="shared" si="245"/>
        <v>SEX</v>
      </c>
      <c r="C4301" s="327">
        <f t="shared" si="244"/>
        <v>45201</v>
      </c>
      <c r="D4301" s="325">
        <f t="shared" si="243"/>
        <v>2023</v>
      </c>
      <c r="E4301" s="326">
        <f t="shared" si="242"/>
        <v>145</v>
      </c>
    </row>
    <row r="4302" spans="1:5">
      <c r="A4302" s="324">
        <f t="shared" si="246"/>
        <v>45206</v>
      </c>
      <c r="B4302" s="325" t="str">
        <f t="shared" si="245"/>
        <v>SAB</v>
      </c>
      <c r="C4302" s="327">
        <f t="shared" si="244"/>
        <v>45201</v>
      </c>
      <c r="D4302" s="325">
        <f t="shared" si="243"/>
        <v>2023</v>
      </c>
      <c r="E4302" s="326">
        <f t="shared" si="242"/>
        <v>145</v>
      </c>
    </row>
    <row r="4303" spans="1:5">
      <c r="A4303" s="324">
        <f t="shared" si="246"/>
        <v>45207</v>
      </c>
      <c r="B4303" s="325" t="str">
        <f t="shared" si="245"/>
        <v>DOM</v>
      </c>
      <c r="C4303" s="327">
        <f t="shared" si="244"/>
        <v>45201</v>
      </c>
      <c r="D4303" s="325">
        <f t="shared" si="243"/>
        <v>2023</v>
      </c>
      <c r="E4303" s="326">
        <f t="shared" si="242"/>
        <v>145</v>
      </c>
    </row>
    <row r="4304" spans="1:5">
      <c r="A4304" s="324">
        <f t="shared" si="246"/>
        <v>45208</v>
      </c>
      <c r="B4304" s="325" t="str">
        <f t="shared" si="245"/>
        <v>SEG</v>
      </c>
      <c r="C4304" s="327">
        <f t="shared" si="244"/>
        <v>45208</v>
      </c>
      <c r="D4304" s="325">
        <f t="shared" si="243"/>
        <v>2023</v>
      </c>
      <c r="E4304" s="326">
        <f t="shared" si="242"/>
        <v>146</v>
      </c>
    </row>
    <row r="4305" spans="1:5">
      <c r="A4305" s="324">
        <f t="shared" si="246"/>
        <v>45209</v>
      </c>
      <c r="B4305" s="325" t="str">
        <f t="shared" si="245"/>
        <v>TER</v>
      </c>
      <c r="C4305" s="327">
        <f t="shared" si="244"/>
        <v>45208</v>
      </c>
      <c r="D4305" s="325">
        <f t="shared" si="243"/>
        <v>2023</v>
      </c>
      <c r="E4305" s="326">
        <f t="shared" si="242"/>
        <v>146</v>
      </c>
    </row>
    <row r="4306" spans="1:5">
      <c r="A4306" s="324">
        <f t="shared" si="246"/>
        <v>45210</v>
      </c>
      <c r="B4306" s="325" t="str">
        <f t="shared" si="245"/>
        <v>QUA</v>
      </c>
      <c r="C4306" s="327">
        <f t="shared" si="244"/>
        <v>45208</v>
      </c>
      <c r="D4306" s="325">
        <f t="shared" si="243"/>
        <v>2023</v>
      </c>
      <c r="E4306" s="326">
        <f t="shared" si="242"/>
        <v>146</v>
      </c>
    </row>
    <row r="4307" spans="1:5">
      <c r="A4307" s="324">
        <f t="shared" si="246"/>
        <v>45211</v>
      </c>
      <c r="B4307" s="325" t="str">
        <f t="shared" si="245"/>
        <v>QUI</v>
      </c>
      <c r="C4307" s="327">
        <f t="shared" si="244"/>
        <v>45208</v>
      </c>
      <c r="D4307" s="325">
        <f t="shared" si="243"/>
        <v>2023</v>
      </c>
      <c r="E4307" s="326">
        <f t="shared" si="242"/>
        <v>146</v>
      </c>
    </row>
    <row r="4308" spans="1:5">
      <c r="A4308" s="324">
        <f t="shared" si="246"/>
        <v>45212</v>
      </c>
      <c r="B4308" s="325" t="str">
        <f t="shared" si="245"/>
        <v>SEX</v>
      </c>
      <c r="C4308" s="327">
        <f t="shared" si="244"/>
        <v>45208</v>
      </c>
      <c r="D4308" s="325">
        <f t="shared" si="243"/>
        <v>2023</v>
      </c>
      <c r="E4308" s="326">
        <f t="shared" si="242"/>
        <v>146</v>
      </c>
    </row>
    <row r="4309" spans="1:5">
      <c r="A4309" s="324">
        <f t="shared" si="246"/>
        <v>45213</v>
      </c>
      <c r="B4309" s="325" t="str">
        <f t="shared" si="245"/>
        <v>SAB</v>
      </c>
      <c r="C4309" s="327">
        <f t="shared" si="244"/>
        <v>45208</v>
      </c>
      <c r="D4309" s="325">
        <f t="shared" si="243"/>
        <v>2023</v>
      </c>
      <c r="E4309" s="326">
        <f t="shared" si="242"/>
        <v>146</v>
      </c>
    </row>
    <row r="4310" spans="1:5">
      <c r="A4310" s="324">
        <f t="shared" si="246"/>
        <v>45214</v>
      </c>
      <c r="B4310" s="325" t="str">
        <f t="shared" si="245"/>
        <v>DOM</v>
      </c>
      <c r="C4310" s="327">
        <f t="shared" si="244"/>
        <v>45208</v>
      </c>
      <c r="D4310" s="325">
        <f t="shared" si="243"/>
        <v>2023</v>
      </c>
      <c r="E4310" s="326">
        <f t="shared" si="242"/>
        <v>146</v>
      </c>
    </row>
    <row r="4311" spans="1:5">
      <c r="A4311" s="324">
        <f t="shared" si="246"/>
        <v>45215</v>
      </c>
      <c r="B4311" s="325" t="str">
        <f t="shared" si="245"/>
        <v>SEG</v>
      </c>
      <c r="C4311" s="327">
        <f t="shared" si="244"/>
        <v>45215</v>
      </c>
      <c r="D4311" s="325">
        <f t="shared" si="243"/>
        <v>2023</v>
      </c>
      <c r="E4311" s="326">
        <f t="shared" si="242"/>
        <v>147</v>
      </c>
    </row>
    <row r="4312" spans="1:5">
      <c r="A4312" s="324">
        <f t="shared" si="246"/>
        <v>45216</v>
      </c>
      <c r="B4312" s="325" t="str">
        <f t="shared" si="245"/>
        <v>TER</v>
      </c>
      <c r="C4312" s="327">
        <f t="shared" si="244"/>
        <v>45215</v>
      </c>
      <c r="D4312" s="325">
        <f t="shared" si="243"/>
        <v>2023</v>
      </c>
      <c r="E4312" s="326">
        <f t="shared" si="242"/>
        <v>147</v>
      </c>
    </row>
    <row r="4313" spans="1:5">
      <c r="A4313" s="324">
        <f t="shared" si="246"/>
        <v>45217</v>
      </c>
      <c r="B4313" s="325" t="str">
        <f t="shared" si="245"/>
        <v>QUA</v>
      </c>
      <c r="C4313" s="327">
        <f t="shared" si="244"/>
        <v>45215</v>
      </c>
      <c r="D4313" s="325">
        <f t="shared" si="243"/>
        <v>2023</v>
      </c>
      <c r="E4313" s="326">
        <f t="shared" si="242"/>
        <v>147</v>
      </c>
    </row>
    <row r="4314" spans="1:5">
      <c r="A4314" s="324">
        <f t="shared" si="246"/>
        <v>45218</v>
      </c>
      <c r="B4314" s="325" t="str">
        <f t="shared" si="245"/>
        <v>QUI</v>
      </c>
      <c r="C4314" s="327">
        <f t="shared" si="244"/>
        <v>45215</v>
      </c>
      <c r="D4314" s="325">
        <f t="shared" si="243"/>
        <v>2023</v>
      </c>
      <c r="E4314" s="326">
        <f t="shared" si="242"/>
        <v>147</v>
      </c>
    </row>
    <row r="4315" spans="1:5">
      <c r="A4315" s="324">
        <f t="shared" si="246"/>
        <v>45219</v>
      </c>
      <c r="B4315" s="325" t="str">
        <f t="shared" si="245"/>
        <v>SEX</v>
      </c>
      <c r="C4315" s="327">
        <f t="shared" si="244"/>
        <v>45215</v>
      </c>
      <c r="D4315" s="325">
        <f t="shared" si="243"/>
        <v>2023</v>
      </c>
      <c r="E4315" s="326">
        <f t="shared" si="242"/>
        <v>147</v>
      </c>
    </row>
    <row r="4316" spans="1:5">
      <c r="A4316" s="324">
        <f t="shared" si="246"/>
        <v>45220</v>
      </c>
      <c r="B4316" s="325" t="str">
        <f t="shared" si="245"/>
        <v>SAB</v>
      </c>
      <c r="C4316" s="327">
        <f t="shared" si="244"/>
        <v>45215</v>
      </c>
      <c r="D4316" s="325">
        <f t="shared" si="243"/>
        <v>2023</v>
      </c>
      <c r="E4316" s="326">
        <f t="shared" si="242"/>
        <v>147</v>
      </c>
    </row>
    <row r="4317" spans="1:5">
      <c r="A4317" s="324">
        <f t="shared" si="246"/>
        <v>45221</v>
      </c>
      <c r="B4317" s="325" t="str">
        <f t="shared" si="245"/>
        <v>DOM</v>
      </c>
      <c r="C4317" s="327">
        <f t="shared" si="244"/>
        <v>45215</v>
      </c>
      <c r="D4317" s="325">
        <f t="shared" si="243"/>
        <v>2023</v>
      </c>
      <c r="E4317" s="326">
        <f t="shared" si="242"/>
        <v>147</v>
      </c>
    </row>
    <row r="4318" spans="1:5">
      <c r="A4318" s="324">
        <f t="shared" si="246"/>
        <v>45222</v>
      </c>
      <c r="B4318" s="325" t="str">
        <f t="shared" si="245"/>
        <v>SEG</v>
      </c>
      <c r="C4318" s="327">
        <f t="shared" si="244"/>
        <v>45222</v>
      </c>
      <c r="D4318" s="325">
        <f t="shared" si="243"/>
        <v>2023</v>
      </c>
      <c r="E4318" s="326">
        <f t="shared" ref="E4318:E4381" si="247">IF(B4318="seg",E4317+1,E4317)</f>
        <v>148</v>
      </c>
    </row>
    <row r="4319" spans="1:5">
      <c r="A4319" s="324">
        <f t="shared" si="246"/>
        <v>45223</v>
      </c>
      <c r="B4319" s="325" t="str">
        <f t="shared" si="245"/>
        <v>TER</v>
      </c>
      <c r="C4319" s="327">
        <f t="shared" si="244"/>
        <v>45222</v>
      </c>
      <c r="D4319" s="325">
        <f t="shared" si="243"/>
        <v>2023</v>
      </c>
      <c r="E4319" s="326">
        <f t="shared" si="247"/>
        <v>148</v>
      </c>
    </row>
    <row r="4320" spans="1:5">
      <c r="A4320" s="324">
        <f t="shared" si="246"/>
        <v>45224</v>
      </c>
      <c r="B4320" s="325" t="str">
        <f t="shared" si="245"/>
        <v>QUA</v>
      </c>
      <c r="C4320" s="327">
        <f t="shared" si="244"/>
        <v>45222</v>
      </c>
      <c r="D4320" s="325">
        <f t="shared" si="243"/>
        <v>2023</v>
      </c>
      <c r="E4320" s="326">
        <f t="shared" si="247"/>
        <v>148</v>
      </c>
    </row>
    <row r="4321" spans="1:5">
      <c r="A4321" s="324">
        <f t="shared" si="246"/>
        <v>45225</v>
      </c>
      <c r="B4321" s="325" t="str">
        <f t="shared" si="245"/>
        <v>QUI</v>
      </c>
      <c r="C4321" s="327">
        <f t="shared" si="244"/>
        <v>45222</v>
      </c>
      <c r="D4321" s="325">
        <f t="shared" si="243"/>
        <v>2023</v>
      </c>
      <c r="E4321" s="326">
        <f t="shared" si="247"/>
        <v>148</v>
      </c>
    </row>
    <row r="4322" spans="1:5">
      <c r="A4322" s="324">
        <f t="shared" si="246"/>
        <v>45226</v>
      </c>
      <c r="B4322" s="325" t="str">
        <f t="shared" si="245"/>
        <v>SEX</v>
      </c>
      <c r="C4322" s="327">
        <f t="shared" si="244"/>
        <v>45222</v>
      </c>
      <c r="D4322" s="325">
        <f t="shared" si="243"/>
        <v>2023</v>
      </c>
      <c r="E4322" s="326">
        <f t="shared" si="247"/>
        <v>148</v>
      </c>
    </row>
    <row r="4323" spans="1:5">
      <c r="A4323" s="324">
        <f t="shared" si="246"/>
        <v>45227</v>
      </c>
      <c r="B4323" s="325" t="str">
        <f t="shared" si="245"/>
        <v>SAB</v>
      </c>
      <c r="C4323" s="327">
        <f t="shared" si="244"/>
        <v>45222</v>
      </c>
      <c r="D4323" s="325">
        <f t="shared" si="243"/>
        <v>2023</v>
      </c>
      <c r="E4323" s="326">
        <f t="shared" si="247"/>
        <v>148</v>
      </c>
    </row>
    <row r="4324" spans="1:5">
      <c r="A4324" s="324">
        <f t="shared" si="246"/>
        <v>45228</v>
      </c>
      <c r="B4324" s="325" t="str">
        <f t="shared" si="245"/>
        <v>DOM</v>
      </c>
      <c r="C4324" s="327">
        <f t="shared" si="244"/>
        <v>45222</v>
      </c>
      <c r="D4324" s="325">
        <f t="shared" si="243"/>
        <v>2023</v>
      </c>
      <c r="E4324" s="326">
        <f t="shared" si="247"/>
        <v>148</v>
      </c>
    </row>
    <row r="4325" spans="1:5">
      <c r="A4325" s="324">
        <f t="shared" si="246"/>
        <v>45229</v>
      </c>
      <c r="B4325" s="325" t="str">
        <f t="shared" si="245"/>
        <v>SEG</v>
      </c>
      <c r="C4325" s="327">
        <f t="shared" si="244"/>
        <v>45229</v>
      </c>
      <c r="D4325" s="325">
        <f t="shared" si="243"/>
        <v>2023</v>
      </c>
      <c r="E4325" s="326">
        <f t="shared" si="247"/>
        <v>149</v>
      </c>
    </row>
    <row r="4326" spans="1:5">
      <c r="A4326" s="324">
        <f t="shared" si="246"/>
        <v>45230</v>
      </c>
      <c r="B4326" s="325" t="str">
        <f t="shared" si="245"/>
        <v>TER</v>
      </c>
      <c r="C4326" s="327">
        <f t="shared" si="244"/>
        <v>45229</v>
      </c>
      <c r="D4326" s="325">
        <f t="shared" si="243"/>
        <v>2023</v>
      </c>
      <c r="E4326" s="326">
        <f t="shared" si="247"/>
        <v>149</v>
      </c>
    </row>
    <row r="4327" spans="1:5">
      <c r="A4327" s="324">
        <f t="shared" si="246"/>
        <v>45231</v>
      </c>
      <c r="B4327" s="325" t="str">
        <f t="shared" si="245"/>
        <v>QUA</v>
      </c>
      <c r="C4327" s="327">
        <f t="shared" si="244"/>
        <v>45229</v>
      </c>
      <c r="D4327" s="325">
        <f t="shared" si="243"/>
        <v>2023</v>
      </c>
      <c r="E4327" s="326">
        <f t="shared" si="247"/>
        <v>149</v>
      </c>
    </row>
    <row r="4328" spans="1:5">
      <c r="A4328" s="324">
        <f t="shared" si="246"/>
        <v>45232</v>
      </c>
      <c r="B4328" s="325" t="str">
        <f t="shared" si="245"/>
        <v>QUI</v>
      </c>
      <c r="C4328" s="327">
        <f t="shared" si="244"/>
        <v>45229</v>
      </c>
      <c r="D4328" s="325">
        <f t="shared" ref="D4328:D4391" si="248">YEAR(A4328)</f>
        <v>2023</v>
      </c>
      <c r="E4328" s="326">
        <f t="shared" si="247"/>
        <v>149</v>
      </c>
    </row>
    <row r="4329" spans="1:5">
      <c r="A4329" s="324">
        <f t="shared" si="246"/>
        <v>45233</v>
      </c>
      <c r="B4329" s="325" t="str">
        <f t="shared" si="245"/>
        <v>SEX</v>
      </c>
      <c r="C4329" s="327">
        <f t="shared" si="244"/>
        <v>45229</v>
      </c>
      <c r="D4329" s="325">
        <f t="shared" si="248"/>
        <v>2023</v>
      </c>
      <c r="E4329" s="326">
        <f t="shared" si="247"/>
        <v>149</v>
      </c>
    </row>
    <row r="4330" spans="1:5">
      <c r="A4330" s="324">
        <f t="shared" si="246"/>
        <v>45234</v>
      </c>
      <c r="B4330" s="325" t="str">
        <f t="shared" si="245"/>
        <v>SAB</v>
      </c>
      <c r="C4330" s="327">
        <f t="shared" si="244"/>
        <v>45229</v>
      </c>
      <c r="D4330" s="325">
        <f t="shared" si="248"/>
        <v>2023</v>
      </c>
      <c r="E4330" s="326">
        <f t="shared" si="247"/>
        <v>149</v>
      </c>
    </row>
    <row r="4331" spans="1:5">
      <c r="A4331" s="324">
        <f t="shared" si="246"/>
        <v>45235</v>
      </c>
      <c r="B4331" s="325" t="str">
        <f t="shared" si="245"/>
        <v>DOM</v>
      </c>
      <c r="C4331" s="327">
        <f t="shared" si="244"/>
        <v>45229</v>
      </c>
      <c r="D4331" s="325">
        <f t="shared" si="248"/>
        <v>2023</v>
      </c>
      <c r="E4331" s="326">
        <f t="shared" si="247"/>
        <v>149</v>
      </c>
    </row>
    <row r="4332" spans="1:5">
      <c r="A4332" s="324">
        <f t="shared" si="246"/>
        <v>45236</v>
      </c>
      <c r="B4332" s="325" t="str">
        <f t="shared" si="245"/>
        <v>SEG</v>
      </c>
      <c r="C4332" s="327">
        <f t="shared" si="244"/>
        <v>45236</v>
      </c>
      <c r="D4332" s="325">
        <f t="shared" si="248"/>
        <v>2023</v>
      </c>
      <c r="E4332" s="326">
        <f t="shared" si="247"/>
        <v>150</v>
      </c>
    </row>
    <row r="4333" spans="1:5">
      <c r="A4333" s="324">
        <f t="shared" si="246"/>
        <v>45237</v>
      </c>
      <c r="B4333" s="325" t="str">
        <f t="shared" si="245"/>
        <v>TER</v>
      </c>
      <c r="C4333" s="327">
        <f t="shared" si="244"/>
        <v>45236</v>
      </c>
      <c r="D4333" s="325">
        <f t="shared" si="248"/>
        <v>2023</v>
      </c>
      <c r="E4333" s="326">
        <f t="shared" si="247"/>
        <v>150</v>
      </c>
    </row>
    <row r="4334" spans="1:5">
      <c r="A4334" s="324">
        <f t="shared" si="246"/>
        <v>45238</v>
      </c>
      <c r="B4334" s="325" t="str">
        <f t="shared" si="245"/>
        <v>QUA</v>
      </c>
      <c r="C4334" s="327">
        <f t="shared" ref="C4334:C4397" si="249">C4327+7</f>
        <v>45236</v>
      </c>
      <c r="D4334" s="325">
        <f t="shared" si="248"/>
        <v>2023</v>
      </c>
      <c r="E4334" s="326">
        <f t="shared" si="247"/>
        <v>150</v>
      </c>
    </row>
    <row r="4335" spans="1:5">
      <c r="A4335" s="324">
        <f t="shared" si="246"/>
        <v>45239</v>
      </c>
      <c r="B4335" s="325" t="str">
        <f t="shared" si="245"/>
        <v>QUI</v>
      </c>
      <c r="C4335" s="327">
        <f t="shared" si="249"/>
        <v>45236</v>
      </c>
      <c r="D4335" s="325">
        <f t="shared" si="248"/>
        <v>2023</v>
      </c>
      <c r="E4335" s="326">
        <f t="shared" si="247"/>
        <v>150</v>
      </c>
    </row>
    <row r="4336" spans="1:5">
      <c r="A4336" s="324">
        <f t="shared" si="246"/>
        <v>45240</v>
      </c>
      <c r="B4336" s="325" t="str">
        <f t="shared" si="245"/>
        <v>SEX</v>
      </c>
      <c r="C4336" s="327">
        <f t="shared" si="249"/>
        <v>45236</v>
      </c>
      <c r="D4336" s="325">
        <f t="shared" si="248"/>
        <v>2023</v>
      </c>
      <c r="E4336" s="326">
        <f t="shared" si="247"/>
        <v>150</v>
      </c>
    </row>
    <row r="4337" spans="1:5">
      <c r="A4337" s="324">
        <f t="shared" si="246"/>
        <v>45241</v>
      </c>
      <c r="B4337" s="325" t="str">
        <f t="shared" si="245"/>
        <v>SAB</v>
      </c>
      <c r="C4337" s="327">
        <f t="shared" si="249"/>
        <v>45236</v>
      </c>
      <c r="D4337" s="325">
        <f t="shared" si="248"/>
        <v>2023</v>
      </c>
      <c r="E4337" s="326">
        <f t="shared" si="247"/>
        <v>150</v>
      </c>
    </row>
    <row r="4338" spans="1:5">
      <c r="A4338" s="324">
        <f t="shared" si="246"/>
        <v>45242</v>
      </c>
      <c r="B4338" s="325" t="str">
        <f t="shared" si="245"/>
        <v>DOM</v>
      </c>
      <c r="C4338" s="327">
        <f t="shared" si="249"/>
        <v>45236</v>
      </c>
      <c r="D4338" s="325">
        <f t="shared" si="248"/>
        <v>2023</v>
      </c>
      <c r="E4338" s="326">
        <f t="shared" si="247"/>
        <v>150</v>
      </c>
    </row>
    <row r="4339" spans="1:5">
      <c r="A4339" s="324">
        <f t="shared" si="246"/>
        <v>45243</v>
      </c>
      <c r="B4339" s="325" t="str">
        <f t="shared" si="245"/>
        <v>SEG</v>
      </c>
      <c r="C4339" s="327">
        <f t="shared" si="249"/>
        <v>45243</v>
      </c>
      <c r="D4339" s="325">
        <f t="shared" si="248"/>
        <v>2023</v>
      </c>
      <c r="E4339" s="326">
        <f t="shared" si="247"/>
        <v>151</v>
      </c>
    </row>
    <row r="4340" spans="1:5">
      <c r="A4340" s="324">
        <f t="shared" si="246"/>
        <v>45244</v>
      </c>
      <c r="B4340" s="325" t="str">
        <f t="shared" si="245"/>
        <v>TER</v>
      </c>
      <c r="C4340" s="327">
        <f t="shared" si="249"/>
        <v>45243</v>
      </c>
      <c r="D4340" s="325">
        <f t="shared" si="248"/>
        <v>2023</v>
      </c>
      <c r="E4340" s="326">
        <f t="shared" si="247"/>
        <v>151</v>
      </c>
    </row>
    <row r="4341" spans="1:5">
      <c r="A4341" s="324">
        <f t="shared" si="246"/>
        <v>45245</v>
      </c>
      <c r="B4341" s="325" t="str">
        <f t="shared" si="245"/>
        <v>QUA</v>
      </c>
      <c r="C4341" s="327">
        <f t="shared" si="249"/>
        <v>45243</v>
      </c>
      <c r="D4341" s="325">
        <f t="shared" si="248"/>
        <v>2023</v>
      </c>
      <c r="E4341" s="326">
        <f t="shared" si="247"/>
        <v>151</v>
      </c>
    </row>
    <row r="4342" spans="1:5">
      <c r="A4342" s="324">
        <f t="shared" si="246"/>
        <v>45246</v>
      </c>
      <c r="B4342" s="325" t="str">
        <f t="shared" si="245"/>
        <v>QUI</v>
      </c>
      <c r="C4342" s="327">
        <f t="shared" si="249"/>
        <v>45243</v>
      </c>
      <c r="D4342" s="325">
        <f t="shared" si="248"/>
        <v>2023</v>
      </c>
      <c r="E4342" s="326">
        <f t="shared" si="247"/>
        <v>151</v>
      </c>
    </row>
    <row r="4343" spans="1:5">
      <c r="A4343" s="324">
        <f t="shared" si="246"/>
        <v>45247</v>
      </c>
      <c r="B4343" s="325" t="str">
        <f t="shared" si="245"/>
        <v>SEX</v>
      </c>
      <c r="C4343" s="327">
        <f t="shared" si="249"/>
        <v>45243</v>
      </c>
      <c r="D4343" s="325">
        <f t="shared" si="248"/>
        <v>2023</v>
      </c>
      <c r="E4343" s="326">
        <f t="shared" si="247"/>
        <v>151</v>
      </c>
    </row>
    <row r="4344" spans="1:5">
      <c r="A4344" s="324">
        <f t="shared" si="246"/>
        <v>45248</v>
      </c>
      <c r="B4344" s="325" t="str">
        <f t="shared" si="245"/>
        <v>SAB</v>
      </c>
      <c r="C4344" s="327">
        <f t="shared" si="249"/>
        <v>45243</v>
      </c>
      <c r="D4344" s="325">
        <f t="shared" si="248"/>
        <v>2023</v>
      </c>
      <c r="E4344" s="326">
        <f t="shared" si="247"/>
        <v>151</v>
      </c>
    </row>
    <row r="4345" spans="1:5">
      <c r="A4345" s="324">
        <f t="shared" si="246"/>
        <v>45249</v>
      </c>
      <c r="B4345" s="325" t="str">
        <f t="shared" si="245"/>
        <v>DOM</v>
      </c>
      <c r="C4345" s="327">
        <f t="shared" si="249"/>
        <v>45243</v>
      </c>
      <c r="D4345" s="325">
        <f t="shared" si="248"/>
        <v>2023</v>
      </c>
      <c r="E4345" s="326">
        <f t="shared" si="247"/>
        <v>151</v>
      </c>
    </row>
    <row r="4346" spans="1:5">
      <c r="A4346" s="324">
        <f t="shared" si="246"/>
        <v>45250</v>
      </c>
      <c r="B4346" s="325" t="str">
        <f t="shared" si="245"/>
        <v>SEG</v>
      </c>
      <c r="C4346" s="327">
        <f t="shared" si="249"/>
        <v>45250</v>
      </c>
      <c r="D4346" s="325">
        <f t="shared" si="248"/>
        <v>2023</v>
      </c>
      <c r="E4346" s="326">
        <f t="shared" si="247"/>
        <v>152</v>
      </c>
    </row>
    <row r="4347" spans="1:5">
      <c r="A4347" s="324">
        <f t="shared" si="246"/>
        <v>45251</v>
      </c>
      <c r="B4347" s="325" t="str">
        <f t="shared" si="245"/>
        <v>TER</v>
      </c>
      <c r="C4347" s="327">
        <f t="shared" si="249"/>
        <v>45250</v>
      </c>
      <c r="D4347" s="325">
        <f t="shared" si="248"/>
        <v>2023</v>
      </c>
      <c r="E4347" s="326">
        <f t="shared" si="247"/>
        <v>152</v>
      </c>
    </row>
    <row r="4348" spans="1:5">
      <c r="A4348" s="324">
        <f t="shared" si="246"/>
        <v>45252</v>
      </c>
      <c r="B4348" s="325" t="str">
        <f t="shared" si="245"/>
        <v>QUA</v>
      </c>
      <c r="C4348" s="327">
        <f t="shared" si="249"/>
        <v>45250</v>
      </c>
      <c r="D4348" s="325">
        <f t="shared" si="248"/>
        <v>2023</v>
      </c>
      <c r="E4348" s="326">
        <f t="shared" si="247"/>
        <v>152</v>
      </c>
    </row>
    <row r="4349" spans="1:5">
      <c r="A4349" s="324">
        <f t="shared" si="246"/>
        <v>45253</v>
      </c>
      <c r="B4349" s="325" t="str">
        <f t="shared" si="245"/>
        <v>QUI</v>
      </c>
      <c r="C4349" s="327">
        <f t="shared" si="249"/>
        <v>45250</v>
      </c>
      <c r="D4349" s="325">
        <f t="shared" si="248"/>
        <v>2023</v>
      </c>
      <c r="E4349" s="326">
        <f t="shared" si="247"/>
        <v>152</v>
      </c>
    </row>
    <row r="4350" spans="1:5">
      <c r="A4350" s="324">
        <f t="shared" si="246"/>
        <v>45254</v>
      </c>
      <c r="B4350" s="325" t="str">
        <f t="shared" si="245"/>
        <v>SEX</v>
      </c>
      <c r="C4350" s="327">
        <f t="shared" si="249"/>
        <v>45250</v>
      </c>
      <c r="D4350" s="325">
        <f t="shared" si="248"/>
        <v>2023</v>
      </c>
      <c r="E4350" s="326">
        <f t="shared" si="247"/>
        <v>152</v>
      </c>
    </row>
    <row r="4351" spans="1:5">
      <c r="A4351" s="324">
        <f t="shared" si="246"/>
        <v>45255</v>
      </c>
      <c r="B4351" s="325" t="str">
        <f t="shared" si="245"/>
        <v>SAB</v>
      </c>
      <c r="C4351" s="327">
        <f t="shared" si="249"/>
        <v>45250</v>
      </c>
      <c r="D4351" s="325">
        <f t="shared" si="248"/>
        <v>2023</v>
      </c>
      <c r="E4351" s="326">
        <f t="shared" si="247"/>
        <v>152</v>
      </c>
    </row>
    <row r="4352" spans="1:5">
      <c r="A4352" s="324">
        <f t="shared" si="246"/>
        <v>45256</v>
      </c>
      <c r="B4352" s="325" t="str">
        <f t="shared" si="245"/>
        <v>DOM</v>
      </c>
      <c r="C4352" s="327">
        <f t="shared" si="249"/>
        <v>45250</v>
      </c>
      <c r="D4352" s="325">
        <f t="shared" si="248"/>
        <v>2023</v>
      </c>
      <c r="E4352" s="326">
        <f t="shared" si="247"/>
        <v>152</v>
      </c>
    </row>
    <row r="4353" spans="1:5">
      <c r="A4353" s="324">
        <f t="shared" si="246"/>
        <v>45257</v>
      </c>
      <c r="B4353" s="325" t="str">
        <f t="shared" si="245"/>
        <v>SEG</v>
      </c>
      <c r="C4353" s="327">
        <f t="shared" si="249"/>
        <v>45257</v>
      </c>
      <c r="D4353" s="325">
        <f t="shared" si="248"/>
        <v>2023</v>
      </c>
      <c r="E4353" s="326">
        <f t="shared" si="247"/>
        <v>153</v>
      </c>
    </row>
    <row r="4354" spans="1:5">
      <c r="A4354" s="324">
        <f t="shared" si="246"/>
        <v>45258</v>
      </c>
      <c r="B4354" s="325" t="str">
        <f t="shared" ref="B4354:B4417" si="250">VLOOKUP(WEEKDAY(A4354),$G$2:$H$9,2,0)</f>
        <v>TER</v>
      </c>
      <c r="C4354" s="327">
        <f t="shared" si="249"/>
        <v>45257</v>
      </c>
      <c r="D4354" s="325">
        <f t="shared" si="248"/>
        <v>2023</v>
      </c>
      <c r="E4354" s="326">
        <f t="shared" si="247"/>
        <v>153</v>
      </c>
    </row>
    <row r="4355" spans="1:5">
      <c r="A4355" s="324">
        <f t="shared" si="246"/>
        <v>45259</v>
      </c>
      <c r="B4355" s="325" t="str">
        <f t="shared" si="250"/>
        <v>QUA</v>
      </c>
      <c r="C4355" s="327">
        <f t="shared" si="249"/>
        <v>45257</v>
      </c>
      <c r="D4355" s="325">
        <f t="shared" si="248"/>
        <v>2023</v>
      </c>
      <c r="E4355" s="326">
        <f t="shared" si="247"/>
        <v>153</v>
      </c>
    </row>
    <row r="4356" spans="1:5">
      <c r="A4356" s="324">
        <f t="shared" si="246"/>
        <v>45260</v>
      </c>
      <c r="B4356" s="325" t="str">
        <f t="shared" si="250"/>
        <v>QUI</v>
      </c>
      <c r="C4356" s="327">
        <f t="shared" si="249"/>
        <v>45257</v>
      </c>
      <c r="D4356" s="325">
        <f t="shared" si="248"/>
        <v>2023</v>
      </c>
      <c r="E4356" s="326">
        <f t="shared" si="247"/>
        <v>153</v>
      </c>
    </row>
    <row r="4357" spans="1:5">
      <c r="A4357" s="324">
        <f t="shared" si="246"/>
        <v>45261</v>
      </c>
      <c r="B4357" s="325" t="str">
        <f t="shared" si="250"/>
        <v>SEX</v>
      </c>
      <c r="C4357" s="327">
        <f t="shared" si="249"/>
        <v>45257</v>
      </c>
      <c r="D4357" s="325">
        <f t="shared" si="248"/>
        <v>2023</v>
      </c>
      <c r="E4357" s="326">
        <f t="shared" si="247"/>
        <v>153</v>
      </c>
    </row>
    <row r="4358" spans="1:5">
      <c r="A4358" s="324">
        <f t="shared" si="246"/>
        <v>45262</v>
      </c>
      <c r="B4358" s="325" t="str">
        <f t="shared" si="250"/>
        <v>SAB</v>
      </c>
      <c r="C4358" s="327">
        <f t="shared" si="249"/>
        <v>45257</v>
      </c>
      <c r="D4358" s="325">
        <f t="shared" si="248"/>
        <v>2023</v>
      </c>
      <c r="E4358" s="326">
        <f t="shared" si="247"/>
        <v>153</v>
      </c>
    </row>
    <row r="4359" spans="1:5">
      <c r="A4359" s="324">
        <f t="shared" si="246"/>
        <v>45263</v>
      </c>
      <c r="B4359" s="325" t="str">
        <f t="shared" si="250"/>
        <v>DOM</v>
      </c>
      <c r="C4359" s="327">
        <f t="shared" si="249"/>
        <v>45257</v>
      </c>
      <c r="D4359" s="325">
        <f t="shared" si="248"/>
        <v>2023</v>
      </c>
      <c r="E4359" s="326">
        <f t="shared" si="247"/>
        <v>153</v>
      </c>
    </row>
    <row r="4360" spans="1:5">
      <c r="A4360" s="324">
        <f t="shared" si="246"/>
        <v>45264</v>
      </c>
      <c r="B4360" s="325" t="str">
        <f t="shared" si="250"/>
        <v>SEG</v>
      </c>
      <c r="C4360" s="327">
        <f t="shared" si="249"/>
        <v>45264</v>
      </c>
      <c r="D4360" s="325">
        <f t="shared" si="248"/>
        <v>2023</v>
      </c>
      <c r="E4360" s="326">
        <f t="shared" si="247"/>
        <v>154</v>
      </c>
    </row>
    <row r="4361" spans="1:5">
      <c r="A4361" s="324">
        <f t="shared" si="246"/>
        <v>45265</v>
      </c>
      <c r="B4361" s="325" t="str">
        <f t="shared" si="250"/>
        <v>TER</v>
      </c>
      <c r="C4361" s="327">
        <f t="shared" si="249"/>
        <v>45264</v>
      </c>
      <c r="D4361" s="325">
        <f t="shared" si="248"/>
        <v>2023</v>
      </c>
      <c r="E4361" s="326">
        <f t="shared" si="247"/>
        <v>154</v>
      </c>
    </row>
    <row r="4362" spans="1:5">
      <c r="A4362" s="324">
        <f t="shared" si="246"/>
        <v>45266</v>
      </c>
      <c r="B4362" s="325" t="str">
        <f t="shared" si="250"/>
        <v>QUA</v>
      </c>
      <c r="C4362" s="327">
        <f t="shared" si="249"/>
        <v>45264</v>
      </c>
      <c r="D4362" s="325">
        <f t="shared" si="248"/>
        <v>2023</v>
      </c>
      <c r="E4362" s="326">
        <f t="shared" si="247"/>
        <v>154</v>
      </c>
    </row>
    <row r="4363" spans="1:5">
      <c r="A4363" s="324">
        <f t="shared" si="246"/>
        <v>45267</v>
      </c>
      <c r="B4363" s="325" t="str">
        <f t="shared" si="250"/>
        <v>QUI</v>
      </c>
      <c r="C4363" s="327">
        <f t="shared" si="249"/>
        <v>45264</v>
      </c>
      <c r="D4363" s="325">
        <f t="shared" si="248"/>
        <v>2023</v>
      </c>
      <c r="E4363" s="326">
        <f t="shared" si="247"/>
        <v>154</v>
      </c>
    </row>
    <row r="4364" spans="1:5">
      <c r="A4364" s="324">
        <f t="shared" ref="A4364:A4427" si="251">A4363+1</f>
        <v>45268</v>
      </c>
      <c r="B4364" s="325" t="str">
        <f t="shared" si="250"/>
        <v>SEX</v>
      </c>
      <c r="C4364" s="327">
        <f t="shared" si="249"/>
        <v>45264</v>
      </c>
      <c r="D4364" s="325">
        <f t="shared" si="248"/>
        <v>2023</v>
      </c>
      <c r="E4364" s="326">
        <f t="shared" si="247"/>
        <v>154</v>
      </c>
    </row>
    <row r="4365" spans="1:5">
      <c r="A4365" s="324">
        <f t="shared" si="251"/>
        <v>45269</v>
      </c>
      <c r="B4365" s="325" t="str">
        <f t="shared" si="250"/>
        <v>SAB</v>
      </c>
      <c r="C4365" s="327">
        <f t="shared" si="249"/>
        <v>45264</v>
      </c>
      <c r="D4365" s="325">
        <f t="shared" si="248"/>
        <v>2023</v>
      </c>
      <c r="E4365" s="326">
        <f t="shared" si="247"/>
        <v>154</v>
      </c>
    </row>
    <row r="4366" spans="1:5">
      <c r="A4366" s="324">
        <f t="shared" si="251"/>
        <v>45270</v>
      </c>
      <c r="B4366" s="325" t="str">
        <f t="shared" si="250"/>
        <v>DOM</v>
      </c>
      <c r="C4366" s="327">
        <f t="shared" si="249"/>
        <v>45264</v>
      </c>
      <c r="D4366" s="325">
        <f t="shared" si="248"/>
        <v>2023</v>
      </c>
      <c r="E4366" s="326">
        <f t="shared" si="247"/>
        <v>154</v>
      </c>
    </row>
    <row r="4367" spans="1:5">
      <c r="A4367" s="324">
        <f t="shared" si="251"/>
        <v>45271</v>
      </c>
      <c r="B4367" s="325" t="str">
        <f t="shared" si="250"/>
        <v>SEG</v>
      </c>
      <c r="C4367" s="327">
        <f t="shared" si="249"/>
        <v>45271</v>
      </c>
      <c r="D4367" s="325">
        <f t="shared" si="248"/>
        <v>2023</v>
      </c>
      <c r="E4367" s="326">
        <f t="shared" si="247"/>
        <v>155</v>
      </c>
    </row>
    <row r="4368" spans="1:5">
      <c r="A4368" s="324">
        <f t="shared" si="251"/>
        <v>45272</v>
      </c>
      <c r="B4368" s="325" t="str">
        <f t="shared" si="250"/>
        <v>TER</v>
      </c>
      <c r="C4368" s="327">
        <f t="shared" si="249"/>
        <v>45271</v>
      </c>
      <c r="D4368" s="325">
        <f t="shared" si="248"/>
        <v>2023</v>
      </c>
      <c r="E4368" s="326">
        <f t="shared" si="247"/>
        <v>155</v>
      </c>
    </row>
    <row r="4369" spans="1:5">
      <c r="A4369" s="324">
        <f t="shared" si="251"/>
        <v>45273</v>
      </c>
      <c r="B4369" s="325" t="str">
        <f t="shared" si="250"/>
        <v>QUA</v>
      </c>
      <c r="C4369" s="327">
        <f t="shared" si="249"/>
        <v>45271</v>
      </c>
      <c r="D4369" s="325">
        <f t="shared" si="248"/>
        <v>2023</v>
      </c>
      <c r="E4369" s="326">
        <f t="shared" si="247"/>
        <v>155</v>
      </c>
    </row>
    <row r="4370" spans="1:5">
      <c r="A4370" s="324">
        <f t="shared" si="251"/>
        <v>45274</v>
      </c>
      <c r="B4370" s="325" t="str">
        <f t="shared" si="250"/>
        <v>QUI</v>
      </c>
      <c r="C4370" s="327">
        <f t="shared" si="249"/>
        <v>45271</v>
      </c>
      <c r="D4370" s="325">
        <f t="shared" si="248"/>
        <v>2023</v>
      </c>
      <c r="E4370" s="326">
        <f t="shared" si="247"/>
        <v>155</v>
      </c>
    </row>
    <row r="4371" spans="1:5">
      <c r="A4371" s="324">
        <f t="shared" si="251"/>
        <v>45275</v>
      </c>
      <c r="B4371" s="325" t="str">
        <f t="shared" si="250"/>
        <v>SEX</v>
      </c>
      <c r="C4371" s="327">
        <f t="shared" si="249"/>
        <v>45271</v>
      </c>
      <c r="D4371" s="325">
        <f t="shared" si="248"/>
        <v>2023</v>
      </c>
      <c r="E4371" s="326">
        <f t="shared" si="247"/>
        <v>155</v>
      </c>
    </row>
    <row r="4372" spans="1:5">
      <c r="A4372" s="324">
        <f t="shared" si="251"/>
        <v>45276</v>
      </c>
      <c r="B4372" s="325" t="str">
        <f t="shared" si="250"/>
        <v>SAB</v>
      </c>
      <c r="C4372" s="327">
        <f t="shared" si="249"/>
        <v>45271</v>
      </c>
      <c r="D4372" s="325">
        <f t="shared" si="248"/>
        <v>2023</v>
      </c>
      <c r="E4372" s="326">
        <f t="shared" si="247"/>
        <v>155</v>
      </c>
    </row>
    <row r="4373" spans="1:5">
      <c r="A4373" s="324">
        <f t="shared" si="251"/>
        <v>45277</v>
      </c>
      <c r="B4373" s="325" t="str">
        <f t="shared" si="250"/>
        <v>DOM</v>
      </c>
      <c r="C4373" s="327">
        <f t="shared" si="249"/>
        <v>45271</v>
      </c>
      <c r="D4373" s="325">
        <f t="shared" si="248"/>
        <v>2023</v>
      </c>
      <c r="E4373" s="326">
        <f t="shared" si="247"/>
        <v>155</v>
      </c>
    </row>
    <row r="4374" spans="1:5">
      <c r="A4374" s="324">
        <f t="shared" si="251"/>
        <v>45278</v>
      </c>
      <c r="B4374" s="325" t="str">
        <f t="shared" si="250"/>
        <v>SEG</v>
      </c>
      <c r="C4374" s="327">
        <f t="shared" si="249"/>
        <v>45278</v>
      </c>
      <c r="D4374" s="325">
        <f t="shared" si="248"/>
        <v>2023</v>
      </c>
      <c r="E4374" s="326">
        <f t="shared" si="247"/>
        <v>156</v>
      </c>
    </row>
    <row r="4375" spans="1:5">
      <c r="A4375" s="324">
        <f t="shared" si="251"/>
        <v>45279</v>
      </c>
      <c r="B4375" s="325" t="str">
        <f t="shared" si="250"/>
        <v>TER</v>
      </c>
      <c r="C4375" s="327">
        <f t="shared" si="249"/>
        <v>45278</v>
      </c>
      <c r="D4375" s="325">
        <f t="shared" si="248"/>
        <v>2023</v>
      </c>
      <c r="E4375" s="326">
        <f t="shared" si="247"/>
        <v>156</v>
      </c>
    </row>
    <row r="4376" spans="1:5">
      <c r="A4376" s="324">
        <f t="shared" si="251"/>
        <v>45280</v>
      </c>
      <c r="B4376" s="325" t="str">
        <f t="shared" si="250"/>
        <v>QUA</v>
      </c>
      <c r="C4376" s="327">
        <f t="shared" si="249"/>
        <v>45278</v>
      </c>
      <c r="D4376" s="325">
        <f t="shared" si="248"/>
        <v>2023</v>
      </c>
      <c r="E4376" s="326">
        <f t="shared" si="247"/>
        <v>156</v>
      </c>
    </row>
    <row r="4377" spans="1:5">
      <c r="A4377" s="324">
        <f t="shared" si="251"/>
        <v>45281</v>
      </c>
      <c r="B4377" s="325" t="str">
        <f t="shared" si="250"/>
        <v>QUI</v>
      </c>
      <c r="C4377" s="327">
        <f t="shared" si="249"/>
        <v>45278</v>
      </c>
      <c r="D4377" s="325">
        <f t="shared" si="248"/>
        <v>2023</v>
      </c>
      <c r="E4377" s="326">
        <f t="shared" si="247"/>
        <v>156</v>
      </c>
    </row>
    <row r="4378" spans="1:5">
      <c r="A4378" s="324">
        <f t="shared" si="251"/>
        <v>45282</v>
      </c>
      <c r="B4378" s="325" t="str">
        <f t="shared" si="250"/>
        <v>SEX</v>
      </c>
      <c r="C4378" s="327">
        <f t="shared" si="249"/>
        <v>45278</v>
      </c>
      <c r="D4378" s="325">
        <f t="shared" si="248"/>
        <v>2023</v>
      </c>
      <c r="E4378" s="326">
        <f t="shared" si="247"/>
        <v>156</v>
      </c>
    </row>
    <row r="4379" spans="1:5">
      <c r="A4379" s="324">
        <f t="shared" si="251"/>
        <v>45283</v>
      </c>
      <c r="B4379" s="325" t="str">
        <f t="shared" si="250"/>
        <v>SAB</v>
      </c>
      <c r="C4379" s="327">
        <f t="shared" si="249"/>
        <v>45278</v>
      </c>
      <c r="D4379" s="325">
        <f t="shared" si="248"/>
        <v>2023</v>
      </c>
      <c r="E4379" s="326">
        <f t="shared" si="247"/>
        <v>156</v>
      </c>
    </row>
    <row r="4380" spans="1:5">
      <c r="A4380" s="324">
        <f t="shared" si="251"/>
        <v>45284</v>
      </c>
      <c r="B4380" s="325" t="str">
        <f t="shared" si="250"/>
        <v>DOM</v>
      </c>
      <c r="C4380" s="327">
        <f t="shared" si="249"/>
        <v>45278</v>
      </c>
      <c r="D4380" s="325">
        <f t="shared" si="248"/>
        <v>2023</v>
      </c>
      <c r="E4380" s="326">
        <f t="shared" si="247"/>
        <v>156</v>
      </c>
    </row>
    <row r="4381" spans="1:5">
      <c r="A4381" s="324">
        <f t="shared" si="251"/>
        <v>45285</v>
      </c>
      <c r="B4381" s="325" t="str">
        <f t="shared" si="250"/>
        <v>SEG</v>
      </c>
      <c r="C4381" s="327">
        <f t="shared" si="249"/>
        <v>45285</v>
      </c>
      <c r="D4381" s="325">
        <f t="shared" si="248"/>
        <v>2023</v>
      </c>
      <c r="E4381" s="326">
        <f t="shared" si="247"/>
        <v>157</v>
      </c>
    </row>
    <row r="4382" spans="1:5">
      <c r="A4382" s="324">
        <f t="shared" si="251"/>
        <v>45286</v>
      </c>
      <c r="B4382" s="325" t="str">
        <f t="shared" si="250"/>
        <v>TER</v>
      </c>
      <c r="C4382" s="327">
        <f t="shared" si="249"/>
        <v>45285</v>
      </c>
      <c r="D4382" s="325">
        <f t="shared" si="248"/>
        <v>2023</v>
      </c>
      <c r="E4382" s="326">
        <f t="shared" ref="E4382:E4445" si="252">IF(B4382="seg",E4381+1,E4381)</f>
        <v>157</v>
      </c>
    </row>
    <row r="4383" spans="1:5">
      <c r="A4383" s="324">
        <f t="shared" si="251"/>
        <v>45287</v>
      </c>
      <c r="B4383" s="325" t="str">
        <f t="shared" si="250"/>
        <v>QUA</v>
      </c>
      <c r="C4383" s="327">
        <f t="shared" si="249"/>
        <v>45285</v>
      </c>
      <c r="D4383" s="325">
        <f t="shared" si="248"/>
        <v>2023</v>
      </c>
      <c r="E4383" s="326">
        <f t="shared" si="252"/>
        <v>157</v>
      </c>
    </row>
    <row r="4384" spans="1:5">
      <c r="A4384" s="324">
        <f t="shared" si="251"/>
        <v>45288</v>
      </c>
      <c r="B4384" s="325" t="str">
        <f t="shared" si="250"/>
        <v>QUI</v>
      </c>
      <c r="C4384" s="327">
        <f t="shared" si="249"/>
        <v>45285</v>
      </c>
      <c r="D4384" s="325">
        <f t="shared" si="248"/>
        <v>2023</v>
      </c>
      <c r="E4384" s="326">
        <f t="shared" si="252"/>
        <v>157</v>
      </c>
    </row>
    <row r="4385" spans="1:5">
      <c r="A4385" s="324">
        <f t="shared" si="251"/>
        <v>45289</v>
      </c>
      <c r="B4385" s="325" t="str">
        <f t="shared" si="250"/>
        <v>SEX</v>
      </c>
      <c r="C4385" s="327">
        <f t="shared" si="249"/>
        <v>45285</v>
      </c>
      <c r="D4385" s="325">
        <f t="shared" si="248"/>
        <v>2023</v>
      </c>
      <c r="E4385" s="326">
        <f t="shared" si="252"/>
        <v>157</v>
      </c>
    </row>
    <row r="4386" spans="1:5">
      <c r="A4386" s="324">
        <f t="shared" si="251"/>
        <v>45290</v>
      </c>
      <c r="B4386" s="325" t="str">
        <f t="shared" si="250"/>
        <v>SAB</v>
      </c>
      <c r="C4386" s="327">
        <f t="shared" si="249"/>
        <v>45285</v>
      </c>
      <c r="D4386" s="325">
        <f t="shared" si="248"/>
        <v>2023</v>
      </c>
      <c r="E4386" s="326">
        <f t="shared" si="252"/>
        <v>157</v>
      </c>
    </row>
    <row r="4387" spans="1:5">
      <c r="A4387" s="324">
        <f t="shared" si="251"/>
        <v>45291</v>
      </c>
      <c r="B4387" s="325" t="str">
        <f t="shared" si="250"/>
        <v>DOM</v>
      </c>
      <c r="C4387" s="327">
        <f t="shared" si="249"/>
        <v>45285</v>
      </c>
      <c r="D4387" s="325">
        <f t="shared" si="248"/>
        <v>2023</v>
      </c>
      <c r="E4387" s="326">
        <f t="shared" si="252"/>
        <v>157</v>
      </c>
    </row>
    <row r="4388" spans="1:5">
      <c r="A4388" s="324">
        <f t="shared" si="251"/>
        <v>45292</v>
      </c>
      <c r="B4388" s="325" t="str">
        <f t="shared" si="250"/>
        <v>SEG</v>
      </c>
      <c r="C4388" s="327">
        <f t="shared" si="249"/>
        <v>45292</v>
      </c>
      <c r="D4388" s="325">
        <f t="shared" si="248"/>
        <v>2024</v>
      </c>
      <c r="E4388" s="326">
        <f t="shared" si="252"/>
        <v>158</v>
      </c>
    </row>
    <row r="4389" spans="1:5">
      <c r="A4389" s="324">
        <f t="shared" si="251"/>
        <v>45293</v>
      </c>
      <c r="B4389" s="325" t="str">
        <f t="shared" si="250"/>
        <v>TER</v>
      </c>
      <c r="C4389" s="327">
        <f t="shared" si="249"/>
        <v>45292</v>
      </c>
      <c r="D4389" s="325">
        <f t="shared" si="248"/>
        <v>2024</v>
      </c>
      <c r="E4389" s="326">
        <f t="shared" si="252"/>
        <v>158</v>
      </c>
    </row>
    <row r="4390" spans="1:5">
      <c r="A4390" s="324">
        <f t="shared" si="251"/>
        <v>45294</v>
      </c>
      <c r="B4390" s="325" t="str">
        <f t="shared" si="250"/>
        <v>QUA</v>
      </c>
      <c r="C4390" s="327">
        <f t="shared" si="249"/>
        <v>45292</v>
      </c>
      <c r="D4390" s="325">
        <f t="shared" si="248"/>
        <v>2024</v>
      </c>
      <c r="E4390" s="326">
        <f t="shared" si="252"/>
        <v>158</v>
      </c>
    </row>
    <row r="4391" spans="1:5">
      <c r="A4391" s="324">
        <f t="shared" si="251"/>
        <v>45295</v>
      </c>
      <c r="B4391" s="325" t="str">
        <f t="shared" si="250"/>
        <v>QUI</v>
      </c>
      <c r="C4391" s="327">
        <f t="shared" si="249"/>
        <v>45292</v>
      </c>
      <c r="D4391" s="325">
        <f t="shared" si="248"/>
        <v>2024</v>
      </c>
      <c r="E4391" s="326">
        <f t="shared" si="252"/>
        <v>158</v>
      </c>
    </row>
    <row r="4392" spans="1:5">
      <c r="A4392" s="324">
        <f t="shared" si="251"/>
        <v>45296</v>
      </c>
      <c r="B4392" s="325" t="str">
        <f t="shared" si="250"/>
        <v>SEX</v>
      </c>
      <c r="C4392" s="327">
        <f t="shared" si="249"/>
        <v>45292</v>
      </c>
      <c r="D4392" s="325">
        <f t="shared" ref="D4392:D4455" si="253">YEAR(A4392)</f>
        <v>2024</v>
      </c>
      <c r="E4392" s="326">
        <f t="shared" si="252"/>
        <v>158</v>
      </c>
    </row>
    <row r="4393" spans="1:5">
      <c r="A4393" s="324">
        <f t="shared" si="251"/>
        <v>45297</v>
      </c>
      <c r="B4393" s="325" t="str">
        <f t="shared" si="250"/>
        <v>SAB</v>
      </c>
      <c r="C4393" s="327">
        <f t="shared" si="249"/>
        <v>45292</v>
      </c>
      <c r="D4393" s="325">
        <f t="shared" si="253"/>
        <v>2024</v>
      </c>
      <c r="E4393" s="326">
        <f t="shared" si="252"/>
        <v>158</v>
      </c>
    </row>
    <row r="4394" spans="1:5">
      <c r="A4394" s="324">
        <f t="shared" si="251"/>
        <v>45298</v>
      </c>
      <c r="B4394" s="325" t="str">
        <f t="shared" si="250"/>
        <v>DOM</v>
      </c>
      <c r="C4394" s="327">
        <f t="shared" si="249"/>
        <v>45292</v>
      </c>
      <c r="D4394" s="325">
        <f t="shared" si="253"/>
        <v>2024</v>
      </c>
      <c r="E4394" s="326">
        <f t="shared" si="252"/>
        <v>158</v>
      </c>
    </row>
    <row r="4395" spans="1:5">
      <c r="A4395" s="324">
        <f t="shared" si="251"/>
        <v>45299</v>
      </c>
      <c r="B4395" s="325" t="str">
        <f t="shared" si="250"/>
        <v>SEG</v>
      </c>
      <c r="C4395" s="327">
        <f t="shared" si="249"/>
        <v>45299</v>
      </c>
      <c r="D4395" s="325">
        <f t="shared" si="253"/>
        <v>2024</v>
      </c>
      <c r="E4395" s="326">
        <f t="shared" si="252"/>
        <v>159</v>
      </c>
    </row>
    <row r="4396" spans="1:5">
      <c r="A4396" s="324">
        <f t="shared" si="251"/>
        <v>45300</v>
      </c>
      <c r="B4396" s="325" t="str">
        <f t="shared" si="250"/>
        <v>TER</v>
      </c>
      <c r="C4396" s="327">
        <f t="shared" si="249"/>
        <v>45299</v>
      </c>
      <c r="D4396" s="325">
        <f t="shared" si="253"/>
        <v>2024</v>
      </c>
      <c r="E4396" s="326">
        <f t="shared" si="252"/>
        <v>159</v>
      </c>
    </row>
    <row r="4397" spans="1:5">
      <c r="A4397" s="324">
        <f t="shared" si="251"/>
        <v>45301</v>
      </c>
      <c r="B4397" s="325" t="str">
        <f t="shared" si="250"/>
        <v>QUA</v>
      </c>
      <c r="C4397" s="327">
        <f t="shared" si="249"/>
        <v>45299</v>
      </c>
      <c r="D4397" s="325">
        <f t="shared" si="253"/>
        <v>2024</v>
      </c>
      <c r="E4397" s="326">
        <f t="shared" si="252"/>
        <v>159</v>
      </c>
    </row>
    <row r="4398" spans="1:5">
      <c r="A4398" s="324">
        <f t="shared" si="251"/>
        <v>45302</v>
      </c>
      <c r="B4398" s="325" t="str">
        <f t="shared" si="250"/>
        <v>QUI</v>
      </c>
      <c r="C4398" s="327">
        <f t="shared" ref="C4398:C4461" si="254">C4391+7</f>
        <v>45299</v>
      </c>
      <c r="D4398" s="325">
        <f t="shared" si="253"/>
        <v>2024</v>
      </c>
      <c r="E4398" s="326">
        <f t="shared" si="252"/>
        <v>159</v>
      </c>
    </row>
    <row r="4399" spans="1:5">
      <c r="A4399" s="324">
        <f t="shared" si="251"/>
        <v>45303</v>
      </c>
      <c r="B4399" s="325" t="str">
        <f t="shared" si="250"/>
        <v>SEX</v>
      </c>
      <c r="C4399" s="327">
        <f t="shared" si="254"/>
        <v>45299</v>
      </c>
      <c r="D4399" s="325">
        <f t="shared" si="253"/>
        <v>2024</v>
      </c>
      <c r="E4399" s="326">
        <f t="shared" si="252"/>
        <v>159</v>
      </c>
    </row>
    <row r="4400" spans="1:5">
      <c r="A4400" s="324">
        <f t="shared" si="251"/>
        <v>45304</v>
      </c>
      <c r="B4400" s="325" t="str">
        <f t="shared" si="250"/>
        <v>SAB</v>
      </c>
      <c r="C4400" s="327">
        <f t="shared" si="254"/>
        <v>45299</v>
      </c>
      <c r="D4400" s="325">
        <f t="shared" si="253"/>
        <v>2024</v>
      </c>
      <c r="E4400" s="326">
        <f t="shared" si="252"/>
        <v>159</v>
      </c>
    </row>
    <row r="4401" spans="1:5">
      <c r="A4401" s="324">
        <f t="shared" si="251"/>
        <v>45305</v>
      </c>
      <c r="B4401" s="325" t="str">
        <f t="shared" si="250"/>
        <v>DOM</v>
      </c>
      <c r="C4401" s="327">
        <f t="shared" si="254"/>
        <v>45299</v>
      </c>
      <c r="D4401" s="325">
        <f t="shared" si="253"/>
        <v>2024</v>
      </c>
      <c r="E4401" s="326">
        <f t="shared" si="252"/>
        <v>159</v>
      </c>
    </row>
    <row r="4402" spans="1:5">
      <c r="A4402" s="324">
        <f t="shared" si="251"/>
        <v>45306</v>
      </c>
      <c r="B4402" s="325" t="str">
        <f t="shared" si="250"/>
        <v>SEG</v>
      </c>
      <c r="C4402" s="327">
        <f t="shared" si="254"/>
        <v>45306</v>
      </c>
      <c r="D4402" s="325">
        <f t="shared" si="253"/>
        <v>2024</v>
      </c>
      <c r="E4402" s="326">
        <f t="shared" si="252"/>
        <v>160</v>
      </c>
    </row>
    <row r="4403" spans="1:5">
      <c r="A4403" s="324">
        <f t="shared" si="251"/>
        <v>45307</v>
      </c>
      <c r="B4403" s="325" t="str">
        <f t="shared" si="250"/>
        <v>TER</v>
      </c>
      <c r="C4403" s="327">
        <f t="shared" si="254"/>
        <v>45306</v>
      </c>
      <c r="D4403" s="325">
        <f t="shared" si="253"/>
        <v>2024</v>
      </c>
      <c r="E4403" s="326">
        <f t="shared" si="252"/>
        <v>160</v>
      </c>
    </row>
    <row r="4404" spans="1:5">
      <c r="A4404" s="324">
        <f t="shared" si="251"/>
        <v>45308</v>
      </c>
      <c r="B4404" s="325" t="str">
        <f t="shared" si="250"/>
        <v>QUA</v>
      </c>
      <c r="C4404" s="327">
        <f t="shared" si="254"/>
        <v>45306</v>
      </c>
      <c r="D4404" s="325">
        <f t="shared" si="253"/>
        <v>2024</v>
      </c>
      <c r="E4404" s="326">
        <f t="shared" si="252"/>
        <v>160</v>
      </c>
    </row>
    <row r="4405" spans="1:5">
      <c r="A4405" s="324">
        <f t="shared" si="251"/>
        <v>45309</v>
      </c>
      <c r="B4405" s="325" t="str">
        <f t="shared" si="250"/>
        <v>QUI</v>
      </c>
      <c r="C4405" s="327">
        <f t="shared" si="254"/>
        <v>45306</v>
      </c>
      <c r="D4405" s="325">
        <f t="shared" si="253"/>
        <v>2024</v>
      </c>
      <c r="E4405" s="326">
        <f t="shared" si="252"/>
        <v>160</v>
      </c>
    </row>
    <row r="4406" spans="1:5">
      <c r="A4406" s="324">
        <f t="shared" si="251"/>
        <v>45310</v>
      </c>
      <c r="B4406" s="325" t="str">
        <f t="shared" si="250"/>
        <v>SEX</v>
      </c>
      <c r="C4406" s="327">
        <f t="shared" si="254"/>
        <v>45306</v>
      </c>
      <c r="D4406" s="325">
        <f t="shared" si="253"/>
        <v>2024</v>
      </c>
      <c r="E4406" s="326">
        <f t="shared" si="252"/>
        <v>160</v>
      </c>
    </row>
    <row r="4407" spans="1:5">
      <c r="A4407" s="324">
        <f t="shared" si="251"/>
        <v>45311</v>
      </c>
      <c r="B4407" s="325" t="str">
        <f t="shared" si="250"/>
        <v>SAB</v>
      </c>
      <c r="C4407" s="327">
        <f t="shared" si="254"/>
        <v>45306</v>
      </c>
      <c r="D4407" s="325">
        <f t="shared" si="253"/>
        <v>2024</v>
      </c>
      <c r="E4407" s="326">
        <f t="shared" si="252"/>
        <v>160</v>
      </c>
    </row>
    <row r="4408" spans="1:5">
      <c r="A4408" s="324">
        <f t="shared" si="251"/>
        <v>45312</v>
      </c>
      <c r="B4408" s="325" t="str">
        <f t="shared" si="250"/>
        <v>DOM</v>
      </c>
      <c r="C4408" s="327">
        <f t="shared" si="254"/>
        <v>45306</v>
      </c>
      <c r="D4408" s="325">
        <f t="shared" si="253"/>
        <v>2024</v>
      </c>
      <c r="E4408" s="326">
        <f t="shared" si="252"/>
        <v>160</v>
      </c>
    </row>
    <row r="4409" spans="1:5">
      <c r="A4409" s="324">
        <f t="shared" si="251"/>
        <v>45313</v>
      </c>
      <c r="B4409" s="325" t="str">
        <f t="shared" si="250"/>
        <v>SEG</v>
      </c>
      <c r="C4409" s="327">
        <f t="shared" si="254"/>
        <v>45313</v>
      </c>
      <c r="D4409" s="325">
        <f t="shared" si="253"/>
        <v>2024</v>
      </c>
      <c r="E4409" s="326">
        <f t="shared" si="252"/>
        <v>161</v>
      </c>
    </row>
    <row r="4410" spans="1:5">
      <c r="A4410" s="324">
        <f t="shared" si="251"/>
        <v>45314</v>
      </c>
      <c r="B4410" s="325" t="str">
        <f t="shared" si="250"/>
        <v>TER</v>
      </c>
      <c r="C4410" s="327">
        <f t="shared" si="254"/>
        <v>45313</v>
      </c>
      <c r="D4410" s="325">
        <f t="shared" si="253"/>
        <v>2024</v>
      </c>
      <c r="E4410" s="326">
        <f t="shared" si="252"/>
        <v>161</v>
      </c>
    </row>
    <row r="4411" spans="1:5">
      <c r="A4411" s="324">
        <f t="shared" si="251"/>
        <v>45315</v>
      </c>
      <c r="B4411" s="325" t="str">
        <f t="shared" si="250"/>
        <v>QUA</v>
      </c>
      <c r="C4411" s="327">
        <f t="shared" si="254"/>
        <v>45313</v>
      </c>
      <c r="D4411" s="325">
        <f t="shared" si="253"/>
        <v>2024</v>
      </c>
      <c r="E4411" s="326">
        <f t="shared" si="252"/>
        <v>161</v>
      </c>
    </row>
    <row r="4412" spans="1:5">
      <c r="A4412" s="324">
        <f t="shared" si="251"/>
        <v>45316</v>
      </c>
      <c r="B4412" s="325" t="str">
        <f t="shared" si="250"/>
        <v>QUI</v>
      </c>
      <c r="C4412" s="327">
        <f t="shared" si="254"/>
        <v>45313</v>
      </c>
      <c r="D4412" s="325">
        <f t="shared" si="253"/>
        <v>2024</v>
      </c>
      <c r="E4412" s="326">
        <f t="shared" si="252"/>
        <v>161</v>
      </c>
    </row>
    <row r="4413" spans="1:5">
      <c r="A4413" s="324">
        <f t="shared" si="251"/>
        <v>45317</v>
      </c>
      <c r="B4413" s="325" t="str">
        <f t="shared" si="250"/>
        <v>SEX</v>
      </c>
      <c r="C4413" s="327">
        <f t="shared" si="254"/>
        <v>45313</v>
      </c>
      <c r="D4413" s="325">
        <f t="shared" si="253"/>
        <v>2024</v>
      </c>
      <c r="E4413" s="326">
        <f t="shared" si="252"/>
        <v>161</v>
      </c>
    </row>
    <row r="4414" spans="1:5">
      <c r="A4414" s="324">
        <f t="shared" si="251"/>
        <v>45318</v>
      </c>
      <c r="B4414" s="325" t="str">
        <f t="shared" si="250"/>
        <v>SAB</v>
      </c>
      <c r="C4414" s="327">
        <f t="shared" si="254"/>
        <v>45313</v>
      </c>
      <c r="D4414" s="325">
        <f t="shared" si="253"/>
        <v>2024</v>
      </c>
      <c r="E4414" s="326">
        <f t="shared" si="252"/>
        <v>161</v>
      </c>
    </row>
    <row r="4415" spans="1:5">
      <c r="A4415" s="324">
        <f t="shared" si="251"/>
        <v>45319</v>
      </c>
      <c r="B4415" s="325" t="str">
        <f t="shared" si="250"/>
        <v>DOM</v>
      </c>
      <c r="C4415" s="327">
        <f t="shared" si="254"/>
        <v>45313</v>
      </c>
      <c r="D4415" s="325">
        <f t="shared" si="253"/>
        <v>2024</v>
      </c>
      <c r="E4415" s="326">
        <f t="shared" si="252"/>
        <v>161</v>
      </c>
    </row>
    <row r="4416" spans="1:5">
      <c r="A4416" s="324">
        <f t="shared" si="251"/>
        <v>45320</v>
      </c>
      <c r="B4416" s="325" t="str">
        <f t="shared" si="250"/>
        <v>SEG</v>
      </c>
      <c r="C4416" s="327">
        <f t="shared" si="254"/>
        <v>45320</v>
      </c>
      <c r="D4416" s="325">
        <f t="shared" si="253"/>
        <v>2024</v>
      </c>
      <c r="E4416" s="326">
        <f t="shared" si="252"/>
        <v>162</v>
      </c>
    </row>
    <row r="4417" spans="1:5">
      <c r="A4417" s="324">
        <f t="shared" si="251"/>
        <v>45321</v>
      </c>
      <c r="B4417" s="325" t="str">
        <f t="shared" si="250"/>
        <v>TER</v>
      </c>
      <c r="C4417" s="327">
        <f t="shared" si="254"/>
        <v>45320</v>
      </c>
      <c r="D4417" s="325">
        <f t="shared" si="253"/>
        <v>2024</v>
      </c>
      <c r="E4417" s="326">
        <f t="shared" si="252"/>
        <v>162</v>
      </c>
    </row>
    <row r="4418" spans="1:5">
      <c r="A4418" s="324">
        <f t="shared" si="251"/>
        <v>45322</v>
      </c>
      <c r="B4418" s="325" t="str">
        <f t="shared" ref="B4418:B4481" si="255">VLOOKUP(WEEKDAY(A4418),$G$2:$H$9,2,0)</f>
        <v>QUA</v>
      </c>
      <c r="C4418" s="327">
        <f t="shared" si="254"/>
        <v>45320</v>
      </c>
      <c r="D4418" s="325">
        <f t="shared" si="253"/>
        <v>2024</v>
      </c>
      <c r="E4418" s="326">
        <f t="shared" si="252"/>
        <v>162</v>
      </c>
    </row>
    <row r="4419" spans="1:5">
      <c r="A4419" s="324">
        <f t="shared" si="251"/>
        <v>45323</v>
      </c>
      <c r="B4419" s="325" t="str">
        <f t="shared" si="255"/>
        <v>QUI</v>
      </c>
      <c r="C4419" s="327">
        <f t="shared" si="254"/>
        <v>45320</v>
      </c>
      <c r="D4419" s="325">
        <f t="shared" si="253"/>
        <v>2024</v>
      </c>
      <c r="E4419" s="326">
        <f t="shared" si="252"/>
        <v>162</v>
      </c>
    </row>
    <row r="4420" spans="1:5">
      <c r="A4420" s="324">
        <f t="shared" si="251"/>
        <v>45324</v>
      </c>
      <c r="B4420" s="325" t="str">
        <f t="shared" si="255"/>
        <v>SEX</v>
      </c>
      <c r="C4420" s="327">
        <f t="shared" si="254"/>
        <v>45320</v>
      </c>
      <c r="D4420" s="325">
        <f t="shared" si="253"/>
        <v>2024</v>
      </c>
      <c r="E4420" s="326">
        <f t="shared" si="252"/>
        <v>162</v>
      </c>
    </row>
    <row r="4421" spans="1:5">
      <c r="A4421" s="324">
        <f t="shared" si="251"/>
        <v>45325</v>
      </c>
      <c r="B4421" s="325" t="str">
        <f t="shared" si="255"/>
        <v>SAB</v>
      </c>
      <c r="C4421" s="327">
        <f t="shared" si="254"/>
        <v>45320</v>
      </c>
      <c r="D4421" s="325">
        <f t="shared" si="253"/>
        <v>2024</v>
      </c>
      <c r="E4421" s="326">
        <f t="shared" si="252"/>
        <v>162</v>
      </c>
    </row>
    <row r="4422" spans="1:5">
      <c r="A4422" s="324">
        <f t="shared" si="251"/>
        <v>45326</v>
      </c>
      <c r="B4422" s="325" t="str">
        <f t="shared" si="255"/>
        <v>DOM</v>
      </c>
      <c r="C4422" s="327">
        <f t="shared" si="254"/>
        <v>45320</v>
      </c>
      <c r="D4422" s="325">
        <f t="shared" si="253"/>
        <v>2024</v>
      </c>
      <c r="E4422" s="326">
        <f t="shared" si="252"/>
        <v>162</v>
      </c>
    </row>
    <row r="4423" spans="1:5">
      <c r="A4423" s="324">
        <f t="shared" si="251"/>
        <v>45327</v>
      </c>
      <c r="B4423" s="325" t="str">
        <f t="shared" si="255"/>
        <v>SEG</v>
      </c>
      <c r="C4423" s="327">
        <f t="shared" si="254"/>
        <v>45327</v>
      </c>
      <c r="D4423" s="325">
        <f t="shared" si="253"/>
        <v>2024</v>
      </c>
      <c r="E4423" s="326">
        <f t="shared" si="252"/>
        <v>163</v>
      </c>
    </row>
    <row r="4424" spans="1:5">
      <c r="A4424" s="324">
        <f t="shared" si="251"/>
        <v>45328</v>
      </c>
      <c r="B4424" s="325" t="str">
        <f t="shared" si="255"/>
        <v>TER</v>
      </c>
      <c r="C4424" s="327">
        <f t="shared" si="254"/>
        <v>45327</v>
      </c>
      <c r="D4424" s="325">
        <f t="shared" si="253"/>
        <v>2024</v>
      </c>
      <c r="E4424" s="326">
        <f t="shared" si="252"/>
        <v>163</v>
      </c>
    </row>
    <row r="4425" spans="1:5">
      <c r="A4425" s="324">
        <f t="shared" si="251"/>
        <v>45329</v>
      </c>
      <c r="B4425" s="325" t="str">
        <f t="shared" si="255"/>
        <v>QUA</v>
      </c>
      <c r="C4425" s="327">
        <f t="shared" si="254"/>
        <v>45327</v>
      </c>
      <c r="D4425" s="325">
        <f t="shared" si="253"/>
        <v>2024</v>
      </c>
      <c r="E4425" s="326">
        <f t="shared" si="252"/>
        <v>163</v>
      </c>
    </row>
    <row r="4426" spans="1:5">
      <c r="A4426" s="324">
        <f t="shared" si="251"/>
        <v>45330</v>
      </c>
      <c r="B4426" s="325" t="str">
        <f t="shared" si="255"/>
        <v>QUI</v>
      </c>
      <c r="C4426" s="327">
        <f t="shared" si="254"/>
        <v>45327</v>
      </c>
      <c r="D4426" s="325">
        <f t="shared" si="253"/>
        <v>2024</v>
      </c>
      <c r="E4426" s="326">
        <f t="shared" si="252"/>
        <v>163</v>
      </c>
    </row>
    <row r="4427" spans="1:5">
      <c r="A4427" s="324">
        <f t="shared" si="251"/>
        <v>45331</v>
      </c>
      <c r="B4427" s="325" t="str">
        <f t="shared" si="255"/>
        <v>SEX</v>
      </c>
      <c r="C4427" s="327">
        <f t="shared" si="254"/>
        <v>45327</v>
      </c>
      <c r="D4427" s="325">
        <f t="shared" si="253"/>
        <v>2024</v>
      </c>
      <c r="E4427" s="326">
        <f t="shared" si="252"/>
        <v>163</v>
      </c>
    </row>
    <row r="4428" spans="1:5">
      <c r="A4428" s="324">
        <f t="shared" ref="A4428:A4491" si="256">A4427+1</f>
        <v>45332</v>
      </c>
      <c r="B4428" s="325" t="str">
        <f t="shared" si="255"/>
        <v>SAB</v>
      </c>
      <c r="C4428" s="327">
        <f t="shared" si="254"/>
        <v>45327</v>
      </c>
      <c r="D4428" s="325">
        <f t="shared" si="253"/>
        <v>2024</v>
      </c>
      <c r="E4428" s="326">
        <f t="shared" si="252"/>
        <v>163</v>
      </c>
    </row>
    <row r="4429" spans="1:5">
      <c r="A4429" s="324">
        <f t="shared" si="256"/>
        <v>45333</v>
      </c>
      <c r="B4429" s="325" t="str">
        <f t="shared" si="255"/>
        <v>DOM</v>
      </c>
      <c r="C4429" s="327">
        <f t="shared" si="254"/>
        <v>45327</v>
      </c>
      <c r="D4429" s="325">
        <f t="shared" si="253"/>
        <v>2024</v>
      </c>
      <c r="E4429" s="326">
        <f t="shared" si="252"/>
        <v>163</v>
      </c>
    </row>
    <row r="4430" spans="1:5">
      <c r="A4430" s="324">
        <f t="shared" si="256"/>
        <v>45334</v>
      </c>
      <c r="B4430" s="325" t="str">
        <f t="shared" si="255"/>
        <v>SEG</v>
      </c>
      <c r="C4430" s="327">
        <f t="shared" si="254"/>
        <v>45334</v>
      </c>
      <c r="D4430" s="325">
        <f t="shared" si="253"/>
        <v>2024</v>
      </c>
      <c r="E4430" s="326">
        <f t="shared" si="252"/>
        <v>164</v>
      </c>
    </row>
    <row r="4431" spans="1:5">
      <c r="A4431" s="324">
        <f t="shared" si="256"/>
        <v>45335</v>
      </c>
      <c r="B4431" s="325" t="str">
        <f t="shared" si="255"/>
        <v>TER</v>
      </c>
      <c r="C4431" s="327">
        <f t="shared" si="254"/>
        <v>45334</v>
      </c>
      <c r="D4431" s="325">
        <f t="shared" si="253"/>
        <v>2024</v>
      </c>
      <c r="E4431" s="326">
        <f t="shared" si="252"/>
        <v>164</v>
      </c>
    </row>
    <row r="4432" spans="1:5">
      <c r="A4432" s="324">
        <f t="shared" si="256"/>
        <v>45336</v>
      </c>
      <c r="B4432" s="325" t="str">
        <f t="shared" si="255"/>
        <v>QUA</v>
      </c>
      <c r="C4432" s="327">
        <f t="shared" si="254"/>
        <v>45334</v>
      </c>
      <c r="D4432" s="325">
        <f t="shared" si="253"/>
        <v>2024</v>
      </c>
      <c r="E4432" s="326">
        <f t="shared" si="252"/>
        <v>164</v>
      </c>
    </row>
    <row r="4433" spans="1:5">
      <c r="A4433" s="324">
        <f t="shared" si="256"/>
        <v>45337</v>
      </c>
      <c r="B4433" s="325" t="str">
        <f t="shared" si="255"/>
        <v>QUI</v>
      </c>
      <c r="C4433" s="327">
        <f t="shared" si="254"/>
        <v>45334</v>
      </c>
      <c r="D4433" s="325">
        <f t="shared" si="253"/>
        <v>2024</v>
      </c>
      <c r="E4433" s="326">
        <f t="shared" si="252"/>
        <v>164</v>
      </c>
    </row>
    <row r="4434" spans="1:5">
      <c r="A4434" s="324">
        <f t="shared" si="256"/>
        <v>45338</v>
      </c>
      <c r="B4434" s="325" t="str">
        <f t="shared" si="255"/>
        <v>SEX</v>
      </c>
      <c r="C4434" s="327">
        <f t="shared" si="254"/>
        <v>45334</v>
      </c>
      <c r="D4434" s="325">
        <f t="shared" si="253"/>
        <v>2024</v>
      </c>
      <c r="E4434" s="326">
        <f t="shared" si="252"/>
        <v>164</v>
      </c>
    </row>
    <row r="4435" spans="1:5">
      <c r="A4435" s="324">
        <f t="shared" si="256"/>
        <v>45339</v>
      </c>
      <c r="B4435" s="325" t="str">
        <f t="shared" si="255"/>
        <v>SAB</v>
      </c>
      <c r="C4435" s="327">
        <f t="shared" si="254"/>
        <v>45334</v>
      </c>
      <c r="D4435" s="325">
        <f t="shared" si="253"/>
        <v>2024</v>
      </c>
      <c r="E4435" s="326">
        <f t="shared" si="252"/>
        <v>164</v>
      </c>
    </row>
    <row r="4436" spans="1:5">
      <c r="A4436" s="324">
        <f t="shared" si="256"/>
        <v>45340</v>
      </c>
      <c r="B4436" s="325" t="str">
        <f t="shared" si="255"/>
        <v>DOM</v>
      </c>
      <c r="C4436" s="327">
        <f t="shared" si="254"/>
        <v>45334</v>
      </c>
      <c r="D4436" s="325">
        <f t="shared" si="253"/>
        <v>2024</v>
      </c>
      <c r="E4436" s="326">
        <f t="shared" si="252"/>
        <v>164</v>
      </c>
    </row>
    <row r="4437" spans="1:5">
      <c r="A4437" s="324">
        <f t="shared" si="256"/>
        <v>45341</v>
      </c>
      <c r="B4437" s="325" t="str">
        <f t="shared" si="255"/>
        <v>SEG</v>
      </c>
      <c r="C4437" s="327">
        <f t="shared" si="254"/>
        <v>45341</v>
      </c>
      <c r="D4437" s="325">
        <f t="shared" si="253"/>
        <v>2024</v>
      </c>
      <c r="E4437" s="326">
        <f t="shared" si="252"/>
        <v>165</v>
      </c>
    </row>
    <row r="4438" spans="1:5">
      <c r="A4438" s="324">
        <f t="shared" si="256"/>
        <v>45342</v>
      </c>
      <c r="B4438" s="325" t="str">
        <f t="shared" si="255"/>
        <v>TER</v>
      </c>
      <c r="C4438" s="327">
        <f t="shared" si="254"/>
        <v>45341</v>
      </c>
      <c r="D4438" s="325">
        <f t="shared" si="253"/>
        <v>2024</v>
      </c>
      <c r="E4438" s="326">
        <f t="shared" si="252"/>
        <v>165</v>
      </c>
    </row>
    <row r="4439" spans="1:5">
      <c r="A4439" s="324">
        <f t="shared" si="256"/>
        <v>45343</v>
      </c>
      <c r="B4439" s="325" t="str">
        <f t="shared" si="255"/>
        <v>QUA</v>
      </c>
      <c r="C4439" s="327">
        <f t="shared" si="254"/>
        <v>45341</v>
      </c>
      <c r="D4439" s="325">
        <f t="shared" si="253"/>
        <v>2024</v>
      </c>
      <c r="E4439" s="326">
        <f t="shared" si="252"/>
        <v>165</v>
      </c>
    </row>
    <row r="4440" spans="1:5">
      <c r="A4440" s="324">
        <f t="shared" si="256"/>
        <v>45344</v>
      </c>
      <c r="B4440" s="325" t="str">
        <f t="shared" si="255"/>
        <v>QUI</v>
      </c>
      <c r="C4440" s="327">
        <f t="shared" si="254"/>
        <v>45341</v>
      </c>
      <c r="D4440" s="325">
        <f t="shared" si="253"/>
        <v>2024</v>
      </c>
      <c r="E4440" s="326">
        <f t="shared" si="252"/>
        <v>165</v>
      </c>
    </row>
    <row r="4441" spans="1:5">
      <c r="A4441" s="324">
        <f t="shared" si="256"/>
        <v>45345</v>
      </c>
      <c r="B4441" s="325" t="str">
        <f t="shared" si="255"/>
        <v>SEX</v>
      </c>
      <c r="C4441" s="327">
        <f t="shared" si="254"/>
        <v>45341</v>
      </c>
      <c r="D4441" s="325">
        <f t="shared" si="253"/>
        <v>2024</v>
      </c>
      <c r="E4441" s="326">
        <f t="shared" si="252"/>
        <v>165</v>
      </c>
    </row>
    <row r="4442" spans="1:5">
      <c r="A4442" s="324">
        <f t="shared" si="256"/>
        <v>45346</v>
      </c>
      <c r="B4442" s="325" t="str">
        <f t="shared" si="255"/>
        <v>SAB</v>
      </c>
      <c r="C4442" s="327">
        <f t="shared" si="254"/>
        <v>45341</v>
      </c>
      <c r="D4442" s="325">
        <f t="shared" si="253"/>
        <v>2024</v>
      </c>
      <c r="E4442" s="326">
        <f t="shared" si="252"/>
        <v>165</v>
      </c>
    </row>
    <row r="4443" spans="1:5">
      <c r="A4443" s="324">
        <f t="shared" si="256"/>
        <v>45347</v>
      </c>
      <c r="B4443" s="325" t="str">
        <f t="shared" si="255"/>
        <v>DOM</v>
      </c>
      <c r="C4443" s="327">
        <f t="shared" si="254"/>
        <v>45341</v>
      </c>
      <c r="D4443" s="325">
        <f t="shared" si="253"/>
        <v>2024</v>
      </c>
      <c r="E4443" s="326">
        <f t="shared" si="252"/>
        <v>165</v>
      </c>
    </row>
    <row r="4444" spans="1:5">
      <c r="A4444" s="324">
        <f t="shared" si="256"/>
        <v>45348</v>
      </c>
      <c r="B4444" s="325" t="str">
        <f t="shared" si="255"/>
        <v>SEG</v>
      </c>
      <c r="C4444" s="327">
        <f t="shared" si="254"/>
        <v>45348</v>
      </c>
      <c r="D4444" s="325">
        <f t="shared" si="253"/>
        <v>2024</v>
      </c>
      <c r="E4444" s="326">
        <f t="shared" si="252"/>
        <v>166</v>
      </c>
    </row>
    <row r="4445" spans="1:5">
      <c r="A4445" s="324">
        <f t="shared" si="256"/>
        <v>45349</v>
      </c>
      <c r="B4445" s="325" t="str">
        <f t="shared" si="255"/>
        <v>TER</v>
      </c>
      <c r="C4445" s="327">
        <f t="shared" si="254"/>
        <v>45348</v>
      </c>
      <c r="D4445" s="325">
        <f t="shared" si="253"/>
        <v>2024</v>
      </c>
      <c r="E4445" s="326">
        <f t="shared" si="252"/>
        <v>166</v>
      </c>
    </row>
    <row r="4446" spans="1:5">
      <c r="A4446" s="324">
        <f t="shared" si="256"/>
        <v>45350</v>
      </c>
      <c r="B4446" s="325" t="str">
        <f t="shared" si="255"/>
        <v>QUA</v>
      </c>
      <c r="C4446" s="327">
        <f t="shared" si="254"/>
        <v>45348</v>
      </c>
      <c r="D4446" s="325">
        <f t="shared" si="253"/>
        <v>2024</v>
      </c>
      <c r="E4446" s="326">
        <f t="shared" ref="E4446:E4509" si="257">IF(B4446="seg",E4445+1,E4445)</f>
        <v>166</v>
      </c>
    </row>
    <row r="4447" spans="1:5">
      <c r="A4447" s="324">
        <f t="shared" si="256"/>
        <v>45351</v>
      </c>
      <c r="B4447" s="325" t="str">
        <f t="shared" si="255"/>
        <v>QUI</v>
      </c>
      <c r="C4447" s="327">
        <f t="shared" si="254"/>
        <v>45348</v>
      </c>
      <c r="D4447" s="325">
        <f t="shared" si="253"/>
        <v>2024</v>
      </c>
      <c r="E4447" s="326">
        <f t="shared" si="257"/>
        <v>166</v>
      </c>
    </row>
    <row r="4448" spans="1:5">
      <c r="A4448" s="324">
        <f t="shared" si="256"/>
        <v>45352</v>
      </c>
      <c r="B4448" s="325" t="str">
        <f t="shared" si="255"/>
        <v>SEX</v>
      </c>
      <c r="C4448" s="327">
        <f t="shared" si="254"/>
        <v>45348</v>
      </c>
      <c r="D4448" s="325">
        <f t="shared" si="253"/>
        <v>2024</v>
      </c>
      <c r="E4448" s="326">
        <f t="shared" si="257"/>
        <v>166</v>
      </c>
    </row>
    <row r="4449" spans="1:5">
      <c r="A4449" s="324">
        <f t="shared" si="256"/>
        <v>45353</v>
      </c>
      <c r="B4449" s="325" t="str">
        <f t="shared" si="255"/>
        <v>SAB</v>
      </c>
      <c r="C4449" s="327">
        <f t="shared" si="254"/>
        <v>45348</v>
      </c>
      <c r="D4449" s="325">
        <f t="shared" si="253"/>
        <v>2024</v>
      </c>
      <c r="E4449" s="326">
        <f t="shared" si="257"/>
        <v>166</v>
      </c>
    </row>
    <row r="4450" spans="1:5">
      <c r="A4450" s="324">
        <f t="shared" si="256"/>
        <v>45354</v>
      </c>
      <c r="B4450" s="325" t="str">
        <f t="shared" si="255"/>
        <v>DOM</v>
      </c>
      <c r="C4450" s="327">
        <f t="shared" si="254"/>
        <v>45348</v>
      </c>
      <c r="D4450" s="325">
        <f t="shared" si="253"/>
        <v>2024</v>
      </c>
      <c r="E4450" s="326">
        <f t="shared" si="257"/>
        <v>166</v>
      </c>
    </row>
    <row r="4451" spans="1:5">
      <c r="A4451" s="324">
        <f t="shared" si="256"/>
        <v>45355</v>
      </c>
      <c r="B4451" s="325" t="str">
        <f t="shared" si="255"/>
        <v>SEG</v>
      </c>
      <c r="C4451" s="327">
        <f t="shared" si="254"/>
        <v>45355</v>
      </c>
      <c r="D4451" s="325">
        <f t="shared" si="253"/>
        <v>2024</v>
      </c>
      <c r="E4451" s="326">
        <f t="shared" si="257"/>
        <v>167</v>
      </c>
    </row>
    <row r="4452" spans="1:5">
      <c r="A4452" s="324">
        <f t="shared" si="256"/>
        <v>45356</v>
      </c>
      <c r="B4452" s="325" t="str">
        <f t="shared" si="255"/>
        <v>TER</v>
      </c>
      <c r="C4452" s="327">
        <f t="shared" si="254"/>
        <v>45355</v>
      </c>
      <c r="D4452" s="325">
        <f t="shared" si="253"/>
        <v>2024</v>
      </c>
      <c r="E4452" s="326">
        <f t="shared" si="257"/>
        <v>167</v>
      </c>
    </row>
    <row r="4453" spans="1:5">
      <c r="A4453" s="324">
        <f t="shared" si="256"/>
        <v>45357</v>
      </c>
      <c r="B4453" s="325" t="str">
        <f t="shared" si="255"/>
        <v>QUA</v>
      </c>
      <c r="C4453" s="327">
        <f t="shared" si="254"/>
        <v>45355</v>
      </c>
      <c r="D4453" s="325">
        <f t="shared" si="253"/>
        <v>2024</v>
      </c>
      <c r="E4453" s="326">
        <f t="shared" si="257"/>
        <v>167</v>
      </c>
    </row>
    <row r="4454" spans="1:5">
      <c r="A4454" s="324">
        <f t="shared" si="256"/>
        <v>45358</v>
      </c>
      <c r="B4454" s="325" t="str">
        <f t="shared" si="255"/>
        <v>QUI</v>
      </c>
      <c r="C4454" s="327">
        <f t="shared" si="254"/>
        <v>45355</v>
      </c>
      <c r="D4454" s="325">
        <f t="shared" si="253"/>
        <v>2024</v>
      </c>
      <c r="E4454" s="326">
        <f t="shared" si="257"/>
        <v>167</v>
      </c>
    </row>
    <row r="4455" spans="1:5">
      <c r="A4455" s="324">
        <f t="shared" si="256"/>
        <v>45359</v>
      </c>
      <c r="B4455" s="325" t="str">
        <f t="shared" si="255"/>
        <v>SEX</v>
      </c>
      <c r="C4455" s="327">
        <f t="shared" si="254"/>
        <v>45355</v>
      </c>
      <c r="D4455" s="325">
        <f t="shared" si="253"/>
        <v>2024</v>
      </c>
      <c r="E4455" s="326">
        <f t="shared" si="257"/>
        <v>167</v>
      </c>
    </row>
    <row r="4456" spans="1:5">
      <c r="A4456" s="324">
        <f t="shared" si="256"/>
        <v>45360</v>
      </c>
      <c r="B4456" s="325" t="str">
        <f t="shared" si="255"/>
        <v>SAB</v>
      </c>
      <c r="C4456" s="327">
        <f t="shared" si="254"/>
        <v>45355</v>
      </c>
      <c r="D4456" s="325">
        <f t="shared" ref="D4456:D4519" si="258">YEAR(A4456)</f>
        <v>2024</v>
      </c>
      <c r="E4456" s="326">
        <f t="shared" si="257"/>
        <v>167</v>
      </c>
    </row>
    <row r="4457" spans="1:5">
      <c r="A4457" s="324">
        <f t="shared" si="256"/>
        <v>45361</v>
      </c>
      <c r="B4457" s="325" t="str">
        <f t="shared" si="255"/>
        <v>DOM</v>
      </c>
      <c r="C4457" s="327">
        <f t="shared" si="254"/>
        <v>45355</v>
      </c>
      <c r="D4457" s="325">
        <f t="shared" si="258"/>
        <v>2024</v>
      </c>
      <c r="E4457" s="326">
        <f t="shared" si="257"/>
        <v>167</v>
      </c>
    </row>
    <row r="4458" spans="1:5">
      <c r="A4458" s="324">
        <f t="shared" si="256"/>
        <v>45362</v>
      </c>
      <c r="B4458" s="325" t="str">
        <f t="shared" si="255"/>
        <v>SEG</v>
      </c>
      <c r="C4458" s="327">
        <f t="shared" si="254"/>
        <v>45362</v>
      </c>
      <c r="D4458" s="325">
        <f t="shared" si="258"/>
        <v>2024</v>
      </c>
      <c r="E4458" s="326">
        <f t="shared" si="257"/>
        <v>168</v>
      </c>
    </row>
    <row r="4459" spans="1:5">
      <c r="A4459" s="324">
        <f t="shared" si="256"/>
        <v>45363</v>
      </c>
      <c r="B4459" s="325" t="str">
        <f t="shared" si="255"/>
        <v>TER</v>
      </c>
      <c r="C4459" s="327">
        <f t="shared" si="254"/>
        <v>45362</v>
      </c>
      <c r="D4459" s="325">
        <f t="shared" si="258"/>
        <v>2024</v>
      </c>
      <c r="E4459" s="326">
        <f t="shared" si="257"/>
        <v>168</v>
      </c>
    </row>
    <row r="4460" spans="1:5">
      <c r="A4460" s="324">
        <f t="shared" si="256"/>
        <v>45364</v>
      </c>
      <c r="B4460" s="325" t="str">
        <f t="shared" si="255"/>
        <v>QUA</v>
      </c>
      <c r="C4460" s="327">
        <f t="shared" si="254"/>
        <v>45362</v>
      </c>
      <c r="D4460" s="325">
        <f t="shared" si="258"/>
        <v>2024</v>
      </c>
      <c r="E4460" s="326">
        <f t="shared" si="257"/>
        <v>168</v>
      </c>
    </row>
    <row r="4461" spans="1:5">
      <c r="A4461" s="324">
        <f t="shared" si="256"/>
        <v>45365</v>
      </c>
      <c r="B4461" s="325" t="str">
        <f t="shared" si="255"/>
        <v>QUI</v>
      </c>
      <c r="C4461" s="327">
        <f t="shared" si="254"/>
        <v>45362</v>
      </c>
      <c r="D4461" s="325">
        <f t="shared" si="258"/>
        <v>2024</v>
      </c>
      <c r="E4461" s="326">
        <f t="shared" si="257"/>
        <v>168</v>
      </c>
    </row>
    <row r="4462" spans="1:5">
      <c r="A4462" s="324">
        <f t="shared" si="256"/>
        <v>45366</v>
      </c>
      <c r="B4462" s="325" t="str">
        <f t="shared" si="255"/>
        <v>SEX</v>
      </c>
      <c r="C4462" s="327">
        <f t="shared" ref="C4462:C4525" si="259">C4455+7</f>
        <v>45362</v>
      </c>
      <c r="D4462" s="325">
        <f t="shared" si="258"/>
        <v>2024</v>
      </c>
      <c r="E4462" s="326">
        <f t="shared" si="257"/>
        <v>168</v>
      </c>
    </row>
    <row r="4463" spans="1:5">
      <c r="A4463" s="324">
        <f t="shared" si="256"/>
        <v>45367</v>
      </c>
      <c r="B4463" s="325" t="str">
        <f t="shared" si="255"/>
        <v>SAB</v>
      </c>
      <c r="C4463" s="327">
        <f t="shared" si="259"/>
        <v>45362</v>
      </c>
      <c r="D4463" s="325">
        <f t="shared" si="258"/>
        <v>2024</v>
      </c>
      <c r="E4463" s="326">
        <f t="shared" si="257"/>
        <v>168</v>
      </c>
    </row>
    <row r="4464" spans="1:5">
      <c r="A4464" s="324">
        <f t="shared" si="256"/>
        <v>45368</v>
      </c>
      <c r="B4464" s="325" t="str">
        <f t="shared" si="255"/>
        <v>DOM</v>
      </c>
      <c r="C4464" s="327">
        <f t="shared" si="259"/>
        <v>45362</v>
      </c>
      <c r="D4464" s="325">
        <f t="shared" si="258"/>
        <v>2024</v>
      </c>
      <c r="E4464" s="326">
        <f t="shared" si="257"/>
        <v>168</v>
      </c>
    </row>
    <row r="4465" spans="1:5">
      <c r="A4465" s="324">
        <f t="shared" si="256"/>
        <v>45369</v>
      </c>
      <c r="B4465" s="325" t="str">
        <f t="shared" si="255"/>
        <v>SEG</v>
      </c>
      <c r="C4465" s="327">
        <f t="shared" si="259"/>
        <v>45369</v>
      </c>
      <c r="D4465" s="325">
        <f t="shared" si="258"/>
        <v>2024</v>
      </c>
      <c r="E4465" s="326">
        <f t="shared" si="257"/>
        <v>169</v>
      </c>
    </row>
    <row r="4466" spans="1:5">
      <c r="A4466" s="324">
        <f t="shared" si="256"/>
        <v>45370</v>
      </c>
      <c r="B4466" s="325" t="str">
        <f t="shared" si="255"/>
        <v>TER</v>
      </c>
      <c r="C4466" s="327">
        <f t="shared" si="259"/>
        <v>45369</v>
      </c>
      <c r="D4466" s="325">
        <f t="shared" si="258"/>
        <v>2024</v>
      </c>
      <c r="E4466" s="326">
        <f t="shared" si="257"/>
        <v>169</v>
      </c>
    </row>
    <row r="4467" spans="1:5">
      <c r="A4467" s="324">
        <f t="shared" si="256"/>
        <v>45371</v>
      </c>
      <c r="B4467" s="325" t="str">
        <f t="shared" si="255"/>
        <v>QUA</v>
      </c>
      <c r="C4467" s="327">
        <f t="shared" si="259"/>
        <v>45369</v>
      </c>
      <c r="D4467" s="325">
        <f t="shared" si="258"/>
        <v>2024</v>
      </c>
      <c r="E4467" s="326">
        <f t="shared" si="257"/>
        <v>169</v>
      </c>
    </row>
    <row r="4468" spans="1:5">
      <c r="A4468" s="324">
        <f t="shared" si="256"/>
        <v>45372</v>
      </c>
      <c r="B4468" s="325" t="str">
        <f t="shared" si="255"/>
        <v>QUI</v>
      </c>
      <c r="C4468" s="327">
        <f t="shared" si="259"/>
        <v>45369</v>
      </c>
      <c r="D4468" s="325">
        <f t="shared" si="258"/>
        <v>2024</v>
      </c>
      <c r="E4468" s="326">
        <f t="shared" si="257"/>
        <v>169</v>
      </c>
    </row>
    <row r="4469" spans="1:5">
      <c r="A4469" s="324">
        <f t="shared" si="256"/>
        <v>45373</v>
      </c>
      <c r="B4469" s="325" t="str">
        <f t="shared" si="255"/>
        <v>SEX</v>
      </c>
      <c r="C4469" s="327">
        <f t="shared" si="259"/>
        <v>45369</v>
      </c>
      <c r="D4469" s="325">
        <f t="shared" si="258"/>
        <v>2024</v>
      </c>
      <c r="E4469" s="326">
        <f t="shared" si="257"/>
        <v>169</v>
      </c>
    </row>
    <row r="4470" spans="1:5">
      <c r="A4470" s="324">
        <f t="shared" si="256"/>
        <v>45374</v>
      </c>
      <c r="B4470" s="325" t="str">
        <f t="shared" si="255"/>
        <v>SAB</v>
      </c>
      <c r="C4470" s="327">
        <f t="shared" si="259"/>
        <v>45369</v>
      </c>
      <c r="D4470" s="325">
        <f t="shared" si="258"/>
        <v>2024</v>
      </c>
      <c r="E4470" s="326">
        <f t="shared" si="257"/>
        <v>169</v>
      </c>
    </row>
    <row r="4471" spans="1:5">
      <c r="A4471" s="324">
        <f t="shared" si="256"/>
        <v>45375</v>
      </c>
      <c r="B4471" s="325" t="str">
        <f t="shared" si="255"/>
        <v>DOM</v>
      </c>
      <c r="C4471" s="327">
        <f t="shared" si="259"/>
        <v>45369</v>
      </c>
      <c r="D4471" s="325">
        <f t="shared" si="258"/>
        <v>2024</v>
      </c>
      <c r="E4471" s="326">
        <f t="shared" si="257"/>
        <v>169</v>
      </c>
    </row>
    <row r="4472" spans="1:5">
      <c r="A4472" s="324">
        <f t="shared" si="256"/>
        <v>45376</v>
      </c>
      <c r="B4472" s="325" t="str">
        <f t="shared" si="255"/>
        <v>SEG</v>
      </c>
      <c r="C4472" s="327">
        <f t="shared" si="259"/>
        <v>45376</v>
      </c>
      <c r="D4472" s="325">
        <f t="shared" si="258"/>
        <v>2024</v>
      </c>
      <c r="E4472" s="326">
        <f t="shared" si="257"/>
        <v>170</v>
      </c>
    </row>
    <row r="4473" spans="1:5">
      <c r="A4473" s="324">
        <f t="shared" si="256"/>
        <v>45377</v>
      </c>
      <c r="B4473" s="325" t="str">
        <f t="shared" si="255"/>
        <v>TER</v>
      </c>
      <c r="C4473" s="327">
        <f t="shared" si="259"/>
        <v>45376</v>
      </c>
      <c r="D4473" s="325">
        <f t="shared" si="258"/>
        <v>2024</v>
      </c>
      <c r="E4473" s="326">
        <f t="shared" si="257"/>
        <v>170</v>
      </c>
    </row>
    <row r="4474" spans="1:5">
      <c r="A4474" s="324">
        <f t="shared" si="256"/>
        <v>45378</v>
      </c>
      <c r="B4474" s="325" t="str">
        <f t="shared" si="255"/>
        <v>QUA</v>
      </c>
      <c r="C4474" s="327">
        <f t="shared" si="259"/>
        <v>45376</v>
      </c>
      <c r="D4474" s="325">
        <f t="shared" si="258"/>
        <v>2024</v>
      </c>
      <c r="E4474" s="326">
        <f t="shared" si="257"/>
        <v>170</v>
      </c>
    </row>
    <row r="4475" spans="1:5">
      <c r="A4475" s="324">
        <f t="shared" si="256"/>
        <v>45379</v>
      </c>
      <c r="B4475" s="325" t="str">
        <f t="shared" si="255"/>
        <v>QUI</v>
      </c>
      <c r="C4475" s="327">
        <f t="shared" si="259"/>
        <v>45376</v>
      </c>
      <c r="D4475" s="325">
        <f t="shared" si="258"/>
        <v>2024</v>
      </c>
      <c r="E4475" s="326">
        <f t="shared" si="257"/>
        <v>170</v>
      </c>
    </row>
    <row r="4476" spans="1:5">
      <c r="A4476" s="324">
        <f t="shared" si="256"/>
        <v>45380</v>
      </c>
      <c r="B4476" s="325" t="str">
        <f t="shared" si="255"/>
        <v>SEX</v>
      </c>
      <c r="C4476" s="327">
        <f t="shared" si="259"/>
        <v>45376</v>
      </c>
      <c r="D4476" s="325">
        <f t="shared" si="258"/>
        <v>2024</v>
      </c>
      <c r="E4476" s="326">
        <f t="shared" si="257"/>
        <v>170</v>
      </c>
    </row>
    <row r="4477" spans="1:5">
      <c r="A4477" s="324">
        <f t="shared" si="256"/>
        <v>45381</v>
      </c>
      <c r="B4477" s="325" t="str">
        <f t="shared" si="255"/>
        <v>SAB</v>
      </c>
      <c r="C4477" s="327">
        <f t="shared" si="259"/>
        <v>45376</v>
      </c>
      <c r="D4477" s="325">
        <f t="shared" si="258"/>
        <v>2024</v>
      </c>
      <c r="E4477" s="326">
        <f t="shared" si="257"/>
        <v>170</v>
      </c>
    </row>
    <row r="4478" spans="1:5">
      <c r="A4478" s="324">
        <f t="shared" si="256"/>
        <v>45382</v>
      </c>
      <c r="B4478" s="325" t="str">
        <f t="shared" si="255"/>
        <v>DOM</v>
      </c>
      <c r="C4478" s="327">
        <f t="shared" si="259"/>
        <v>45376</v>
      </c>
      <c r="D4478" s="325">
        <f t="shared" si="258"/>
        <v>2024</v>
      </c>
      <c r="E4478" s="326">
        <f t="shared" si="257"/>
        <v>170</v>
      </c>
    </row>
    <row r="4479" spans="1:5">
      <c r="A4479" s="324">
        <f t="shared" si="256"/>
        <v>45383</v>
      </c>
      <c r="B4479" s="325" t="str">
        <f t="shared" si="255"/>
        <v>SEG</v>
      </c>
      <c r="C4479" s="327">
        <f t="shared" si="259"/>
        <v>45383</v>
      </c>
      <c r="D4479" s="325">
        <f t="shared" si="258"/>
        <v>2024</v>
      </c>
      <c r="E4479" s="326">
        <f t="shared" si="257"/>
        <v>171</v>
      </c>
    </row>
    <row r="4480" spans="1:5">
      <c r="A4480" s="324">
        <f t="shared" si="256"/>
        <v>45384</v>
      </c>
      <c r="B4480" s="325" t="str">
        <f t="shared" si="255"/>
        <v>TER</v>
      </c>
      <c r="C4480" s="327">
        <f t="shared" si="259"/>
        <v>45383</v>
      </c>
      <c r="D4480" s="325">
        <f t="shared" si="258"/>
        <v>2024</v>
      </c>
      <c r="E4480" s="326">
        <f t="shared" si="257"/>
        <v>171</v>
      </c>
    </row>
    <row r="4481" spans="1:5">
      <c r="A4481" s="324">
        <f t="shared" si="256"/>
        <v>45385</v>
      </c>
      <c r="B4481" s="325" t="str">
        <f t="shared" si="255"/>
        <v>QUA</v>
      </c>
      <c r="C4481" s="327">
        <f t="shared" si="259"/>
        <v>45383</v>
      </c>
      <c r="D4481" s="325">
        <f t="shared" si="258"/>
        <v>2024</v>
      </c>
      <c r="E4481" s="326">
        <f t="shared" si="257"/>
        <v>171</v>
      </c>
    </row>
    <row r="4482" spans="1:5">
      <c r="A4482" s="324">
        <f t="shared" si="256"/>
        <v>45386</v>
      </c>
      <c r="B4482" s="325" t="str">
        <f t="shared" ref="B4482:B4545" si="260">VLOOKUP(WEEKDAY(A4482),$G$2:$H$9,2,0)</f>
        <v>QUI</v>
      </c>
      <c r="C4482" s="327">
        <f t="shared" si="259"/>
        <v>45383</v>
      </c>
      <c r="D4482" s="325">
        <f t="shared" si="258"/>
        <v>2024</v>
      </c>
      <c r="E4482" s="326">
        <f t="shared" si="257"/>
        <v>171</v>
      </c>
    </row>
    <row r="4483" spans="1:5">
      <c r="A4483" s="324">
        <f t="shared" si="256"/>
        <v>45387</v>
      </c>
      <c r="B4483" s="325" t="str">
        <f t="shared" si="260"/>
        <v>SEX</v>
      </c>
      <c r="C4483" s="327">
        <f t="shared" si="259"/>
        <v>45383</v>
      </c>
      <c r="D4483" s="325">
        <f t="shared" si="258"/>
        <v>2024</v>
      </c>
      <c r="E4483" s="326">
        <f t="shared" si="257"/>
        <v>171</v>
      </c>
    </row>
    <row r="4484" spans="1:5">
      <c r="A4484" s="324">
        <f t="shared" si="256"/>
        <v>45388</v>
      </c>
      <c r="B4484" s="325" t="str">
        <f t="shared" si="260"/>
        <v>SAB</v>
      </c>
      <c r="C4484" s="327">
        <f t="shared" si="259"/>
        <v>45383</v>
      </c>
      <c r="D4484" s="325">
        <f t="shared" si="258"/>
        <v>2024</v>
      </c>
      <c r="E4484" s="326">
        <f t="shared" si="257"/>
        <v>171</v>
      </c>
    </row>
    <row r="4485" spans="1:5">
      <c r="A4485" s="324">
        <f t="shared" si="256"/>
        <v>45389</v>
      </c>
      <c r="B4485" s="325" t="str">
        <f t="shared" si="260"/>
        <v>DOM</v>
      </c>
      <c r="C4485" s="327">
        <f t="shared" si="259"/>
        <v>45383</v>
      </c>
      <c r="D4485" s="325">
        <f t="shared" si="258"/>
        <v>2024</v>
      </c>
      <c r="E4485" s="326">
        <f t="shared" si="257"/>
        <v>171</v>
      </c>
    </row>
    <row r="4486" spans="1:5">
      <c r="A4486" s="324">
        <f t="shared" si="256"/>
        <v>45390</v>
      </c>
      <c r="B4486" s="325" t="str">
        <f t="shared" si="260"/>
        <v>SEG</v>
      </c>
      <c r="C4486" s="327">
        <f t="shared" si="259"/>
        <v>45390</v>
      </c>
      <c r="D4486" s="325">
        <f t="shared" si="258"/>
        <v>2024</v>
      </c>
      <c r="E4486" s="326">
        <f t="shared" si="257"/>
        <v>172</v>
      </c>
    </row>
    <row r="4487" spans="1:5">
      <c r="A4487" s="324">
        <f t="shared" si="256"/>
        <v>45391</v>
      </c>
      <c r="B4487" s="325" t="str">
        <f t="shared" si="260"/>
        <v>TER</v>
      </c>
      <c r="C4487" s="327">
        <f t="shared" si="259"/>
        <v>45390</v>
      </c>
      <c r="D4487" s="325">
        <f t="shared" si="258"/>
        <v>2024</v>
      </c>
      <c r="E4487" s="326">
        <f t="shared" si="257"/>
        <v>172</v>
      </c>
    </row>
    <row r="4488" spans="1:5">
      <c r="A4488" s="324">
        <f t="shared" si="256"/>
        <v>45392</v>
      </c>
      <c r="B4488" s="325" t="str">
        <f t="shared" si="260"/>
        <v>QUA</v>
      </c>
      <c r="C4488" s="327">
        <f t="shared" si="259"/>
        <v>45390</v>
      </c>
      <c r="D4488" s="325">
        <f t="shared" si="258"/>
        <v>2024</v>
      </c>
      <c r="E4488" s="326">
        <f t="shared" si="257"/>
        <v>172</v>
      </c>
    </row>
    <row r="4489" spans="1:5">
      <c r="A4489" s="324">
        <f t="shared" si="256"/>
        <v>45393</v>
      </c>
      <c r="B4489" s="325" t="str">
        <f t="shared" si="260"/>
        <v>QUI</v>
      </c>
      <c r="C4489" s="327">
        <f t="shared" si="259"/>
        <v>45390</v>
      </c>
      <c r="D4489" s="325">
        <f t="shared" si="258"/>
        <v>2024</v>
      </c>
      <c r="E4489" s="326">
        <f t="shared" si="257"/>
        <v>172</v>
      </c>
    </row>
    <row r="4490" spans="1:5">
      <c r="A4490" s="324">
        <f t="shared" si="256"/>
        <v>45394</v>
      </c>
      <c r="B4490" s="325" t="str">
        <f t="shared" si="260"/>
        <v>SEX</v>
      </c>
      <c r="C4490" s="327">
        <f t="shared" si="259"/>
        <v>45390</v>
      </c>
      <c r="D4490" s="325">
        <f t="shared" si="258"/>
        <v>2024</v>
      </c>
      <c r="E4490" s="326">
        <f t="shared" si="257"/>
        <v>172</v>
      </c>
    </row>
    <row r="4491" spans="1:5">
      <c r="A4491" s="324">
        <f t="shared" si="256"/>
        <v>45395</v>
      </c>
      <c r="B4491" s="325" t="str">
        <f t="shared" si="260"/>
        <v>SAB</v>
      </c>
      <c r="C4491" s="327">
        <f t="shared" si="259"/>
        <v>45390</v>
      </c>
      <c r="D4491" s="325">
        <f t="shared" si="258"/>
        <v>2024</v>
      </c>
      <c r="E4491" s="326">
        <f t="shared" si="257"/>
        <v>172</v>
      </c>
    </row>
    <row r="4492" spans="1:5">
      <c r="A4492" s="324">
        <f t="shared" ref="A4492:A4555" si="261">A4491+1</f>
        <v>45396</v>
      </c>
      <c r="B4492" s="325" t="str">
        <f t="shared" si="260"/>
        <v>DOM</v>
      </c>
      <c r="C4492" s="327">
        <f t="shared" si="259"/>
        <v>45390</v>
      </c>
      <c r="D4492" s="325">
        <f t="shared" si="258"/>
        <v>2024</v>
      </c>
      <c r="E4492" s="326">
        <f t="shared" si="257"/>
        <v>172</v>
      </c>
    </row>
    <row r="4493" spans="1:5">
      <c r="A4493" s="324">
        <f t="shared" si="261"/>
        <v>45397</v>
      </c>
      <c r="B4493" s="325" t="str">
        <f t="shared" si="260"/>
        <v>SEG</v>
      </c>
      <c r="C4493" s="327">
        <f t="shared" si="259"/>
        <v>45397</v>
      </c>
      <c r="D4493" s="325">
        <f t="shared" si="258"/>
        <v>2024</v>
      </c>
      <c r="E4493" s="326">
        <f t="shared" si="257"/>
        <v>173</v>
      </c>
    </row>
    <row r="4494" spans="1:5">
      <c r="A4494" s="324">
        <f t="shared" si="261"/>
        <v>45398</v>
      </c>
      <c r="B4494" s="325" t="str">
        <f t="shared" si="260"/>
        <v>TER</v>
      </c>
      <c r="C4494" s="327">
        <f t="shared" si="259"/>
        <v>45397</v>
      </c>
      <c r="D4494" s="325">
        <f t="shared" si="258"/>
        <v>2024</v>
      </c>
      <c r="E4494" s="326">
        <f t="shared" si="257"/>
        <v>173</v>
      </c>
    </row>
    <row r="4495" spans="1:5">
      <c r="A4495" s="324">
        <f t="shared" si="261"/>
        <v>45399</v>
      </c>
      <c r="B4495" s="325" t="str">
        <f t="shared" si="260"/>
        <v>QUA</v>
      </c>
      <c r="C4495" s="327">
        <f t="shared" si="259"/>
        <v>45397</v>
      </c>
      <c r="D4495" s="325">
        <f t="shared" si="258"/>
        <v>2024</v>
      </c>
      <c r="E4495" s="326">
        <f t="shared" si="257"/>
        <v>173</v>
      </c>
    </row>
    <row r="4496" spans="1:5">
      <c r="A4496" s="324">
        <f t="shared" si="261"/>
        <v>45400</v>
      </c>
      <c r="B4496" s="325" t="str">
        <f t="shared" si="260"/>
        <v>QUI</v>
      </c>
      <c r="C4496" s="327">
        <f t="shared" si="259"/>
        <v>45397</v>
      </c>
      <c r="D4496" s="325">
        <f t="shared" si="258"/>
        <v>2024</v>
      </c>
      <c r="E4496" s="326">
        <f t="shared" si="257"/>
        <v>173</v>
      </c>
    </row>
    <row r="4497" spans="1:5">
      <c r="A4497" s="324">
        <f t="shared" si="261"/>
        <v>45401</v>
      </c>
      <c r="B4497" s="325" t="str">
        <f t="shared" si="260"/>
        <v>SEX</v>
      </c>
      <c r="C4497" s="327">
        <f t="shared" si="259"/>
        <v>45397</v>
      </c>
      <c r="D4497" s="325">
        <f t="shared" si="258"/>
        <v>2024</v>
      </c>
      <c r="E4497" s="326">
        <f t="shared" si="257"/>
        <v>173</v>
      </c>
    </row>
    <row r="4498" spans="1:5">
      <c r="A4498" s="324">
        <f t="shared" si="261"/>
        <v>45402</v>
      </c>
      <c r="B4498" s="325" t="str">
        <f t="shared" si="260"/>
        <v>SAB</v>
      </c>
      <c r="C4498" s="327">
        <f t="shared" si="259"/>
        <v>45397</v>
      </c>
      <c r="D4498" s="325">
        <f t="shared" si="258"/>
        <v>2024</v>
      </c>
      <c r="E4498" s="326">
        <f t="shared" si="257"/>
        <v>173</v>
      </c>
    </row>
    <row r="4499" spans="1:5">
      <c r="A4499" s="324">
        <f t="shared" si="261"/>
        <v>45403</v>
      </c>
      <c r="B4499" s="325" t="str">
        <f t="shared" si="260"/>
        <v>DOM</v>
      </c>
      <c r="C4499" s="327">
        <f t="shared" si="259"/>
        <v>45397</v>
      </c>
      <c r="D4499" s="325">
        <f t="shared" si="258"/>
        <v>2024</v>
      </c>
      <c r="E4499" s="326">
        <f t="shared" si="257"/>
        <v>173</v>
      </c>
    </row>
    <row r="4500" spans="1:5">
      <c r="A4500" s="324">
        <f t="shared" si="261"/>
        <v>45404</v>
      </c>
      <c r="B4500" s="325" t="str">
        <f t="shared" si="260"/>
        <v>SEG</v>
      </c>
      <c r="C4500" s="327">
        <f t="shared" si="259"/>
        <v>45404</v>
      </c>
      <c r="D4500" s="325">
        <f t="shared" si="258"/>
        <v>2024</v>
      </c>
      <c r="E4500" s="326">
        <f t="shared" si="257"/>
        <v>174</v>
      </c>
    </row>
    <row r="4501" spans="1:5">
      <c r="A4501" s="324">
        <f t="shared" si="261"/>
        <v>45405</v>
      </c>
      <c r="B4501" s="325" t="str">
        <f t="shared" si="260"/>
        <v>TER</v>
      </c>
      <c r="C4501" s="327">
        <f t="shared" si="259"/>
        <v>45404</v>
      </c>
      <c r="D4501" s="325">
        <f t="shared" si="258"/>
        <v>2024</v>
      </c>
      <c r="E4501" s="326">
        <f t="shared" si="257"/>
        <v>174</v>
      </c>
    </row>
    <row r="4502" spans="1:5">
      <c r="A4502" s="324">
        <f t="shared" si="261"/>
        <v>45406</v>
      </c>
      <c r="B4502" s="325" t="str">
        <f t="shared" si="260"/>
        <v>QUA</v>
      </c>
      <c r="C4502" s="327">
        <f t="shared" si="259"/>
        <v>45404</v>
      </c>
      <c r="D4502" s="325">
        <f t="shared" si="258"/>
        <v>2024</v>
      </c>
      <c r="E4502" s="326">
        <f t="shared" si="257"/>
        <v>174</v>
      </c>
    </row>
    <row r="4503" spans="1:5">
      <c r="A4503" s="324">
        <f t="shared" si="261"/>
        <v>45407</v>
      </c>
      <c r="B4503" s="325" t="str">
        <f t="shared" si="260"/>
        <v>QUI</v>
      </c>
      <c r="C4503" s="327">
        <f t="shared" si="259"/>
        <v>45404</v>
      </c>
      <c r="D4503" s="325">
        <f t="shared" si="258"/>
        <v>2024</v>
      </c>
      <c r="E4503" s="326">
        <f t="shared" si="257"/>
        <v>174</v>
      </c>
    </row>
    <row r="4504" spans="1:5">
      <c r="A4504" s="324">
        <f t="shared" si="261"/>
        <v>45408</v>
      </c>
      <c r="B4504" s="325" t="str">
        <f t="shared" si="260"/>
        <v>SEX</v>
      </c>
      <c r="C4504" s="327">
        <f t="shared" si="259"/>
        <v>45404</v>
      </c>
      <c r="D4504" s="325">
        <f t="shared" si="258"/>
        <v>2024</v>
      </c>
      <c r="E4504" s="326">
        <f t="shared" si="257"/>
        <v>174</v>
      </c>
    </row>
    <row r="4505" spans="1:5">
      <c r="A4505" s="324">
        <f t="shared" si="261"/>
        <v>45409</v>
      </c>
      <c r="B4505" s="325" t="str">
        <f t="shared" si="260"/>
        <v>SAB</v>
      </c>
      <c r="C4505" s="327">
        <f t="shared" si="259"/>
        <v>45404</v>
      </c>
      <c r="D4505" s="325">
        <f t="shared" si="258"/>
        <v>2024</v>
      </c>
      <c r="E4505" s="326">
        <f t="shared" si="257"/>
        <v>174</v>
      </c>
    </row>
    <row r="4506" spans="1:5">
      <c r="A4506" s="324">
        <f t="shared" si="261"/>
        <v>45410</v>
      </c>
      <c r="B4506" s="325" t="str">
        <f t="shared" si="260"/>
        <v>DOM</v>
      </c>
      <c r="C4506" s="327">
        <f t="shared" si="259"/>
        <v>45404</v>
      </c>
      <c r="D4506" s="325">
        <f t="shared" si="258"/>
        <v>2024</v>
      </c>
      <c r="E4506" s="326">
        <f t="shared" si="257"/>
        <v>174</v>
      </c>
    </row>
    <row r="4507" spans="1:5">
      <c r="A4507" s="324">
        <f t="shared" si="261"/>
        <v>45411</v>
      </c>
      <c r="B4507" s="325" t="str">
        <f t="shared" si="260"/>
        <v>SEG</v>
      </c>
      <c r="C4507" s="327">
        <f t="shared" si="259"/>
        <v>45411</v>
      </c>
      <c r="D4507" s="325">
        <f t="shared" si="258"/>
        <v>2024</v>
      </c>
      <c r="E4507" s="326">
        <f t="shared" si="257"/>
        <v>175</v>
      </c>
    </row>
    <row r="4508" spans="1:5">
      <c r="A4508" s="324">
        <f t="shared" si="261"/>
        <v>45412</v>
      </c>
      <c r="B4508" s="325" t="str">
        <f t="shared" si="260"/>
        <v>TER</v>
      </c>
      <c r="C4508" s="327">
        <f t="shared" si="259"/>
        <v>45411</v>
      </c>
      <c r="D4508" s="325">
        <f t="shared" si="258"/>
        <v>2024</v>
      </c>
      <c r="E4508" s="326">
        <f t="shared" si="257"/>
        <v>175</v>
      </c>
    </row>
    <row r="4509" spans="1:5">
      <c r="A4509" s="324">
        <f t="shared" si="261"/>
        <v>45413</v>
      </c>
      <c r="B4509" s="325" t="str">
        <f t="shared" si="260"/>
        <v>QUA</v>
      </c>
      <c r="C4509" s="327">
        <f t="shared" si="259"/>
        <v>45411</v>
      </c>
      <c r="D4509" s="325">
        <f t="shared" si="258"/>
        <v>2024</v>
      </c>
      <c r="E4509" s="326">
        <f t="shared" si="257"/>
        <v>175</v>
      </c>
    </row>
    <row r="4510" spans="1:5">
      <c r="A4510" s="324">
        <f t="shared" si="261"/>
        <v>45414</v>
      </c>
      <c r="B4510" s="325" t="str">
        <f t="shared" si="260"/>
        <v>QUI</v>
      </c>
      <c r="C4510" s="327">
        <f t="shared" si="259"/>
        <v>45411</v>
      </c>
      <c r="D4510" s="325">
        <f t="shared" si="258"/>
        <v>2024</v>
      </c>
      <c r="E4510" s="326">
        <f t="shared" ref="E4510:E4573" si="262">IF(B4510="seg",E4509+1,E4509)</f>
        <v>175</v>
      </c>
    </row>
    <row r="4511" spans="1:5">
      <c r="A4511" s="324">
        <f t="shared" si="261"/>
        <v>45415</v>
      </c>
      <c r="B4511" s="325" t="str">
        <f t="shared" si="260"/>
        <v>SEX</v>
      </c>
      <c r="C4511" s="327">
        <f t="shared" si="259"/>
        <v>45411</v>
      </c>
      <c r="D4511" s="325">
        <f t="shared" si="258"/>
        <v>2024</v>
      </c>
      <c r="E4511" s="326">
        <f t="shared" si="262"/>
        <v>175</v>
      </c>
    </row>
    <row r="4512" spans="1:5">
      <c r="A4512" s="324">
        <f t="shared" si="261"/>
        <v>45416</v>
      </c>
      <c r="B4512" s="325" t="str">
        <f t="shared" si="260"/>
        <v>SAB</v>
      </c>
      <c r="C4512" s="327">
        <f t="shared" si="259"/>
        <v>45411</v>
      </c>
      <c r="D4512" s="325">
        <f t="shared" si="258"/>
        <v>2024</v>
      </c>
      <c r="E4512" s="326">
        <f t="shared" si="262"/>
        <v>175</v>
      </c>
    </row>
    <row r="4513" spans="1:5">
      <c r="A4513" s="324">
        <f t="shared" si="261"/>
        <v>45417</v>
      </c>
      <c r="B4513" s="325" t="str">
        <f t="shared" si="260"/>
        <v>DOM</v>
      </c>
      <c r="C4513" s="327">
        <f t="shared" si="259"/>
        <v>45411</v>
      </c>
      <c r="D4513" s="325">
        <f t="shared" si="258"/>
        <v>2024</v>
      </c>
      <c r="E4513" s="326">
        <f t="shared" si="262"/>
        <v>175</v>
      </c>
    </row>
    <row r="4514" spans="1:5">
      <c r="A4514" s="324">
        <f t="shared" si="261"/>
        <v>45418</v>
      </c>
      <c r="B4514" s="325" t="str">
        <f t="shared" si="260"/>
        <v>SEG</v>
      </c>
      <c r="C4514" s="327">
        <f t="shared" si="259"/>
        <v>45418</v>
      </c>
      <c r="D4514" s="325">
        <f t="shared" si="258"/>
        <v>2024</v>
      </c>
      <c r="E4514" s="326">
        <f t="shared" si="262"/>
        <v>176</v>
      </c>
    </row>
    <row r="4515" spans="1:5">
      <c r="A4515" s="324">
        <f t="shared" si="261"/>
        <v>45419</v>
      </c>
      <c r="B4515" s="325" t="str">
        <f t="shared" si="260"/>
        <v>TER</v>
      </c>
      <c r="C4515" s="327">
        <f t="shared" si="259"/>
        <v>45418</v>
      </c>
      <c r="D4515" s="325">
        <f t="shared" si="258"/>
        <v>2024</v>
      </c>
      <c r="E4515" s="326">
        <f t="shared" si="262"/>
        <v>176</v>
      </c>
    </row>
    <row r="4516" spans="1:5">
      <c r="A4516" s="324">
        <f t="shared" si="261"/>
        <v>45420</v>
      </c>
      <c r="B4516" s="325" t="str">
        <f t="shared" si="260"/>
        <v>QUA</v>
      </c>
      <c r="C4516" s="327">
        <f t="shared" si="259"/>
        <v>45418</v>
      </c>
      <c r="D4516" s="325">
        <f t="shared" si="258"/>
        <v>2024</v>
      </c>
      <c r="E4516" s="326">
        <f t="shared" si="262"/>
        <v>176</v>
      </c>
    </row>
    <row r="4517" spans="1:5">
      <c r="A4517" s="324">
        <f t="shared" si="261"/>
        <v>45421</v>
      </c>
      <c r="B4517" s="325" t="str">
        <f t="shared" si="260"/>
        <v>QUI</v>
      </c>
      <c r="C4517" s="327">
        <f t="shared" si="259"/>
        <v>45418</v>
      </c>
      <c r="D4517" s="325">
        <f t="shared" si="258"/>
        <v>2024</v>
      </c>
      <c r="E4517" s="326">
        <f t="shared" si="262"/>
        <v>176</v>
      </c>
    </row>
    <row r="4518" spans="1:5">
      <c r="A4518" s="324">
        <f t="shared" si="261"/>
        <v>45422</v>
      </c>
      <c r="B4518" s="325" t="str">
        <f t="shared" si="260"/>
        <v>SEX</v>
      </c>
      <c r="C4518" s="327">
        <f t="shared" si="259"/>
        <v>45418</v>
      </c>
      <c r="D4518" s="325">
        <f t="shared" si="258"/>
        <v>2024</v>
      </c>
      <c r="E4518" s="326">
        <f t="shared" si="262"/>
        <v>176</v>
      </c>
    </row>
    <row r="4519" spans="1:5">
      <c r="A4519" s="324">
        <f t="shared" si="261"/>
        <v>45423</v>
      </c>
      <c r="B4519" s="325" t="str">
        <f t="shared" si="260"/>
        <v>SAB</v>
      </c>
      <c r="C4519" s="327">
        <f t="shared" si="259"/>
        <v>45418</v>
      </c>
      <c r="D4519" s="325">
        <f t="shared" si="258"/>
        <v>2024</v>
      </c>
      <c r="E4519" s="326">
        <f t="shared" si="262"/>
        <v>176</v>
      </c>
    </row>
    <row r="4520" spans="1:5">
      <c r="A4520" s="324">
        <f t="shared" si="261"/>
        <v>45424</v>
      </c>
      <c r="B4520" s="325" t="str">
        <f t="shared" si="260"/>
        <v>DOM</v>
      </c>
      <c r="C4520" s="327">
        <f t="shared" si="259"/>
        <v>45418</v>
      </c>
      <c r="D4520" s="325">
        <f t="shared" ref="D4520:D4583" si="263">YEAR(A4520)</f>
        <v>2024</v>
      </c>
      <c r="E4520" s="326">
        <f t="shared" si="262"/>
        <v>176</v>
      </c>
    </row>
    <row r="4521" spans="1:5">
      <c r="A4521" s="324">
        <f t="shared" si="261"/>
        <v>45425</v>
      </c>
      <c r="B4521" s="325" t="str">
        <f t="shared" si="260"/>
        <v>SEG</v>
      </c>
      <c r="C4521" s="327">
        <f t="shared" si="259"/>
        <v>45425</v>
      </c>
      <c r="D4521" s="325">
        <f t="shared" si="263"/>
        <v>2024</v>
      </c>
      <c r="E4521" s="326">
        <f t="shared" si="262"/>
        <v>177</v>
      </c>
    </row>
    <row r="4522" spans="1:5">
      <c r="A4522" s="324">
        <f t="shared" si="261"/>
        <v>45426</v>
      </c>
      <c r="B4522" s="325" t="str">
        <f t="shared" si="260"/>
        <v>TER</v>
      </c>
      <c r="C4522" s="327">
        <f t="shared" si="259"/>
        <v>45425</v>
      </c>
      <c r="D4522" s="325">
        <f t="shared" si="263"/>
        <v>2024</v>
      </c>
      <c r="E4522" s="326">
        <f t="shared" si="262"/>
        <v>177</v>
      </c>
    </row>
    <row r="4523" spans="1:5">
      <c r="A4523" s="324">
        <f t="shared" si="261"/>
        <v>45427</v>
      </c>
      <c r="B4523" s="325" t="str">
        <f t="shared" si="260"/>
        <v>QUA</v>
      </c>
      <c r="C4523" s="327">
        <f t="shared" si="259"/>
        <v>45425</v>
      </c>
      <c r="D4523" s="325">
        <f t="shared" si="263"/>
        <v>2024</v>
      </c>
      <c r="E4523" s="326">
        <f t="shared" si="262"/>
        <v>177</v>
      </c>
    </row>
    <row r="4524" spans="1:5">
      <c r="A4524" s="324">
        <f t="shared" si="261"/>
        <v>45428</v>
      </c>
      <c r="B4524" s="325" t="str">
        <f t="shared" si="260"/>
        <v>QUI</v>
      </c>
      <c r="C4524" s="327">
        <f t="shared" si="259"/>
        <v>45425</v>
      </c>
      <c r="D4524" s="325">
        <f t="shared" si="263"/>
        <v>2024</v>
      </c>
      <c r="E4524" s="326">
        <f t="shared" si="262"/>
        <v>177</v>
      </c>
    </row>
    <row r="4525" spans="1:5">
      <c r="A4525" s="324">
        <f t="shared" si="261"/>
        <v>45429</v>
      </c>
      <c r="B4525" s="325" t="str">
        <f t="shared" si="260"/>
        <v>SEX</v>
      </c>
      <c r="C4525" s="327">
        <f t="shared" si="259"/>
        <v>45425</v>
      </c>
      <c r="D4525" s="325">
        <f t="shared" si="263"/>
        <v>2024</v>
      </c>
      <c r="E4525" s="326">
        <f t="shared" si="262"/>
        <v>177</v>
      </c>
    </row>
    <row r="4526" spans="1:5">
      <c r="A4526" s="324">
        <f t="shared" si="261"/>
        <v>45430</v>
      </c>
      <c r="B4526" s="325" t="str">
        <f t="shared" si="260"/>
        <v>SAB</v>
      </c>
      <c r="C4526" s="327">
        <f t="shared" ref="C4526:C4589" si="264">C4519+7</f>
        <v>45425</v>
      </c>
      <c r="D4526" s="325">
        <f t="shared" si="263"/>
        <v>2024</v>
      </c>
      <c r="E4526" s="326">
        <f t="shared" si="262"/>
        <v>177</v>
      </c>
    </row>
    <row r="4527" spans="1:5">
      <c r="A4527" s="324">
        <f t="shared" si="261"/>
        <v>45431</v>
      </c>
      <c r="B4527" s="325" t="str">
        <f t="shared" si="260"/>
        <v>DOM</v>
      </c>
      <c r="C4527" s="327">
        <f t="shared" si="264"/>
        <v>45425</v>
      </c>
      <c r="D4527" s="325">
        <f t="shared" si="263"/>
        <v>2024</v>
      </c>
      <c r="E4527" s="326">
        <f t="shared" si="262"/>
        <v>177</v>
      </c>
    </row>
    <row r="4528" spans="1:5">
      <c r="A4528" s="324">
        <f t="shared" si="261"/>
        <v>45432</v>
      </c>
      <c r="B4528" s="325" t="str">
        <f t="shared" si="260"/>
        <v>SEG</v>
      </c>
      <c r="C4528" s="327">
        <f t="shared" si="264"/>
        <v>45432</v>
      </c>
      <c r="D4528" s="325">
        <f t="shared" si="263"/>
        <v>2024</v>
      </c>
      <c r="E4528" s="326">
        <f t="shared" si="262"/>
        <v>178</v>
      </c>
    </row>
    <row r="4529" spans="1:5">
      <c r="A4529" s="324">
        <f t="shared" si="261"/>
        <v>45433</v>
      </c>
      <c r="B4529" s="325" t="str">
        <f t="shared" si="260"/>
        <v>TER</v>
      </c>
      <c r="C4529" s="327">
        <f t="shared" si="264"/>
        <v>45432</v>
      </c>
      <c r="D4529" s="325">
        <f t="shared" si="263"/>
        <v>2024</v>
      </c>
      <c r="E4529" s="326">
        <f t="shared" si="262"/>
        <v>178</v>
      </c>
    </row>
    <row r="4530" spans="1:5">
      <c r="A4530" s="324">
        <f t="shared" si="261"/>
        <v>45434</v>
      </c>
      <c r="B4530" s="325" t="str">
        <f t="shared" si="260"/>
        <v>QUA</v>
      </c>
      <c r="C4530" s="327">
        <f t="shared" si="264"/>
        <v>45432</v>
      </c>
      <c r="D4530" s="325">
        <f t="shared" si="263"/>
        <v>2024</v>
      </c>
      <c r="E4530" s="326">
        <f t="shared" si="262"/>
        <v>178</v>
      </c>
    </row>
    <row r="4531" spans="1:5">
      <c r="A4531" s="324">
        <f t="shared" si="261"/>
        <v>45435</v>
      </c>
      <c r="B4531" s="325" t="str">
        <f t="shared" si="260"/>
        <v>QUI</v>
      </c>
      <c r="C4531" s="327">
        <f t="shared" si="264"/>
        <v>45432</v>
      </c>
      <c r="D4531" s="325">
        <f t="shared" si="263"/>
        <v>2024</v>
      </c>
      <c r="E4531" s="326">
        <f t="shared" si="262"/>
        <v>178</v>
      </c>
    </row>
    <row r="4532" spans="1:5">
      <c r="A4532" s="324">
        <f t="shared" si="261"/>
        <v>45436</v>
      </c>
      <c r="B4532" s="325" t="str">
        <f t="shared" si="260"/>
        <v>SEX</v>
      </c>
      <c r="C4532" s="327">
        <f t="shared" si="264"/>
        <v>45432</v>
      </c>
      <c r="D4532" s="325">
        <f t="shared" si="263"/>
        <v>2024</v>
      </c>
      <c r="E4532" s="326">
        <f t="shared" si="262"/>
        <v>178</v>
      </c>
    </row>
    <row r="4533" spans="1:5">
      <c r="A4533" s="324">
        <f t="shared" si="261"/>
        <v>45437</v>
      </c>
      <c r="B4533" s="325" t="str">
        <f t="shared" si="260"/>
        <v>SAB</v>
      </c>
      <c r="C4533" s="327">
        <f t="shared" si="264"/>
        <v>45432</v>
      </c>
      <c r="D4533" s="325">
        <f t="shared" si="263"/>
        <v>2024</v>
      </c>
      <c r="E4533" s="326">
        <f t="shared" si="262"/>
        <v>178</v>
      </c>
    </row>
    <row r="4534" spans="1:5">
      <c r="A4534" s="324">
        <f t="shared" si="261"/>
        <v>45438</v>
      </c>
      <c r="B4534" s="325" t="str">
        <f t="shared" si="260"/>
        <v>DOM</v>
      </c>
      <c r="C4534" s="327">
        <f t="shared" si="264"/>
        <v>45432</v>
      </c>
      <c r="D4534" s="325">
        <f t="shared" si="263"/>
        <v>2024</v>
      </c>
      <c r="E4534" s="326">
        <f t="shared" si="262"/>
        <v>178</v>
      </c>
    </row>
    <row r="4535" spans="1:5">
      <c r="A4535" s="324">
        <f t="shared" si="261"/>
        <v>45439</v>
      </c>
      <c r="B4535" s="325" t="str">
        <f t="shared" si="260"/>
        <v>SEG</v>
      </c>
      <c r="C4535" s="327">
        <f t="shared" si="264"/>
        <v>45439</v>
      </c>
      <c r="D4535" s="325">
        <f t="shared" si="263"/>
        <v>2024</v>
      </c>
      <c r="E4535" s="326">
        <f t="shared" si="262"/>
        <v>179</v>
      </c>
    </row>
    <row r="4536" spans="1:5">
      <c r="A4536" s="324">
        <f t="shared" si="261"/>
        <v>45440</v>
      </c>
      <c r="B4536" s="325" t="str">
        <f t="shared" si="260"/>
        <v>TER</v>
      </c>
      <c r="C4536" s="327">
        <f t="shared" si="264"/>
        <v>45439</v>
      </c>
      <c r="D4536" s="325">
        <f t="shared" si="263"/>
        <v>2024</v>
      </c>
      <c r="E4536" s="326">
        <f t="shared" si="262"/>
        <v>179</v>
      </c>
    </row>
    <row r="4537" spans="1:5">
      <c r="A4537" s="324">
        <f t="shared" si="261"/>
        <v>45441</v>
      </c>
      <c r="B4537" s="325" t="str">
        <f t="shared" si="260"/>
        <v>QUA</v>
      </c>
      <c r="C4537" s="327">
        <f t="shared" si="264"/>
        <v>45439</v>
      </c>
      <c r="D4537" s="325">
        <f t="shared" si="263"/>
        <v>2024</v>
      </c>
      <c r="E4537" s="326">
        <f t="shared" si="262"/>
        <v>179</v>
      </c>
    </row>
    <row r="4538" spans="1:5">
      <c r="A4538" s="324">
        <f t="shared" si="261"/>
        <v>45442</v>
      </c>
      <c r="B4538" s="325" t="str">
        <f t="shared" si="260"/>
        <v>QUI</v>
      </c>
      <c r="C4538" s="327">
        <f t="shared" si="264"/>
        <v>45439</v>
      </c>
      <c r="D4538" s="325">
        <f t="shared" si="263"/>
        <v>2024</v>
      </c>
      <c r="E4538" s="326">
        <f t="shared" si="262"/>
        <v>179</v>
      </c>
    </row>
    <row r="4539" spans="1:5">
      <c r="A4539" s="324">
        <f t="shared" si="261"/>
        <v>45443</v>
      </c>
      <c r="B4539" s="325" t="str">
        <f t="shared" si="260"/>
        <v>SEX</v>
      </c>
      <c r="C4539" s="327">
        <f t="shared" si="264"/>
        <v>45439</v>
      </c>
      <c r="D4539" s="325">
        <f t="shared" si="263"/>
        <v>2024</v>
      </c>
      <c r="E4539" s="326">
        <f t="shared" si="262"/>
        <v>179</v>
      </c>
    </row>
    <row r="4540" spans="1:5">
      <c r="A4540" s="324">
        <f t="shared" si="261"/>
        <v>45444</v>
      </c>
      <c r="B4540" s="325" t="str">
        <f t="shared" si="260"/>
        <v>SAB</v>
      </c>
      <c r="C4540" s="327">
        <f t="shared" si="264"/>
        <v>45439</v>
      </c>
      <c r="D4540" s="325">
        <f t="shared" si="263"/>
        <v>2024</v>
      </c>
      <c r="E4540" s="326">
        <f t="shared" si="262"/>
        <v>179</v>
      </c>
    </row>
    <row r="4541" spans="1:5">
      <c r="A4541" s="324">
        <f t="shared" si="261"/>
        <v>45445</v>
      </c>
      <c r="B4541" s="325" t="str">
        <f t="shared" si="260"/>
        <v>DOM</v>
      </c>
      <c r="C4541" s="327">
        <f t="shared" si="264"/>
        <v>45439</v>
      </c>
      <c r="D4541" s="325">
        <f t="shared" si="263"/>
        <v>2024</v>
      </c>
      <c r="E4541" s="326">
        <f t="shared" si="262"/>
        <v>179</v>
      </c>
    </row>
    <row r="4542" spans="1:5">
      <c r="A4542" s="324">
        <f t="shared" si="261"/>
        <v>45446</v>
      </c>
      <c r="B4542" s="325" t="str">
        <f t="shared" si="260"/>
        <v>SEG</v>
      </c>
      <c r="C4542" s="327">
        <f t="shared" si="264"/>
        <v>45446</v>
      </c>
      <c r="D4542" s="325">
        <f t="shared" si="263"/>
        <v>2024</v>
      </c>
      <c r="E4542" s="326">
        <f t="shared" si="262"/>
        <v>180</v>
      </c>
    </row>
    <row r="4543" spans="1:5">
      <c r="A4543" s="324">
        <f t="shared" si="261"/>
        <v>45447</v>
      </c>
      <c r="B4543" s="325" t="str">
        <f t="shared" si="260"/>
        <v>TER</v>
      </c>
      <c r="C4543" s="327">
        <f t="shared" si="264"/>
        <v>45446</v>
      </c>
      <c r="D4543" s="325">
        <f t="shared" si="263"/>
        <v>2024</v>
      </c>
      <c r="E4543" s="326">
        <f t="shared" si="262"/>
        <v>180</v>
      </c>
    </row>
    <row r="4544" spans="1:5">
      <c r="A4544" s="324">
        <f t="shared" si="261"/>
        <v>45448</v>
      </c>
      <c r="B4544" s="325" t="str">
        <f t="shared" si="260"/>
        <v>QUA</v>
      </c>
      <c r="C4544" s="327">
        <f t="shared" si="264"/>
        <v>45446</v>
      </c>
      <c r="D4544" s="325">
        <f t="shared" si="263"/>
        <v>2024</v>
      </c>
      <c r="E4544" s="326">
        <f t="shared" si="262"/>
        <v>180</v>
      </c>
    </row>
    <row r="4545" spans="1:5">
      <c r="A4545" s="324">
        <f t="shared" si="261"/>
        <v>45449</v>
      </c>
      <c r="B4545" s="325" t="str">
        <f t="shared" si="260"/>
        <v>QUI</v>
      </c>
      <c r="C4545" s="327">
        <f t="shared" si="264"/>
        <v>45446</v>
      </c>
      <c r="D4545" s="325">
        <f t="shared" si="263"/>
        <v>2024</v>
      </c>
      <c r="E4545" s="326">
        <f t="shared" si="262"/>
        <v>180</v>
      </c>
    </row>
    <row r="4546" spans="1:5">
      <c r="A4546" s="324">
        <f t="shared" si="261"/>
        <v>45450</v>
      </c>
      <c r="B4546" s="325" t="str">
        <f t="shared" ref="B4546:B4609" si="265">VLOOKUP(WEEKDAY(A4546),$G$2:$H$9,2,0)</f>
        <v>SEX</v>
      </c>
      <c r="C4546" s="327">
        <f t="shared" si="264"/>
        <v>45446</v>
      </c>
      <c r="D4546" s="325">
        <f t="shared" si="263"/>
        <v>2024</v>
      </c>
      <c r="E4546" s="326">
        <f t="shared" si="262"/>
        <v>180</v>
      </c>
    </row>
    <row r="4547" spans="1:5">
      <c r="A4547" s="324">
        <f t="shared" si="261"/>
        <v>45451</v>
      </c>
      <c r="B4547" s="325" t="str">
        <f t="shared" si="265"/>
        <v>SAB</v>
      </c>
      <c r="C4547" s="327">
        <f t="shared" si="264"/>
        <v>45446</v>
      </c>
      <c r="D4547" s="325">
        <f t="shared" si="263"/>
        <v>2024</v>
      </c>
      <c r="E4547" s="326">
        <f t="shared" si="262"/>
        <v>180</v>
      </c>
    </row>
    <row r="4548" spans="1:5">
      <c r="A4548" s="324">
        <f t="shared" si="261"/>
        <v>45452</v>
      </c>
      <c r="B4548" s="325" t="str">
        <f t="shared" si="265"/>
        <v>DOM</v>
      </c>
      <c r="C4548" s="327">
        <f t="shared" si="264"/>
        <v>45446</v>
      </c>
      <c r="D4548" s="325">
        <f t="shared" si="263"/>
        <v>2024</v>
      </c>
      <c r="E4548" s="326">
        <f t="shared" si="262"/>
        <v>180</v>
      </c>
    </row>
    <row r="4549" spans="1:5">
      <c r="A4549" s="324">
        <f t="shared" si="261"/>
        <v>45453</v>
      </c>
      <c r="B4549" s="325" t="str">
        <f t="shared" si="265"/>
        <v>SEG</v>
      </c>
      <c r="C4549" s="327">
        <f t="shared" si="264"/>
        <v>45453</v>
      </c>
      <c r="D4549" s="325">
        <f t="shared" si="263"/>
        <v>2024</v>
      </c>
      <c r="E4549" s="326">
        <f t="shared" si="262"/>
        <v>181</v>
      </c>
    </row>
    <row r="4550" spans="1:5">
      <c r="A4550" s="324">
        <f t="shared" si="261"/>
        <v>45454</v>
      </c>
      <c r="B4550" s="325" t="str">
        <f t="shared" si="265"/>
        <v>TER</v>
      </c>
      <c r="C4550" s="327">
        <f t="shared" si="264"/>
        <v>45453</v>
      </c>
      <c r="D4550" s="325">
        <f t="shared" si="263"/>
        <v>2024</v>
      </c>
      <c r="E4550" s="326">
        <f t="shared" si="262"/>
        <v>181</v>
      </c>
    </row>
    <row r="4551" spans="1:5">
      <c r="A4551" s="324">
        <f t="shared" si="261"/>
        <v>45455</v>
      </c>
      <c r="B4551" s="325" t="str">
        <f t="shared" si="265"/>
        <v>QUA</v>
      </c>
      <c r="C4551" s="327">
        <f t="shared" si="264"/>
        <v>45453</v>
      </c>
      <c r="D4551" s="325">
        <f t="shared" si="263"/>
        <v>2024</v>
      </c>
      <c r="E4551" s="326">
        <f t="shared" si="262"/>
        <v>181</v>
      </c>
    </row>
    <row r="4552" spans="1:5">
      <c r="A4552" s="324">
        <f t="shared" si="261"/>
        <v>45456</v>
      </c>
      <c r="B4552" s="325" t="str">
        <f t="shared" si="265"/>
        <v>QUI</v>
      </c>
      <c r="C4552" s="327">
        <f t="shared" si="264"/>
        <v>45453</v>
      </c>
      <c r="D4552" s="325">
        <f t="shared" si="263"/>
        <v>2024</v>
      </c>
      <c r="E4552" s="326">
        <f t="shared" si="262"/>
        <v>181</v>
      </c>
    </row>
    <row r="4553" spans="1:5">
      <c r="A4553" s="324">
        <f t="shared" si="261"/>
        <v>45457</v>
      </c>
      <c r="B4553" s="325" t="str">
        <f t="shared" si="265"/>
        <v>SEX</v>
      </c>
      <c r="C4553" s="327">
        <f t="shared" si="264"/>
        <v>45453</v>
      </c>
      <c r="D4553" s="325">
        <f t="shared" si="263"/>
        <v>2024</v>
      </c>
      <c r="E4553" s="326">
        <f t="shared" si="262"/>
        <v>181</v>
      </c>
    </row>
    <row r="4554" spans="1:5">
      <c r="A4554" s="324">
        <f t="shared" si="261"/>
        <v>45458</v>
      </c>
      <c r="B4554" s="325" t="str">
        <f t="shared" si="265"/>
        <v>SAB</v>
      </c>
      <c r="C4554" s="327">
        <f t="shared" si="264"/>
        <v>45453</v>
      </c>
      <c r="D4554" s="325">
        <f t="shared" si="263"/>
        <v>2024</v>
      </c>
      <c r="E4554" s="326">
        <f t="shared" si="262"/>
        <v>181</v>
      </c>
    </row>
    <row r="4555" spans="1:5">
      <c r="A4555" s="324">
        <f t="shared" si="261"/>
        <v>45459</v>
      </c>
      <c r="B4555" s="325" t="str">
        <f t="shared" si="265"/>
        <v>DOM</v>
      </c>
      <c r="C4555" s="327">
        <f t="shared" si="264"/>
        <v>45453</v>
      </c>
      <c r="D4555" s="325">
        <f t="shared" si="263"/>
        <v>2024</v>
      </c>
      <c r="E4555" s="326">
        <f t="shared" si="262"/>
        <v>181</v>
      </c>
    </row>
    <row r="4556" spans="1:5">
      <c r="A4556" s="324">
        <f t="shared" ref="A4556:A4619" si="266">A4555+1</f>
        <v>45460</v>
      </c>
      <c r="B4556" s="325" t="str">
        <f t="shared" si="265"/>
        <v>SEG</v>
      </c>
      <c r="C4556" s="327">
        <f t="shared" si="264"/>
        <v>45460</v>
      </c>
      <c r="D4556" s="325">
        <f t="shared" si="263"/>
        <v>2024</v>
      </c>
      <c r="E4556" s="326">
        <f t="shared" si="262"/>
        <v>182</v>
      </c>
    </row>
    <row r="4557" spans="1:5">
      <c r="A4557" s="324">
        <f t="shared" si="266"/>
        <v>45461</v>
      </c>
      <c r="B4557" s="325" t="str">
        <f t="shared" si="265"/>
        <v>TER</v>
      </c>
      <c r="C4557" s="327">
        <f t="shared" si="264"/>
        <v>45460</v>
      </c>
      <c r="D4557" s="325">
        <f t="shared" si="263"/>
        <v>2024</v>
      </c>
      <c r="E4557" s="326">
        <f t="shared" si="262"/>
        <v>182</v>
      </c>
    </row>
    <row r="4558" spans="1:5">
      <c r="A4558" s="324">
        <f t="shared" si="266"/>
        <v>45462</v>
      </c>
      <c r="B4558" s="325" t="str">
        <f t="shared" si="265"/>
        <v>QUA</v>
      </c>
      <c r="C4558" s="327">
        <f t="shared" si="264"/>
        <v>45460</v>
      </c>
      <c r="D4558" s="325">
        <f t="shared" si="263"/>
        <v>2024</v>
      </c>
      <c r="E4558" s="326">
        <f t="shared" si="262"/>
        <v>182</v>
      </c>
    </row>
    <row r="4559" spans="1:5">
      <c r="A4559" s="324">
        <f t="shared" si="266"/>
        <v>45463</v>
      </c>
      <c r="B4559" s="325" t="str">
        <f t="shared" si="265"/>
        <v>QUI</v>
      </c>
      <c r="C4559" s="327">
        <f t="shared" si="264"/>
        <v>45460</v>
      </c>
      <c r="D4559" s="325">
        <f t="shared" si="263"/>
        <v>2024</v>
      </c>
      <c r="E4559" s="326">
        <f t="shared" si="262"/>
        <v>182</v>
      </c>
    </row>
    <row r="4560" spans="1:5">
      <c r="A4560" s="324">
        <f t="shared" si="266"/>
        <v>45464</v>
      </c>
      <c r="B4560" s="325" t="str">
        <f t="shared" si="265"/>
        <v>SEX</v>
      </c>
      <c r="C4560" s="327">
        <f t="shared" si="264"/>
        <v>45460</v>
      </c>
      <c r="D4560" s="325">
        <f t="shared" si="263"/>
        <v>2024</v>
      </c>
      <c r="E4560" s="326">
        <f t="shared" si="262"/>
        <v>182</v>
      </c>
    </row>
    <row r="4561" spans="1:5">
      <c r="A4561" s="324">
        <f t="shared" si="266"/>
        <v>45465</v>
      </c>
      <c r="B4561" s="325" t="str">
        <f t="shared" si="265"/>
        <v>SAB</v>
      </c>
      <c r="C4561" s="327">
        <f t="shared" si="264"/>
        <v>45460</v>
      </c>
      <c r="D4561" s="325">
        <f t="shared" si="263"/>
        <v>2024</v>
      </c>
      <c r="E4561" s="326">
        <f t="shared" si="262"/>
        <v>182</v>
      </c>
    </row>
    <row r="4562" spans="1:5">
      <c r="A4562" s="324">
        <f t="shared" si="266"/>
        <v>45466</v>
      </c>
      <c r="B4562" s="325" t="str">
        <f t="shared" si="265"/>
        <v>DOM</v>
      </c>
      <c r="C4562" s="327">
        <f t="shared" si="264"/>
        <v>45460</v>
      </c>
      <c r="D4562" s="325">
        <f t="shared" si="263"/>
        <v>2024</v>
      </c>
      <c r="E4562" s="326">
        <f t="shared" si="262"/>
        <v>182</v>
      </c>
    </row>
    <row r="4563" spans="1:5">
      <c r="A4563" s="324">
        <f t="shared" si="266"/>
        <v>45467</v>
      </c>
      <c r="B4563" s="325" t="str">
        <f t="shared" si="265"/>
        <v>SEG</v>
      </c>
      <c r="C4563" s="327">
        <f t="shared" si="264"/>
        <v>45467</v>
      </c>
      <c r="D4563" s="325">
        <f t="shared" si="263"/>
        <v>2024</v>
      </c>
      <c r="E4563" s="326">
        <f t="shared" si="262"/>
        <v>183</v>
      </c>
    </row>
    <row r="4564" spans="1:5">
      <c r="A4564" s="324">
        <f t="shared" si="266"/>
        <v>45468</v>
      </c>
      <c r="B4564" s="325" t="str">
        <f t="shared" si="265"/>
        <v>TER</v>
      </c>
      <c r="C4564" s="327">
        <f t="shared" si="264"/>
        <v>45467</v>
      </c>
      <c r="D4564" s="325">
        <f t="shared" si="263"/>
        <v>2024</v>
      </c>
      <c r="E4564" s="326">
        <f t="shared" si="262"/>
        <v>183</v>
      </c>
    </row>
    <row r="4565" spans="1:5">
      <c r="A4565" s="324">
        <f t="shared" si="266"/>
        <v>45469</v>
      </c>
      <c r="B4565" s="325" t="str">
        <f t="shared" si="265"/>
        <v>QUA</v>
      </c>
      <c r="C4565" s="327">
        <f t="shared" si="264"/>
        <v>45467</v>
      </c>
      <c r="D4565" s="325">
        <f t="shared" si="263"/>
        <v>2024</v>
      </c>
      <c r="E4565" s="326">
        <f t="shared" si="262"/>
        <v>183</v>
      </c>
    </row>
    <row r="4566" spans="1:5">
      <c r="A4566" s="324">
        <f t="shared" si="266"/>
        <v>45470</v>
      </c>
      <c r="B4566" s="325" t="str">
        <f t="shared" si="265"/>
        <v>QUI</v>
      </c>
      <c r="C4566" s="327">
        <f t="shared" si="264"/>
        <v>45467</v>
      </c>
      <c r="D4566" s="325">
        <f t="shared" si="263"/>
        <v>2024</v>
      </c>
      <c r="E4566" s="326">
        <f t="shared" si="262"/>
        <v>183</v>
      </c>
    </row>
    <row r="4567" spans="1:5">
      <c r="A4567" s="324">
        <f t="shared" si="266"/>
        <v>45471</v>
      </c>
      <c r="B4567" s="325" t="str">
        <f t="shared" si="265"/>
        <v>SEX</v>
      </c>
      <c r="C4567" s="327">
        <f t="shared" si="264"/>
        <v>45467</v>
      </c>
      <c r="D4567" s="325">
        <f t="shared" si="263"/>
        <v>2024</v>
      </c>
      <c r="E4567" s="326">
        <f t="shared" si="262"/>
        <v>183</v>
      </c>
    </row>
    <row r="4568" spans="1:5">
      <c r="A4568" s="324">
        <f t="shared" si="266"/>
        <v>45472</v>
      </c>
      <c r="B4568" s="325" t="str">
        <f t="shared" si="265"/>
        <v>SAB</v>
      </c>
      <c r="C4568" s="327">
        <f t="shared" si="264"/>
        <v>45467</v>
      </c>
      <c r="D4568" s="325">
        <f t="shared" si="263"/>
        <v>2024</v>
      </c>
      <c r="E4568" s="326">
        <f t="shared" si="262"/>
        <v>183</v>
      </c>
    </row>
    <row r="4569" spans="1:5">
      <c r="A4569" s="324">
        <f t="shared" si="266"/>
        <v>45473</v>
      </c>
      <c r="B4569" s="325" t="str">
        <f t="shared" si="265"/>
        <v>DOM</v>
      </c>
      <c r="C4569" s="327">
        <f t="shared" si="264"/>
        <v>45467</v>
      </c>
      <c r="D4569" s="325">
        <f t="shared" si="263"/>
        <v>2024</v>
      </c>
      <c r="E4569" s="326">
        <f t="shared" si="262"/>
        <v>183</v>
      </c>
    </row>
    <row r="4570" spans="1:5">
      <c r="A4570" s="324">
        <f t="shared" si="266"/>
        <v>45474</v>
      </c>
      <c r="B4570" s="325" t="str">
        <f t="shared" si="265"/>
        <v>SEG</v>
      </c>
      <c r="C4570" s="327">
        <f t="shared" si="264"/>
        <v>45474</v>
      </c>
      <c r="D4570" s="325">
        <f t="shared" si="263"/>
        <v>2024</v>
      </c>
      <c r="E4570" s="326">
        <f t="shared" si="262"/>
        <v>184</v>
      </c>
    </row>
    <row r="4571" spans="1:5">
      <c r="A4571" s="324">
        <f t="shared" si="266"/>
        <v>45475</v>
      </c>
      <c r="B4571" s="325" t="str">
        <f t="shared" si="265"/>
        <v>TER</v>
      </c>
      <c r="C4571" s="327">
        <f t="shared" si="264"/>
        <v>45474</v>
      </c>
      <c r="D4571" s="325">
        <f t="shared" si="263"/>
        <v>2024</v>
      </c>
      <c r="E4571" s="326">
        <f t="shared" si="262"/>
        <v>184</v>
      </c>
    </row>
    <row r="4572" spans="1:5">
      <c r="A4572" s="324">
        <f t="shared" si="266"/>
        <v>45476</v>
      </c>
      <c r="B4572" s="325" t="str">
        <f t="shared" si="265"/>
        <v>QUA</v>
      </c>
      <c r="C4572" s="327">
        <f t="shared" si="264"/>
        <v>45474</v>
      </c>
      <c r="D4572" s="325">
        <f t="shared" si="263"/>
        <v>2024</v>
      </c>
      <c r="E4572" s="326">
        <f t="shared" si="262"/>
        <v>184</v>
      </c>
    </row>
    <row r="4573" spans="1:5">
      <c r="A4573" s="324">
        <f t="shared" si="266"/>
        <v>45477</v>
      </c>
      <c r="B4573" s="325" t="str">
        <f t="shared" si="265"/>
        <v>QUI</v>
      </c>
      <c r="C4573" s="327">
        <f t="shared" si="264"/>
        <v>45474</v>
      </c>
      <c r="D4573" s="325">
        <f t="shared" si="263"/>
        <v>2024</v>
      </c>
      <c r="E4573" s="326">
        <f t="shared" si="262"/>
        <v>184</v>
      </c>
    </row>
    <row r="4574" spans="1:5">
      <c r="A4574" s="324">
        <f t="shared" si="266"/>
        <v>45478</v>
      </c>
      <c r="B4574" s="325" t="str">
        <f t="shared" si="265"/>
        <v>SEX</v>
      </c>
      <c r="C4574" s="327">
        <f t="shared" si="264"/>
        <v>45474</v>
      </c>
      <c r="D4574" s="325">
        <f t="shared" si="263"/>
        <v>2024</v>
      </c>
      <c r="E4574" s="326">
        <f t="shared" ref="E4574:E4637" si="267">IF(B4574="seg",E4573+1,E4573)</f>
        <v>184</v>
      </c>
    </row>
    <row r="4575" spans="1:5">
      <c r="A4575" s="324">
        <f t="shared" si="266"/>
        <v>45479</v>
      </c>
      <c r="B4575" s="325" t="str">
        <f t="shared" si="265"/>
        <v>SAB</v>
      </c>
      <c r="C4575" s="327">
        <f t="shared" si="264"/>
        <v>45474</v>
      </c>
      <c r="D4575" s="325">
        <f t="shared" si="263"/>
        <v>2024</v>
      </c>
      <c r="E4575" s="326">
        <f t="shared" si="267"/>
        <v>184</v>
      </c>
    </row>
    <row r="4576" spans="1:5">
      <c r="A4576" s="324">
        <f t="shared" si="266"/>
        <v>45480</v>
      </c>
      <c r="B4576" s="325" t="str">
        <f t="shared" si="265"/>
        <v>DOM</v>
      </c>
      <c r="C4576" s="327">
        <f t="shared" si="264"/>
        <v>45474</v>
      </c>
      <c r="D4576" s="325">
        <f t="shared" si="263"/>
        <v>2024</v>
      </c>
      <c r="E4576" s="326">
        <f t="shared" si="267"/>
        <v>184</v>
      </c>
    </row>
    <row r="4577" spans="1:5">
      <c r="A4577" s="324">
        <f t="shared" si="266"/>
        <v>45481</v>
      </c>
      <c r="B4577" s="325" t="str">
        <f t="shared" si="265"/>
        <v>SEG</v>
      </c>
      <c r="C4577" s="327">
        <f t="shared" si="264"/>
        <v>45481</v>
      </c>
      <c r="D4577" s="325">
        <f t="shared" si="263"/>
        <v>2024</v>
      </c>
      <c r="E4577" s="326">
        <f t="shared" si="267"/>
        <v>185</v>
      </c>
    </row>
    <row r="4578" spans="1:5">
      <c r="A4578" s="324">
        <f t="shared" si="266"/>
        <v>45482</v>
      </c>
      <c r="B4578" s="325" t="str">
        <f t="shared" si="265"/>
        <v>TER</v>
      </c>
      <c r="C4578" s="327">
        <f t="shared" si="264"/>
        <v>45481</v>
      </c>
      <c r="D4578" s="325">
        <f t="shared" si="263"/>
        <v>2024</v>
      </c>
      <c r="E4578" s="326">
        <f t="shared" si="267"/>
        <v>185</v>
      </c>
    </row>
    <row r="4579" spans="1:5">
      <c r="A4579" s="324">
        <f t="shared" si="266"/>
        <v>45483</v>
      </c>
      <c r="B4579" s="325" t="str">
        <f t="shared" si="265"/>
        <v>QUA</v>
      </c>
      <c r="C4579" s="327">
        <f t="shared" si="264"/>
        <v>45481</v>
      </c>
      <c r="D4579" s="325">
        <f t="shared" si="263"/>
        <v>2024</v>
      </c>
      <c r="E4579" s="326">
        <f t="shared" si="267"/>
        <v>185</v>
      </c>
    </row>
    <row r="4580" spans="1:5">
      <c r="A4580" s="324">
        <f t="shared" si="266"/>
        <v>45484</v>
      </c>
      <c r="B4580" s="325" t="str">
        <f t="shared" si="265"/>
        <v>QUI</v>
      </c>
      <c r="C4580" s="327">
        <f t="shared" si="264"/>
        <v>45481</v>
      </c>
      <c r="D4580" s="325">
        <f t="shared" si="263"/>
        <v>2024</v>
      </c>
      <c r="E4580" s="326">
        <f t="shared" si="267"/>
        <v>185</v>
      </c>
    </row>
    <row r="4581" spans="1:5">
      <c r="A4581" s="324">
        <f t="shared" si="266"/>
        <v>45485</v>
      </c>
      <c r="B4581" s="325" t="str">
        <f t="shared" si="265"/>
        <v>SEX</v>
      </c>
      <c r="C4581" s="327">
        <f t="shared" si="264"/>
        <v>45481</v>
      </c>
      <c r="D4581" s="325">
        <f t="shared" si="263"/>
        <v>2024</v>
      </c>
      <c r="E4581" s="326">
        <f t="shared" si="267"/>
        <v>185</v>
      </c>
    </row>
    <row r="4582" spans="1:5">
      <c r="A4582" s="324">
        <f t="shared" si="266"/>
        <v>45486</v>
      </c>
      <c r="B4582" s="325" t="str">
        <f t="shared" si="265"/>
        <v>SAB</v>
      </c>
      <c r="C4582" s="327">
        <f t="shared" si="264"/>
        <v>45481</v>
      </c>
      <c r="D4582" s="325">
        <f t="shared" si="263"/>
        <v>2024</v>
      </c>
      <c r="E4582" s="326">
        <f t="shared" si="267"/>
        <v>185</v>
      </c>
    </row>
    <row r="4583" spans="1:5">
      <c r="A4583" s="324">
        <f t="shared" si="266"/>
        <v>45487</v>
      </c>
      <c r="B4583" s="325" t="str">
        <f t="shared" si="265"/>
        <v>DOM</v>
      </c>
      <c r="C4583" s="327">
        <f t="shared" si="264"/>
        <v>45481</v>
      </c>
      <c r="D4583" s="325">
        <f t="shared" si="263"/>
        <v>2024</v>
      </c>
      <c r="E4583" s="326">
        <f t="shared" si="267"/>
        <v>185</v>
      </c>
    </row>
    <row r="4584" spans="1:5">
      <c r="A4584" s="324">
        <f t="shared" si="266"/>
        <v>45488</v>
      </c>
      <c r="B4584" s="325" t="str">
        <f t="shared" si="265"/>
        <v>SEG</v>
      </c>
      <c r="C4584" s="327">
        <f t="shared" si="264"/>
        <v>45488</v>
      </c>
      <c r="D4584" s="325">
        <f t="shared" ref="D4584:D4647" si="268">YEAR(A4584)</f>
        <v>2024</v>
      </c>
      <c r="E4584" s="326">
        <f t="shared" si="267"/>
        <v>186</v>
      </c>
    </row>
    <row r="4585" spans="1:5">
      <c r="A4585" s="324">
        <f t="shared" si="266"/>
        <v>45489</v>
      </c>
      <c r="B4585" s="325" t="str">
        <f t="shared" si="265"/>
        <v>TER</v>
      </c>
      <c r="C4585" s="327">
        <f t="shared" si="264"/>
        <v>45488</v>
      </c>
      <c r="D4585" s="325">
        <f t="shared" si="268"/>
        <v>2024</v>
      </c>
      <c r="E4585" s="326">
        <f t="shared" si="267"/>
        <v>186</v>
      </c>
    </row>
    <row r="4586" spans="1:5">
      <c r="A4586" s="324">
        <f t="shared" si="266"/>
        <v>45490</v>
      </c>
      <c r="B4586" s="325" t="str">
        <f t="shared" si="265"/>
        <v>QUA</v>
      </c>
      <c r="C4586" s="327">
        <f t="shared" si="264"/>
        <v>45488</v>
      </c>
      <c r="D4586" s="325">
        <f t="shared" si="268"/>
        <v>2024</v>
      </c>
      <c r="E4586" s="326">
        <f t="shared" si="267"/>
        <v>186</v>
      </c>
    </row>
    <row r="4587" spans="1:5">
      <c r="A4587" s="324">
        <f t="shared" si="266"/>
        <v>45491</v>
      </c>
      <c r="B4587" s="325" t="str">
        <f t="shared" si="265"/>
        <v>QUI</v>
      </c>
      <c r="C4587" s="327">
        <f t="shared" si="264"/>
        <v>45488</v>
      </c>
      <c r="D4587" s="325">
        <f t="shared" si="268"/>
        <v>2024</v>
      </c>
      <c r="E4587" s="326">
        <f t="shared" si="267"/>
        <v>186</v>
      </c>
    </row>
    <row r="4588" spans="1:5">
      <c r="A4588" s="324">
        <f t="shared" si="266"/>
        <v>45492</v>
      </c>
      <c r="B4588" s="325" t="str">
        <f t="shared" si="265"/>
        <v>SEX</v>
      </c>
      <c r="C4588" s="327">
        <f t="shared" si="264"/>
        <v>45488</v>
      </c>
      <c r="D4588" s="325">
        <f t="shared" si="268"/>
        <v>2024</v>
      </c>
      <c r="E4588" s="326">
        <f t="shared" si="267"/>
        <v>186</v>
      </c>
    </row>
    <row r="4589" spans="1:5">
      <c r="A4589" s="324">
        <f t="shared" si="266"/>
        <v>45493</v>
      </c>
      <c r="B4589" s="325" t="str">
        <f t="shared" si="265"/>
        <v>SAB</v>
      </c>
      <c r="C4589" s="327">
        <f t="shared" si="264"/>
        <v>45488</v>
      </c>
      <c r="D4589" s="325">
        <f t="shared" si="268"/>
        <v>2024</v>
      </c>
      <c r="E4589" s="326">
        <f t="shared" si="267"/>
        <v>186</v>
      </c>
    </row>
    <row r="4590" spans="1:5">
      <c r="A4590" s="324">
        <f t="shared" si="266"/>
        <v>45494</v>
      </c>
      <c r="B4590" s="325" t="str">
        <f t="shared" si="265"/>
        <v>DOM</v>
      </c>
      <c r="C4590" s="327">
        <f t="shared" ref="C4590:C4653" si="269">C4583+7</f>
        <v>45488</v>
      </c>
      <c r="D4590" s="325">
        <f t="shared" si="268"/>
        <v>2024</v>
      </c>
      <c r="E4590" s="326">
        <f t="shared" si="267"/>
        <v>186</v>
      </c>
    </row>
    <row r="4591" spans="1:5">
      <c r="A4591" s="324">
        <f t="shared" si="266"/>
        <v>45495</v>
      </c>
      <c r="B4591" s="325" t="str">
        <f t="shared" si="265"/>
        <v>SEG</v>
      </c>
      <c r="C4591" s="327">
        <f t="shared" si="269"/>
        <v>45495</v>
      </c>
      <c r="D4591" s="325">
        <f t="shared" si="268"/>
        <v>2024</v>
      </c>
      <c r="E4591" s="326">
        <f t="shared" si="267"/>
        <v>187</v>
      </c>
    </row>
    <row r="4592" spans="1:5">
      <c r="A4592" s="324">
        <f t="shared" si="266"/>
        <v>45496</v>
      </c>
      <c r="B4592" s="325" t="str">
        <f t="shared" si="265"/>
        <v>TER</v>
      </c>
      <c r="C4592" s="327">
        <f t="shared" si="269"/>
        <v>45495</v>
      </c>
      <c r="D4592" s="325">
        <f t="shared" si="268"/>
        <v>2024</v>
      </c>
      <c r="E4592" s="326">
        <f t="shared" si="267"/>
        <v>187</v>
      </c>
    </row>
    <row r="4593" spans="1:5">
      <c r="A4593" s="324">
        <f t="shared" si="266"/>
        <v>45497</v>
      </c>
      <c r="B4593" s="325" t="str">
        <f t="shared" si="265"/>
        <v>QUA</v>
      </c>
      <c r="C4593" s="327">
        <f t="shared" si="269"/>
        <v>45495</v>
      </c>
      <c r="D4593" s="325">
        <f t="shared" si="268"/>
        <v>2024</v>
      </c>
      <c r="E4593" s="326">
        <f t="shared" si="267"/>
        <v>187</v>
      </c>
    </row>
    <row r="4594" spans="1:5">
      <c r="A4594" s="324">
        <f t="shared" si="266"/>
        <v>45498</v>
      </c>
      <c r="B4594" s="325" t="str">
        <f t="shared" si="265"/>
        <v>QUI</v>
      </c>
      <c r="C4594" s="327">
        <f t="shared" si="269"/>
        <v>45495</v>
      </c>
      <c r="D4594" s="325">
        <f t="shared" si="268"/>
        <v>2024</v>
      </c>
      <c r="E4594" s="326">
        <f t="shared" si="267"/>
        <v>187</v>
      </c>
    </row>
    <row r="4595" spans="1:5">
      <c r="A4595" s="324">
        <f t="shared" si="266"/>
        <v>45499</v>
      </c>
      <c r="B4595" s="325" t="str">
        <f t="shared" si="265"/>
        <v>SEX</v>
      </c>
      <c r="C4595" s="327">
        <f t="shared" si="269"/>
        <v>45495</v>
      </c>
      <c r="D4595" s="325">
        <f t="shared" si="268"/>
        <v>2024</v>
      </c>
      <c r="E4595" s="326">
        <f t="shared" si="267"/>
        <v>187</v>
      </c>
    </row>
    <row r="4596" spans="1:5">
      <c r="A4596" s="324">
        <f t="shared" si="266"/>
        <v>45500</v>
      </c>
      <c r="B4596" s="325" t="str">
        <f t="shared" si="265"/>
        <v>SAB</v>
      </c>
      <c r="C4596" s="327">
        <f t="shared" si="269"/>
        <v>45495</v>
      </c>
      <c r="D4596" s="325">
        <f t="shared" si="268"/>
        <v>2024</v>
      </c>
      <c r="E4596" s="326">
        <f t="shared" si="267"/>
        <v>187</v>
      </c>
    </row>
    <row r="4597" spans="1:5">
      <c r="A4597" s="324">
        <f t="shared" si="266"/>
        <v>45501</v>
      </c>
      <c r="B4597" s="325" t="str">
        <f t="shared" si="265"/>
        <v>DOM</v>
      </c>
      <c r="C4597" s="327">
        <f t="shared" si="269"/>
        <v>45495</v>
      </c>
      <c r="D4597" s="325">
        <f t="shared" si="268"/>
        <v>2024</v>
      </c>
      <c r="E4597" s="326">
        <f t="shared" si="267"/>
        <v>187</v>
      </c>
    </row>
    <row r="4598" spans="1:5">
      <c r="A4598" s="324">
        <f t="shared" si="266"/>
        <v>45502</v>
      </c>
      <c r="B4598" s="325" t="str">
        <f t="shared" si="265"/>
        <v>SEG</v>
      </c>
      <c r="C4598" s="327">
        <f t="shared" si="269"/>
        <v>45502</v>
      </c>
      <c r="D4598" s="325">
        <f t="shared" si="268"/>
        <v>2024</v>
      </c>
      <c r="E4598" s="326">
        <f t="shared" si="267"/>
        <v>188</v>
      </c>
    </row>
    <row r="4599" spans="1:5">
      <c r="A4599" s="324">
        <f t="shared" si="266"/>
        <v>45503</v>
      </c>
      <c r="B4599" s="325" t="str">
        <f t="shared" si="265"/>
        <v>TER</v>
      </c>
      <c r="C4599" s="327">
        <f t="shared" si="269"/>
        <v>45502</v>
      </c>
      <c r="D4599" s="325">
        <f t="shared" si="268"/>
        <v>2024</v>
      </c>
      <c r="E4599" s="326">
        <f t="shared" si="267"/>
        <v>188</v>
      </c>
    </row>
    <row r="4600" spans="1:5">
      <c r="A4600" s="324">
        <f t="shared" si="266"/>
        <v>45504</v>
      </c>
      <c r="B4600" s="325" t="str">
        <f t="shared" si="265"/>
        <v>QUA</v>
      </c>
      <c r="C4600" s="327">
        <f t="shared" si="269"/>
        <v>45502</v>
      </c>
      <c r="D4600" s="325">
        <f t="shared" si="268"/>
        <v>2024</v>
      </c>
      <c r="E4600" s="326">
        <f t="shared" si="267"/>
        <v>188</v>
      </c>
    </row>
    <row r="4601" spans="1:5">
      <c r="A4601" s="324">
        <f t="shared" si="266"/>
        <v>45505</v>
      </c>
      <c r="B4601" s="325" t="str">
        <f t="shared" si="265"/>
        <v>QUI</v>
      </c>
      <c r="C4601" s="327">
        <f t="shared" si="269"/>
        <v>45502</v>
      </c>
      <c r="D4601" s="325">
        <f t="shared" si="268"/>
        <v>2024</v>
      </c>
      <c r="E4601" s="326">
        <f t="shared" si="267"/>
        <v>188</v>
      </c>
    </row>
    <row r="4602" spans="1:5">
      <c r="A4602" s="324">
        <f t="shared" si="266"/>
        <v>45506</v>
      </c>
      <c r="B4602" s="325" t="str">
        <f t="shared" si="265"/>
        <v>SEX</v>
      </c>
      <c r="C4602" s="327">
        <f t="shared" si="269"/>
        <v>45502</v>
      </c>
      <c r="D4602" s="325">
        <f t="shared" si="268"/>
        <v>2024</v>
      </c>
      <c r="E4602" s="326">
        <f t="shared" si="267"/>
        <v>188</v>
      </c>
    </row>
    <row r="4603" spans="1:5">
      <c r="A4603" s="324">
        <f t="shared" si="266"/>
        <v>45507</v>
      </c>
      <c r="B4603" s="325" t="str">
        <f t="shared" si="265"/>
        <v>SAB</v>
      </c>
      <c r="C4603" s="327">
        <f t="shared" si="269"/>
        <v>45502</v>
      </c>
      <c r="D4603" s="325">
        <f t="shared" si="268"/>
        <v>2024</v>
      </c>
      <c r="E4603" s="326">
        <f t="shared" si="267"/>
        <v>188</v>
      </c>
    </row>
    <row r="4604" spans="1:5">
      <c r="A4604" s="324">
        <f t="shared" si="266"/>
        <v>45508</v>
      </c>
      <c r="B4604" s="325" t="str">
        <f t="shared" si="265"/>
        <v>DOM</v>
      </c>
      <c r="C4604" s="327">
        <f t="shared" si="269"/>
        <v>45502</v>
      </c>
      <c r="D4604" s="325">
        <f t="shared" si="268"/>
        <v>2024</v>
      </c>
      <c r="E4604" s="326">
        <f t="shared" si="267"/>
        <v>188</v>
      </c>
    </row>
    <row r="4605" spans="1:5">
      <c r="A4605" s="324">
        <f t="shared" si="266"/>
        <v>45509</v>
      </c>
      <c r="B4605" s="325" t="str">
        <f t="shared" si="265"/>
        <v>SEG</v>
      </c>
      <c r="C4605" s="327">
        <f t="shared" si="269"/>
        <v>45509</v>
      </c>
      <c r="D4605" s="325">
        <f t="shared" si="268"/>
        <v>2024</v>
      </c>
      <c r="E4605" s="326">
        <f t="shared" si="267"/>
        <v>189</v>
      </c>
    </row>
    <row r="4606" spans="1:5">
      <c r="A4606" s="324">
        <f t="shared" si="266"/>
        <v>45510</v>
      </c>
      <c r="B4606" s="325" t="str">
        <f t="shared" si="265"/>
        <v>TER</v>
      </c>
      <c r="C4606" s="327">
        <f t="shared" si="269"/>
        <v>45509</v>
      </c>
      <c r="D4606" s="325">
        <f t="shared" si="268"/>
        <v>2024</v>
      </c>
      <c r="E4606" s="326">
        <f t="shared" si="267"/>
        <v>189</v>
      </c>
    </row>
    <row r="4607" spans="1:5">
      <c r="A4607" s="324">
        <f t="shared" si="266"/>
        <v>45511</v>
      </c>
      <c r="B4607" s="325" t="str">
        <f t="shared" si="265"/>
        <v>QUA</v>
      </c>
      <c r="C4607" s="327">
        <f t="shared" si="269"/>
        <v>45509</v>
      </c>
      <c r="D4607" s="325">
        <f t="shared" si="268"/>
        <v>2024</v>
      </c>
      <c r="E4607" s="326">
        <f t="shared" si="267"/>
        <v>189</v>
      </c>
    </row>
    <row r="4608" spans="1:5">
      <c r="A4608" s="324">
        <f t="shared" si="266"/>
        <v>45512</v>
      </c>
      <c r="B4608" s="325" t="str">
        <f t="shared" si="265"/>
        <v>QUI</v>
      </c>
      <c r="C4608" s="327">
        <f t="shared" si="269"/>
        <v>45509</v>
      </c>
      <c r="D4608" s="325">
        <f t="shared" si="268"/>
        <v>2024</v>
      </c>
      <c r="E4608" s="326">
        <f t="shared" si="267"/>
        <v>189</v>
      </c>
    </row>
    <row r="4609" spans="1:5">
      <c r="A4609" s="324">
        <f t="shared" si="266"/>
        <v>45513</v>
      </c>
      <c r="B4609" s="325" t="str">
        <f t="shared" si="265"/>
        <v>SEX</v>
      </c>
      <c r="C4609" s="327">
        <f t="shared" si="269"/>
        <v>45509</v>
      </c>
      <c r="D4609" s="325">
        <f t="shared" si="268"/>
        <v>2024</v>
      </c>
      <c r="E4609" s="326">
        <f t="shared" si="267"/>
        <v>189</v>
      </c>
    </row>
    <row r="4610" spans="1:5">
      <c r="A4610" s="324">
        <f t="shared" si="266"/>
        <v>45514</v>
      </c>
      <c r="B4610" s="325" t="str">
        <f t="shared" ref="B4610:B4673" si="270">VLOOKUP(WEEKDAY(A4610),$G$2:$H$9,2,0)</f>
        <v>SAB</v>
      </c>
      <c r="C4610" s="327">
        <f t="shared" si="269"/>
        <v>45509</v>
      </c>
      <c r="D4610" s="325">
        <f t="shared" si="268"/>
        <v>2024</v>
      </c>
      <c r="E4610" s="326">
        <f t="shared" si="267"/>
        <v>189</v>
      </c>
    </row>
    <row r="4611" spans="1:5">
      <c r="A4611" s="324">
        <f t="shared" si="266"/>
        <v>45515</v>
      </c>
      <c r="B4611" s="325" t="str">
        <f t="shared" si="270"/>
        <v>DOM</v>
      </c>
      <c r="C4611" s="327">
        <f t="shared" si="269"/>
        <v>45509</v>
      </c>
      <c r="D4611" s="325">
        <f t="shared" si="268"/>
        <v>2024</v>
      </c>
      <c r="E4611" s="326">
        <f t="shared" si="267"/>
        <v>189</v>
      </c>
    </row>
    <row r="4612" spans="1:5">
      <c r="A4612" s="324">
        <f t="shared" si="266"/>
        <v>45516</v>
      </c>
      <c r="B4612" s="325" t="str">
        <f t="shared" si="270"/>
        <v>SEG</v>
      </c>
      <c r="C4612" s="327">
        <f t="shared" si="269"/>
        <v>45516</v>
      </c>
      <c r="D4612" s="325">
        <f t="shared" si="268"/>
        <v>2024</v>
      </c>
      <c r="E4612" s="326">
        <f t="shared" si="267"/>
        <v>190</v>
      </c>
    </row>
    <row r="4613" spans="1:5">
      <c r="A4613" s="324">
        <f t="shared" si="266"/>
        <v>45517</v>
      </c>
      <c r="B4613" s="325" t="str">
        <f t="shared" si="270"/>
        <v>TER</v>
      </c>
      <c r="C4613" s="327">
        <f t="shared" si="269"/>
        <v>45516</v>
      </c>
      <c r="D4613" s="325">
        <f t="shared" si="268"/>
        <v>2024</v>
      </c>
      <c r="E4613" s="326">
        <f t="shared" si="267"/>
        <v>190</v>
      </c>
    </row>
    <row r="4614" spans="1:5">
      <c r="A4614" s="324">
        <f t="shared" si="266"/>
        <v>45518</v>
      </c>
      <c r="B4614" s="325" t="str">
        <f t="shared" si="270"/>
        <v>QUA</v>
      </c>
      <c r="C4614" s="327">
        <f t="shared" si="269"/>
        <v>45516</v>
      </c>
      <c r="D4614" s="325">
        <f t="shared" si="268"/>
        <v>2024</v>
      </c>
      <c r="E4614" s="326">
        <f t="shared" si="267"/>
        <v>190</v>
      </c>
    </row>
    <row r="4615" spans="1:5">
      <c r="A4615" s="324">
        <f t="shared" si="266"/>
        <v>45519</v>
      </c>
      <c r="B4615" s="325" t="str">
        <f t="shared" si="270"/>
        <v>QUI</v>
      </c>
      <c r="C4615" s="327">
        <f t="shared" si="269"/>
        <v>45516</v>
      </c>
      <c r="D4615" s="325">
        <f t="shared" si="268"/>
        <v>2024</v>
      </c>
      <c r="E4615" s="326">
        <f t="shared" si="267"/>
        <v>190</v>
      </c>
    </row>
    <row r="4616" spans="1:5">
      <c r="A4616" s="324">
        <f t="shared" si="266"/>
        <v>45520</v>
      </c>
      <c r="B4616" s="325" t="str">
        <f t="shared" si="270"/>
        <v>SEX</v>
      </c>
      <c r="C4616" s="327">
        <f t="shared" si="269"/>
        <v>45516</v>
      </c>
      <c r="D4616" s="325">
        <f t="shared" si="268"/>
        <v>2024</v>
      </c>
      <c r="E4616" s="326">
        <f t="shared" si="267"/>
        <v>190</v>
      </c>
    </row>
    <row r="4617" spans="1:5">
      <c r="A4617" s="324">
        <f t="shared" si="266"/>
        <v>45521</v>
      </c>
      <c r="B4617" s="325" t="str">
        <f t="shared" si="270"/>
        <v>SAB</v>
      </c>
      <c r="C4617" s="327">
        <f t="shared" si="269"/>
        <v>45516</v>
      </c>
      <c r="D4617" s="325">
        <f t="shared" si="268"/>
        <v>2024</v>
      </c>
      <c r="E4617" s="326">
        <f t="shared" si="267"/>
        <v>190</v>
      </c>
    </row>
    <row r="4618" spans="1:5">
      <c r="A4618" s="324">
        <f t="shared" si="266"/>
        <v>45522</v>
      </c>
      <c r="B4618" s="325" t="str">
        <f t="shared" si="270"/>
        <v>DOM</v>
      </c>
      <c r="C4618" s="327">
        <f t="shared" si="269"/>
        <v>45516</v>
      </c>
      <c r="D4618" s="325">
        <f t="shared" si="268"/>
        <v>2024</v>
      </c>
      <c r="E4618" s="326">
        <f t="shared" si="267"/>
        <v>190</v>
      </c>
    </row>
    <row r="4619" spans="1:5">
      <c r="A4619" s="324">
        <f t="shared" si="266"/>
        <v>45523</v>
      </c>
      <c r="B4619" s="325" t="str">
        <f t="shared" si="270"/>
        <v>SEG</v>
      </c>
      <c r="C4619" s="327">
        <f t="shared" si="269"/>
        <v>45523</v>
      </c>
      <c r="D4619" s="325">
        <f t="shared" si="268"/>
        <v>2024</v>
      </c>
      <c r="E4619" s="326">
        <f t="shared" si="267"/>
        <v>191</v>
      </c>
    </row>
    <row r="4620" spans="1:5">
      <c r="A4620" s="324">
        <f t="shared" ref="A4620:A4683" si="271">A4619+1</f>
        <v>45524</v>
      </c>
      <c r="B4620" s="325" t="str">
        <f t="shared" si="270"/>
        <v>TER</v>
      </c>
      <c r="C4620" s="327">
        <f t="shared" si="269"/>
        <v>45523</v>
      </c>
      <c r="D4620" s="325">
        <f t="shared" si="268"/>
        <v>2024</v>
      </c>
      <c r="E4620" s="326">
        <f t="shared" si="267"/>
        <v>191</v>
      </c>
    </row>
    <row r="4621" spans="1:5">
      <c r="A4621" s="324">
        <f t="shared" si="271"/>
        <v>45525</v>
      </c>
      <c r="B4621" s="325" t="str">
        <f t="shared" si="270"/>
        <v>QUA</v>
      </c>
      <c r="C4621" s="327">
        <f t="shared" si="269"/>
        <v>45523</v>
      </c>
      <c r="D4621" s="325">
        <f t="shared" si="268"/>
        <v>2024</v>
      </c>
      <c r="E4621" s="326">
        <f t="shared" si="267"/>
        <v>191</v>
      </c>
    </row>
    <row r="4622" spans="1:5">
      <c r="A4622" s="324">
        <f t="shared" si="271"/>
        <v>45526</v>
      </c>
      <c r="B4622" s="325" t="str">
        <f t="shared" si="270"/>
        <v>QUI</v>
      </c>
      <c r="C4622" s="327">
        <f t="shared" si="269"/>
        <v>45523</v>
      </c>
      <c r="D4622" s="325">
        <f t="shared" si="268"/>
        <v>2024</v>
      </c>
      <c r="E4622" s="326">
        <f t="shared" si="267"/>
        <v>191</v>
      </c>
    </row>
    <row r="4623" spans="1:5">
      <c r="A4623" s="324">
        <f t="shared" si="271"/>
        <v>45527</v>
      </c>
      <c r="B4623" s="325" t="str">
        <f t="shared" si="270"/>
        <v>SEX</v>
      </c>
      <c r="C4623" s="327">
        <f t="shared" si="269"/>
        <v>45523</v>
      </c>
      <c r="D4623" s="325">
        <f t="shared" si="268"/>
        <v>2024</v>
      </c>
      <c r="E4623" s="326">
        <f t="shared" si="267"/>
        <v>191</v>
      </c>
    </row>
    <row r="4624" spans="1:5">
      <c r="A4624" s="324">
        <f t="shared" si="271"/>
        <v>45528</v>
      </c>
      <c r="B4624" s="325" t="str">
        <f t="shared" si="270"/>
        <v>SAB</v>
      </c>
      <c r="C4624" s="327">
        <f t="shared" si="269"/>
        <v>45523</v>
      </c>
      <c r="D4624" s="325">
        <f t="shared" si="268"/>
        <v>2024</v>
      </c>
      <c r="E4624" s="326">
        <f t="shared" si="267"/>
        <v>191</v>
      </c>
    </row>
    <row r="4625" spans="1:5">
      <c r="A4625" s="324">
        <f t="shared" si="271"/>
        <v>45529</v>
      </c>
      <c r="B4625" s="325" t="str">
        <f t="shared" si="270"/>
        <v>DOM</v>
      </c>
      <c r="C4625" s="327">
        <f t="shared" si="269"/>
        <v>45523</v>
      </c>
      <c r="D4625" s="325">
        <f t="shared" si="268"/>
        <v>2024</v>
      </c>
      <c r="E4625" s="326">
        <f t="shared" si="267"/>
        <v>191</v>
      </c>
    </row>
    <row r="4626" spans="1:5">
      <c r="A4626" s="324">
        <f t="shared" si="271"/>
        <v>45530</v>
      </c>
      <c r="B4626" s="325" t="str">
        <f t="shared" si="270"/>
        <v>SEG</v>
      </c>
      <c r="C4626" s="327">
        <f t="shared" si="269"/>
        <v>45530</v>
      </c>
      <c r="D4626" s="325">
        <f t="shared" si="268"/>
        <v>2024</v>
      </c>
      <c r="E4626" s="326">
        <f t="shared" si="267"/>
        <v>192</v>
      </c>
    </row>
    <row r="4627" spans="1:5">
      <c r="A4627" s="324">
        <f t="shared" si="271"/>
        <v>45531</v>
      </c>
      <c r="B4627" s="325" t="str">
        <f t="shared" si="270"/>
        <v>TER</v>
      </c>
      <c r="C4627" s="327">
        <f t="shared" si="269"/>
        <v>45530</v>
      </c>
      <c r="D4627" s="325">
        <f t="shared" si="268"/>
        <v>2024</v>
      </c>
      <c r="E4627" s="326">
        <f t="shared" si="267"/>
        <v>192</v>
      </c>
    </row>
    <row r="4628" spans="1:5">
      <c r="A4628" s="324">
        <f t="shared" si="271"/>
        <v>45532</v>
      </c>
      <c r="B4628" s="325" t="str">
        <f t="shared" si="270"/>
        <v>QUA</v>
      </c>
      <c r="C4628" s="327">
        <f t="shared" si="269"/>
        <v>45530</v>
      </c>
      <c r="D4628" s="325">
        <f t="shared" si="268"/>
        <v>2024</v>
      </c>
      <c r="E4628" s="326">
        <f t="shared" si="267"/>
        <v>192</v>
      </c>
    </row>
    <row r="4629" spans="1:5">
      <c r="A4629" s="324">
        <f t="shared" si="271"/>
        <v>45533</v>
      </c>
      <c r="B4629" s="325" t="str">
        <f t="shared" si="270"/>
        <v>QUI</v>
      </c>
      <c r="C4629" s="327">
        <f t="shared" si="269"/>
        <v>45530</v>
      </c>
      <c r="D4629" s="325">
        <f t="shared" si="268"/>
        <v>2024</v>
      </c>
      <c r="E4629" s="326">
        <f t="shared" si="267"/>
        <v>192</v>
      </c>
    </row>
    <row r="4630" spans="1:5">
      <c r="A4630" s="324">
        <f t="shared" si="271"/>
        <v>45534</v>
      </c>
      <c r="B4630" s="325" t="str">
        <f t="shared" si="270"/>
        <v>SEX</v>
      </c>
      <c r="C4630" s="327">
        <f t="shared" si="269"/>
        <v>45530</v>
      </c>
      <c r="D4630" s="325">
        <f t="shared" si="268"/>
        <v>2024</v>
      </c>
      <c r="E4630" s="326">
        <f t="shared" si="267"/>
        <v>192</v>
      </c>
    </row>
    <row r="4631" spans="1:5">
      <c r="A4631" s="324">
        <f t="shared" si="271"/>
        <v>45535</v>
      </c>
      <c r="B4631" s="325" t="str">
        <f t="shared" si="270"/>
        <v>SAB</v>
      </c>
      <c r="C4631" s="327">
        <f t="shared" si="269"/>
        <v>45530</v>
      </c>
      <c r="D4631" s="325">
        <f t="shared" si="268"/>
        <v>2024</v>
      </c>
      <c r="E4631" s="326">
        <f t="shared" si="267"/>
        <v>192</v>
      </c>
    </row>
    <row r="4632" spans="1:5">
      <c r="A4632" s="324">
        <f t="shared" si="271"/>
        <v>45536</v>
      </c>
      <c r="B4632" s="325" t="str">
        <f t="shared" si="270"/>
        <v>DOM</v>
      </c>
      <c r="C4632" s="327">
        <f t="shared" si="269"/>
        <v>45530</v>
      </c>
      <c r="D4632" s="325">
        <f t="shared" si="268"/>
        <v>2024</v>
      </c>
      <c r="E4632" s="326">
        <f t="shared" si="267"/>
        <v>192</v>
      </c>
    </row>
    <row r="4633" spans="1:5">
      <c r="A4633" s="324">
        <f t="shared" si="271"/>
        <v>45537</v>
      </c>
      <c r="B4633" s="325" t="str">
        <f t="shared" si="270"/>
        <v>SEG</v>
      </c>
      <c r="C4633" s="327">
        <f t="shared" si="269"/>
        <v>45537</v>
      </c>
      <c r="D4633" s="325">
        <f t="shared" si="268"/>
        <v>2024</v>
      </c>
      <c r="E4633" s="326">
        <f t="shared" si="267"/>
        <v>193</v>
      </c>
    </row>
    <row r="4634" spans="1:5">
      <c r="A4634" s="324">
        <f t="shared" si="271"/>
        <v>45538</v>
      </c>
      <c r="B4634" s="325" t="str">
        <f t="shared" si="270"/>
        <v>TER</v>
      </c>
      <c r="C4634" s="327">
        <f t="shared" si="269"/>
        <v>45537</v>
      </c>
      <c r="D4634" s="325">
        <f t="shared" si="268"/>
        <v>2024</v>
      </c>
      <c r="E4634" s="326">
        <f t="shared" si="267"/>
        <v>193</v>
      </c>
    </row>
    <row r="4635" spans="1:5">
      <c r="A4635" s="324">
        <f t="shared" si="271"/>
        <v>45539</v>
      </c>
      <c r="B4635" s="325" t="str">
        <f t="shared" si="270"/>
        <v>QUA</v>
      </c>
      <c r="C4635" s="327">
        <f t="shared" si="269"/>
        <v>45537</v>
      </c>
      <c r="D4635" s="325">
        <f t="shared" si="268"/>
        <v>2024</v>
      </c>
      <c r="E4635" s="326">
        <f t="shared" si="267"/>
        <v>193</v>
      </c>
    </row>
    <row r="4636" spans="1:5">
      <c r="A4636" s="324">
        <f t="shared" si="271"/>
        <v>45540</v>
      </c>
      <c r="B4636" s="325" t="str">
        <f t="shared" si="270"/>
        <v>QUI</v>
      </c>
      <c r="C4636" s="327">
        <f t="shared" si="269"/>
        <v>45537</v>
      </c>
      <c r="D4636" s="325">
        <f t="shared" si="268"/>
        <v>2024</v>
      </c>
      <c r="E4636" s="326">
        <f t="shared" si="267"/>
        <v>193</v>
      </c>
    </row>
    <row r="4637" spans="1:5">
      <c r="A4637" s="324">
        <f t="shared" si="271"/>
        <v>45541</v>
      </c>
      <c r="B4637" s="325" t="str">
        <f t="shared" si="270"/>
        <v>SEX</v>
      </c>
      <c r="C4637" s="327">
        <f t="shared" si="269"/>
        <v>45537</v>
      </c>
      <c r="D4637" s="325">
        <f t="shared" si="268"/>
        <v>2024</v>
      </c>
      <c r="E4637" s="326">
        <f t="shared" si="267"/>
        <v>193</v>
      </c>
    </row>
    <row r="4638" spans="1:5">
      <c r="A4638" s="324">
        <f t="shared" si="271"/>
        <v>45542</v>
      </c>
      <c r="B4638" s="325" t="str">
        <f t="shared" si="270"/>
        <v>SAB</v>
      </c>
      <c r="C4638" s="327">
        <f t="shared" si="269"/>
        <v>45537</v>
      </c>
      <c r="D4638" s="325">
        <f t="shared" si="268"/>
        <v>2024</v>
      </c>
      <c r="E4638" s="326">
        <f t="shared" ref="E4638:E4701" si="272">IF(B4638="seg",E4637+1,E4637)</f>
        <v>193</v>
      </c>
    </row>
    <row r="4639" spans="1:5">
      <c r="A4639" s="324">
        <f t="shared" si="271"/>
        <v>45543</v>
      </c>
      <c r="B4639" s="325" t="str">
        <f t="shared" si="270"/>
        <v>DOM</v>
      </c>
      <c r="C4639" s="327">
        <f t="shared" si="269"/>
        <v>45537</v>
      </c>
      <c r="D4639" s="325">
        <f t="shared" si="268"/>
        <v>2024</v>
      </c>
      <c r="E4639" s="326">
        <f t="shared" si="272"/>
        <v>193</v>
      </c>
    </row>
    <row r="4640" spans="1:5">
      <c r="A4640" s="324">
        <f t="shared" si="271"/>
        <v>45544</v>
      </c>
      <c r="B4640" s="325" t="str">
        <f t="shared" si="270"/>
        <v>SEG</v>
      </c>
      <c r="C4640" s="327">
        <f t="shared" si="269"/>
        <v>45544</v>
      </c>
      <c r="D4640" s="325">
        <f t="shared" si="268"/>
        <v>2024</v>
      </c>
      <c r="E4640" s="326">
        <f t="shared" si="272"/>
        <v>194</v>
      </c>
    </row>
    <row r="4641" spans="1:5">
      <c r="A4641" s="324">
        <f t="shared" si="271"/>
        <v>45545</v>
      </c>
      <c r="B4641" s="325" t="str">
        <f t="shared" si="270"/>
        <v>TER</v>
      </c>
      <c r="C4641" s="327">
        <f t="shared" si="269"/>
        <v>45544</v>
      </c>
      <c r="D4641" s="325">
        <f t="shared" si="268"/>
        <v>2024</v>
      </c>
      <c r="E4641" s="326">
        <f t="shared" si="272"/>
        <v>194</v>
      </c>
    </row>
    <row r="4642" spans="1:5">
      <c r="A4642" s="324">
        <f t="shared" si="271"/>
        <v>45546</v>
      </c>
      <c r="B4642" s="325" t="str">
        <f t="shared" si="270"/>
        <v>QUA</v>
      </c>
      <c r="C4642" s="327">
        <f t="shared" si="269"/>
        <v>45544</v>
      </c>
      <c r="D4642" s="325">
        <f t="shared" si="268"/>
        <v>2024</v>
      </c>
      <c r="E4642" s="326">
        <f t="shared" si="272"/>
        <v>194</v>
      </c>
    </row>
    <row r="4643" spans="1:5">
      <c r="A4643" s="324">
        <f t="shared" si="271"/>
        <v>45547</v>
      </c>
      <c r="B4643" s="325" t="str">
        <f t="shared" si="270"/>
        <v>QUI</v>
      </c>
      <c r="C4643" s="327">
        <f t="shared" si="269"/>
        <v>45544</v>
      </c>
      <c r="D4643" s="325">
        <f t="shared" si="268"/>
        <v>2024</v>
      </c>
      <c r="E4643" s="326">
        <f t="shared" si="272"/>
        <v>194</v>
      </c>
    </row>
    <row r="4644" spans="1:5">
      <c r="A4644" s="324">
        <f t="shared" si="271"/>
        <v>45548</v>
      </c>
      <c r="B4644" s="325" t="str">
        <f t="shared" si="270"/>
        <v>SEX</v>
      </c>
      <c r="C4644" s="327">
        <f t="shared" si="269"/>
        <v>45544</v>
      </c>
      <c r="D4644" s="325">
        <f t="shared" si="268"/>
        <v>2024</v>
      </c>
      <c r="E4644" s="326">
        <f t="shared" si="272"/>
        <v>194</v>
      </c>
    </row>
    <row r="4645" spans="1:5">
      <c r="A4645" s="324">
        <f t="shared" si="271"/>
        <v>45549</v>
      </c>
      <c r="B4645" s="325" t="str">
        <f t="shared" si="270"/>
        <v>SAB</v>
      </c>
      <c r="C4645" s="327">
        <f t="shared" si="269"/>
        <v>45544</v>
      </c>
      <c r="D4645" s="325">
        <f t="shared" si="268"/>
        <v>2024</v>
      </c>
      <c r="E4645" s="326">
        <f t="shared" si="272"/>
        <v>194</v>
      </c>
    </row>
    <row r="4646" spans="1:5">
      <c r="A4646" s="324">
        <f t="shared" si="271"/>
        <v>45550</v>
      </c>
      <c r="B4646" s="325" t="str">
        <f t="shared" si="270"/>
        <v>DOM</v>
      </c>
      <c r="C4646" s="327">
        <f t="shared" si="269"/>
        <v>45544</v>
      </c>
      <c r="D4646" s="325">
        <f t="shared" si="268"/>
        <v>2024</v>
      </c>
      <c r="E4646" s="326">
        <f t="shared" si="272"/>
        <v>194</v>
      </c>
    </row>
    <row r="4647" spans="1:5">
      <c r="A4647" s="324">
        <f t="shared" si="271"/>
        <v>45551</v>
      </c>
      <c r="B4647" s="325" t="str">
        <f t="shared" si="270"/>
        <v>SEG</v>
      </c>
      <c r="C4647" s="327">
        <f t="shared" si="269"/>
        <v>45551</v>
      </c>
      <c r="D4647" s="325">
        <f t="shared" si="268"/>
        <v>2024</v>
      </c>
      <c r="E4647" s="326">
        <f t="shared" si="272"/>
        <v>195</v>
      </c>
    </row>
    <row r="4648" spans="1:5">
      <c r="A4648" s="324">
        <f t="shared" si="271"/>
        <v>45552</v>
      </c>
      <c r="B4648" s="325" t="str">
        <f t="shared" si="270"/>
        <v>TER</v>
      </c>
      <c r="C4648" s="327">
        <f t="shared" si="269"/>
        <v>45551</v>
      </c>
      <c r="D4648" s="325">
        <f t="shared" ref="D4648:D4711" si="273">YEAR(A4648)</f>
        <v>2024</v>
      </c>
      <c r="E4648" s="326">
        <f t="shared" si="272"/>
        <v>195</v>
      </c>
    </row>
    <row r="4649" spans="1:5">
      <c r="A4649" s="324">
        <f t="shared" si="271"/>
        <v>45553</v>
      </c>
      <c r="B4649" s="325" t="str">
        <f t="shared" si="270"/>
        <v>QUA</v>
      </c>
      <c r="C4649" s="327">
        <f t="shared" si="269"/>
        <v>45551</v>
      </c>
      <c r="D4649" s="325">
        <f t="shared" si="273"/>
        <v>2024</v>
      </c>
      <c r="E4649" s="326">
        <f t="shared" si="272"/>
        <v>195</v>
      </c>
    </row>
    <row r="4650" spans="1:5">
      <c r="A4650" s="324">
        <f t="shared" si="271"/>
        <v>45554</v>
      </c>
      <c r="B4650" s="325" t="str">
        <f t="shared" si="270"/>
        <v>QUI</v>
      </c>
      <c r="C4650" s="327">
        <f t="shared" si="269"/>
        <v>45551</v>
      </c>
      <c r="D4650" s="325">
        <f t="shared" si="273"/>
        <v>2024</v>
      </c>
      <c r="E4650" s="326">
        <f t="shared" si="272"/>
        <v>195</v>
      </c>
    </row>
    <row r="4651" spans="1:5">
      <c r="A4651" s="324">
        <f t="shared" si="271"/>
        <v>45555</v>
      </c>
      <c r="B4651" s="325" t="str">
        <f t="shared" si="270"/>
        <v>SEX</v>
      </c>
      <c r="C4651" s="327">
        <f t="shared" si="269"/>
        <v>45551</v>
      </c>
      <c r="D4651" s="325">
        <f t="shared" si="273"/>
        <v>2024</v>
      </c>
      <c r="E4651" s="326">
        <f t="shared" si="272"/>
        <v>195</v>
      </c>
    </row>
    <row r="4652" spans="1:5">
      <c r="A4652" s="324">
        <f t="shared" si="271"/>
        <v>45556</v>
      </c>
      <c r="B4652" s="325" t="str">
        <f t="shared" si="270"/>
        <v>SAB</v>
      </c>
      <c r="C4652" s="327">
        <f t="shared" si="269"/>
        <v>45551</v>
      </c>
      <c r="D4652" s="325">
        <f t="shared" si="273"/>
        <v>2024</v>
      </c>
      <c r="E4652" s="326">
        <f t="shared" si="272"/>
        <v>195</v>
      </c>
    </row>
    <row r="4653" spans="1:5">
      <c r="A4653" s="324">
        <f t="shared" si="271"/>
        <v>45557</v>
      </c>
      <c r="B4653" s="325" t="str">
        <f t="shared" si="270"/>
        <v>DOM</v>
      </c>
      <c r="C4653" s="327">
        <f t="shared" si="269"/>
        <v>45551</v>
      </c>
      <c r="D4653" s="325">
        <f t="shared" si="273"/>
        <v>2024</v>
      </c>
      <c r="E4653" s="326">
        <f t="shared" si="272"/>
        <v>195</v>
      </c>
    </row>
    <row r="4654" spans="1:5">
      <c r="A4654" s="324">
        <f t="shared" si="271"/>
        <v>45558</v>
      </c>
      <c r="B4654" s="325" t="str">
        <f t="shared" si="270"/>
        <v>SEG</v>
      </c>
      <c r="C4654" s="327">
        <f t="shared" ref="C4654:C4717" si="274">C4647+7</f>
        <v>45558</v>
      </c>
      <c r="D4654" s="325">
        <f t="shared" si="273"/>
        <v>2024</v>
      </c>
      <c r="E4654" s="326">
        <f t="shared" si="272"/>
        <v>196</v>
      </c>
    </row>
    <row r="4655" spans="1:5">
      <c r="A4655" s="324">
        <f t="shared" si="271"/>
        <v>45559</v>
      </c>
      <c r="B4655" s="325" t="str">
        <f t="shared" si="270"/>
        <v>TER</v>
      </c>
      <c r="C4655" s="327">
        <f t="shared" si="274"/>
        <v>45558</v>
      </c>
      <c r="D4655" s="325">
        <f t="shared" si="273"/>
        <v>2024</v>
      </c>
      <c r="E4655" s="326">
        <f t="shared" si="272"/>
        <v>196</v>
      </c>
    </row>
    <row r="4656" spans="1:5">
      <c r="A4656" s="324">
        <f t="shared" si="271"/>
        <v>45560</v>
      </c>
      <c r="B4656" s="325" t="str">
        <f t="shared" si="270"/>
        <v>QUA</v>
      </c>
      <c r="C4656" s="327">
        <f t="shared" si="274"/>
        <v>45558</v>
      </c>
      <c r="D4656" s="325">
        <f t="shared" si="273"/>
        <v>2024</v>
      </c>
      <c r="E4656" s="326">
        <f t="shared" si="272"/>
        <v>196</v>
      </c>
    </row>
    <row r="4657" spans="1:5">
      <c r="A4657" s="324">
        <f t="shared" si="271"/>
        <v>45561</v>
      </c>
      <c r="B4657" s="325" t="str">
        <f t="shared" si="270"/>
        <v>QUI</v>
      </c>
      <c r="C4657" s="327">
        <f t="shared" si="274"/>
        <v>45558</v>
      </c>
      <c r="D4657" s="325">
        <f t="shared" si="273"/>
        <v>2024</v>
      </c>
      <c r="E4657" s="326">
        <f t="shared" si="272"/>
        <v>196</v>
      </c>
    </row>
    <row r="4658" spans="1:5">
      <c r="A4658" s="324">
        <f t="shared" si="271"/>
        <v>45562</v>
      </c>
      <c r="B4658" s="325" t="str">
        <f t="shared" si="270"/>
        <v>SEX</v>
      </c>
      <c r="C4658" s="327">
        <f t="shared" si="274"/>
        <v>45558</v>
      </c>
      <c r="D4658" s="325">
        <f t="shared" si="273"/>
        <v>2024</v>
      </c>
      <c r="E4658" s="326">
        <f t="shared" si="272"/>
        <v>196</v>
      </c>
    </row>
    <row r="4659" spans="1:5">
      <c r="A4659" s="324">
        <f t="shared" si="271"/>
        <v>45563</v>
      </c>
      <c r="B4659" s="325" t="str">
        <f t="shared" si="270"/>
        <v>SAB</v>
      </c>
      <c r="C4659" s="327">
        <f t="shared" si="274"/>
        <v>45558</v>
      </c>
      <c r="D4659" s="325">
        <f t="shared" si="273"/>
        <v>2024</v>
      </c>
      <c r="E4659" s="326">
        <f t="shared" si="272"/>
        <v>196</v>
      </c>
    </row>
    <row r="4660" spans="1:5">
      <c r="A4660" s="324">
        <f t="shared" si="271"/>
        <v>45564</v>
      </c>
      <c r="B4660" s="325" t="str">
        <f t="shared" si="270"/>
        <v>DOM</v>
      </c>
      <c r="C4660" s="327">
        <f t="shared" si="274"/>
        <v>45558</v>
      </c>
      <c r="D4660" s="325">
        <f t="shared" si="273"/>
        <v>2024</v>
      </c>
      <c r="E4660" s="326">
        <f t="shared" si="272"/>
        <v>196</v>
      </c>
    </row>
    <row r="4661" spans="1:5">
      <c r="A4661" s="324">
        <f t="shared" si="271"/>
        <v>45565</v>
      </c>
      <c r="B4661" s="325" t="str">
        <f t="shared" si="270"/>
        <v>SEG</v>
      </c>
      <c r="C4661" s="327">
        <f t="shared" si="274"/>
        <v>45565</v>
      </c>
      <c r="D4661" s="325">
        <f t="shared" si="273"/>
        <v>2024</v>
      </c>
      <c r="E4661" s="326">
        <f t="shared" si="272"/>
        <v>197</v>
      </c>
    </row>
    <row r="4662" spans="1:5">
      <c r="A4662" s="324">
        <f t="shared" si="271"/>
        <v>45566</v>
      </c>
      <c r="B4662" s="325" t="str">
        <f t="shared" si="270"/>
        <v>TER</v>
      </c>
      <c r="C4662" s="327">
        <f t="shared" si="274"/>
        <v>45565</v>
      </c>
      <c r="D4662" s="325">
        <f t="shared" si="273"/>
        <v>2024</v>
      </c>
      <c r="E4662" s="326">
        <f t="shared" si="272"/>
        <v>197</v>
      </c>
    </row>
    <row r="4663" spans="1:5">
      <c r="A4663" s="324">
        <f t="shared" si="271"/>
        <v>45567</v>
      </c>
      <c r="B4663" s="325" t="str">
        <f t="shared" si="270"/>
        <v>QUA</v>
      </c>
      <c r="C4663" s="327">
        <f t="shared" si="274"/>
        <v>45565</v>
      </c>
      <c r="D4663" s="325">
        <f t="shared" si="273"/>
        <v>2024</v>
      </c>
      <c r="E4663" s="326">
        <f t="shared" si="272"/>
        <v>197</v>
      </c>
    </row>
    <row r="4664" spans="1:5">
      <c r="A4664" s="324">
        <f t="shared" si="271"/>
        <v>45568</v>
      </c>
      <c r="B4664" s="325" t="str">
        <f t="shared" si="270"/>
        <v>QUI</v>
      </c>
      <c r="C4664" s="327">
        <f t="shared" si="274"/>
        <v>45565</v>
      </c>
      <c r="D4664" s="325">
        <f t="shared" si="273"/>
        <v>2024</v>
      </c>
      <c r="E4664" s="326">
        <f t="shared" si="272"/>
        <v>197</v>
      </c>
    </row>
    <row r="4665" spans="1:5">
      <c r="A4665" s="324">
        <f t="shared" si="271"/>
        <v>45569</v>
      </c>
      <c r="B4665" s="325" t="str">
        <f t="shared" si="270"/>
        <v>SEX</v>
      </c>
      <c r="C4665" s="327">
        <f t="shared" si="274"/>
        <v>45565</v>
      </c>
      <c r="D4665" s="325">
        <f t="shared" si="273"/>
        <v>2024</v>
      </c>
      <c r="E4665" s="326">
        <f t="shared" si="272"/>
        <v>197</v>
      </c>
    </row>
    <row r="4666" spans="1:5">
      <c r="A4666" s="324">
        <f t="shared" si="271"/>
        <v>45570</v>
      </c>
      <c r="B4666" s="325" t="str">
        <f t="shared" si="270"/>
        <v>SAB</v>
      </c>
      <c r="C4666" s="327">
        <f t="shared" si="274"/>
        <v>45565</v>
      </c>
      <c r="D4666" s="325">
        <f t="shared" si="273"/>
        <v>2024</v>
      </c>
      <c r="E4666" s="326">
        <f t="shared" si="272"/>
        <v>197</v>
      </c>
    </row>
    <row r="4667" spans="1:5">
      <c r="A4667" s="324">
        <f t="shared" si="271"/>
        <v>45571</v>
      </c>
      <c r="B4667" s="325" t="str">
        <f t="shared" si="270"/>
        <v>DOM</v>
      </c>
      <c r="C4667" s="327">
        <f t="shared" si="274"/>
        <v>45565</v>
      </c>
      <c r="D4667" s="325">
        <f t="shared" si="273"/>
        <v>2024</v>
      </c>
      <c r="E4667" s="326">
        <f t="shared" si="272"/>
        <v>197</v>
      </c>
    </row>
    <row r="4668" spans="1:5">
      <c r="A4668" s="324">
        <f t="shared" si="271"/>
        <v>45572</v>
      </c>
      <c r="B4668" s="325" t="str">
        <f t="shared" si="270"/>
        <v>SEG</v>
      </c>
      <c r="C4668" s="327">
        <f t="shared" si="274"/>
        <v>45572</v>
      </c>
      <c r="D4668" s="325">
        <f t="shared" si="273"/>
        <v>2024</v>
      </c>
      <c r="E4668" s="326">
        <f t="shared" si="272"/>
        <v>198</v>
      </c>
    </row>
    <row r="4669" spans="1:5">
      <c r="A4669" s="324">
        <f t="shared" si="271"/>
        <v>45573</v>
      </c>
      <c r="B4669" s="325" t="str">
        <f t="shared" si="270"/>
        <v>TER</v>
      </c>
      <c r="C4669" s="327">
        <f t="shared" si="274"/>
        <v>45572</v>
      </c>
      <c r="D4669" s="325">
        <f t="shared" si="273"/>
        <v>2024</v>
      </c>
      <c r="E4669" s="326">
        <f t="shared" si="272"/>
        <v>198</v>
      </c>
    </row>
    <row r="4670" spans="1:5">
      <c r="A4670" s="324">
        <f t="shared" si="271"/>
        <v>45574</v>
      </c>
      <c r="B4670" s="325" t="str">
        <f t="shared" si="270"/>
        <v>QUA</v>
      </c>
      <c r="C4670" s="327">
        <f t="shared" si="274"/>
        <v>45572</v>
      </c>
      <c r="D4670" s="325">
        <f t="shared" si="273"/>
        <v>2024</v>
      </c>
      <c r="E4670" s="326">
        <f t="shared" si="272"/>
        <v>198</v>
      </c>
    </row>
    <row r="4671" spans="1:5">
      <c r="A4671" s="324">
        <f t="shared" si="271"/>
        <v>45575</v>
      </c>
      <c r="B4671" s="325" t="str">
        <f t="shared" si="270"/>
        <v>QUI</v>
      </c>
      <c r="C4671" s="327">
        <f t="shared" si="274"/>
        <v>45572</v>
      </c>
      <c r="D4671" s="325">
        <f t="shared" si="273"/>
        <v>2024</v>
      </c>
      <c r="E4671" s="326">
        <f t="shared" si="272"/>
        <v>198</v>
      </c>
    </row>
    <row r="4672" spans="1:5">
      <c r="A4672" s="324">
        <f t="shared" si="271"/>
        <v>45576</v>
      </c>
      <c r="B4672" s="325" t="str">
        <f t="shared" si="270"/>
        <v>SEX</v>
      </c>
      <c r="C4672" s="327">
        <f t="shared" si="274"/>
        <v>45572</v>
      </c>
      <c r="D4672" s="325">
        <f t="shared" si="273"/>
        <v>2024</v>
      </c>
      <c r="E4672" s="326">
        <f t="shared" si="272"/>
        <v>198</v>
      </c>
    </row>
    <row r="4673" spans="1:5">
      <c r="A4673" s="324">
        <f t="shared" si="271"/>
        <v>45577</v>
      </c>
      <c r="B4673" s="325" t="str">
        <f t="shared" si="270"/>
        <v>SAB</v>
      </c>
      <c r="C4673" s="327">
        <f t="shared" si="274"/>
        <v>45572</v>
      </c>
      <c r="D4673" s="325">
        <f t="shared" si="273"/>
        <v>2024</v>
      </c>
      <c r="E4673" s="326">
        <f t="shared" si="272"/>
        <v>198</v>
      </c>
    </row>
    <row r="4674" spans="1:5">
      <c r="A4674" s="324">
        <f t="shared" si="271"/>
        <v>45578</v>
      </c>
      <c r="B4674" s="325" t="str">
        <f t="shared" ref="B4674:B4737" si="275">VLOOKUP(WEEKDAY(A4674),$G$2:$H$9,2,0)</f>
        <v>DOM</v>
      </c>
      <c r="C4674" s="327">
        <f t="shared" si="274"/>
        <v>45572</v>
      </c>
      <c r="D4674" s="325">
        <f t="shared" si="273"/>
        <v>2024</v>
      </c>
      <c r="E4674" s="326">
        <f t="shared" si="272"/>
        <v>198</v>
      </c>
    </row>
    <row r="4675" spans="1:5">
      <c r="A4675" s="324">
        <f t="shared" si="271"/>
        <v>45579</v>
      </c>
      <c r="B4675" s="325" t="str">
        <f t="shared" si="275"/>
        <v>SEG</v>
      </c>
      <c r="C4675" s="327">
        <f t="shared" si="274"/>
        <v>45579</v>
      </c>
      <c r="D4675" s="325">
        <f t="shared" si="273"/>
        <v>2024</v>
      </c>
      <c r="E4675" s="326">
        <f t="shared" si="272"/>
        <v>199</v>
      </c>
    </row>
    <row r="4676" spans="1:5">
      <c r="A4676" s="324">
        <f t="shared" si="271"/>
        <v>45580</v>
      </c>
      <c r="B4676" s="325" t="str">
        <f t="shared" si="275"/>
        <v>TER</v>
      </c>
      <c r="C4676" s="327">
        <f t="shared" si="274"/>
        <v>45579</v>
      </c>
      <c r="D4676" s="325">
        <f t="shared" si="273"/>
        <v>2024</v>
      </c>
      <c r="E4676" s="326">
        <f t="shared" si="272"/>
        <v>199</v>
      </c>
    </row>
    <row r="4677" spans="1:5">
      <c r="A4677" s="324">
        <f t="shared" si="271"/>
        <v>45581</v>
      </c>
      <c r="B4677" s="325" t="str">
        <f t="shared" si="275"/>
        <v>QUA</v>
      </c>
      <c r="C4677" s="327">
        <f t="shared" si="274"/>
        <v>45579</v>
      </c>
      <c r="D4677" s="325">
        <f t="shared" si="273"/>
        <v>2024</v>
      </c>
      <c r="E4677" s="326">
        <f t="shared" si="272"/>
        <v>199</v>
      </c>
    </row>
    <row r="4678" spans="1:5">
      <c r="A4678" s="324">
        <f t="shared" si="271"/>
        <v>45582</v>
      </c>
      <c r="B4678" s="325" t="str">
        <f t="shared" si="275"/>
        <v>QUI</v>
      </c>
      <c r="C4678" s="327">
        <f t="shared" si="274"/>
        <v>45579</v>
      </c>
      <c r="D4678" s="325">
        <f t="shared" si="273"/>
        <v>2024</v>
      </c>
      <c r="E4678" s="326">
        <f t="shared" si="272"/>
        <v>199</v>
      </c>
    </row>
    <row r="4679" spans="1:5">
      <c r="A4679" s="324">
        <f t="shared" si="271"/>
        <v>45583</v>
      </c>
      <c r="B4679" s="325" t="str">
        <f t="shared" si="275"/>
        <v>SEX</v>
      </c>
      <c r="C4679" s="327">
        <f t="shared" si="274"/>
        <v>45579</v>
      </c>
      <c r="D4679" s="325">
        <f t="shared" si="273"/>
        <v>2024</v>
      </c>
      <c r="E4679" s="326">
        <f t="shared" si="272"/>
        <v>199</v>
      </c>
    </row>
    <row r="4680" spans="1:5">
      <c r="A4680" s="324">
        <f t="shared" si="271"/>
        <v>45584</v>
      </c>
      <c r="B4680" s="325" t="str">
        <f t="shared" si="275"/>
        <v>SAB</v>
      </c>
      <c r="C4680" s="327">
        <f t="shared" si="274"/>
        <v>45579</v>
      </c>
      <c r="D4680" s="325">
        <f t="shared" si="273"/>
        <v>2024</v>
      </c>
      <c r="E4680" s="326">
        <f t="shared" si="272"/>
        <v>199</v>
      </c>
    </row>
    <row r="4681" spans="1:5">
      <c r="A4681" s="324">
        <f t="shared" si="271"/>
        <v>45585</v>
      </c>
      <c r="B4681" s="325" t="str">
        <f t="shared" si="275"/>
        <v>DOM</v>
      </c>
      <c r="C4681" s="327">
        <f t="shared" si="274"/>
        <v>45579</v>
      </c>
      <c r="D4681" s="325">
        <f t="shared" si="273"/>
        <v>2024</v>
      </c>
      <c r="E4681" s="326">
        <f t="shared" si="272"/>
        <v>199</v>
      </c>
    </row>
    <row r="4682" spans="1:5">
      <c r="A4682" s="324">
        <f t="shared" si="271"/>
        <v>45586</v>
      </c>
      <c r="B4682" s="325" t="str">
        <f t="shared" si="275"/>
        <v>SEG</v>
      </c>
      <c r="C4682" s="327">
        <f t="shared" si="274"/>
        <v>45586</v>
      </c>
      <c r="D4682" s="325">
        <f t="shared" si="273"/>
        <v>2024</v>
      </c>
      <c r="E4682" s="326">
        <f t="shared" si="272"/>
        <v>200</v>
      </c>
    </row>
    <row r="4683" spans="1:5">
      <c r="A4683" s="324">
        <f t="shared" si="271"/>
        <v>45587</v>
      </c>
      <c r="B4683" s="325" t="str">
        <f t="shared" si="275"/>
        <v>TER</v>
      </c>
      <c r="C4683" s="327">
        <f t="shared" si="274"/>
        <v>45586</v>
      </c>
      <c r="D4683" s="325">
        <f t="shared" si="273"/>
        <v>2024</v>
      </c>
      <c r="E4683" s="326">
        <f t="shared" si="272"/>
        <v>200</v>
      </c>
    </row>
    <row r="4684" spans="1:5">
      <c r="A4684" s="324">
        <f t="shared" ref="A4684:A4747" si="276">A4683+1</f>
        <v>45588</v>
      </c>
      <c r="B4684" s="325" t="str">
        <f t="shared" si="275"/>
        <v>QUA</v>
      </c>
      <c r="C4684" s="327">
        <f t="shared" si="274"/>
        <v>45586</v>
      </c>
      <c r="D4684" s="325">
        <f t="shared" si="273"/>
        <v>2024</v>
      </c>
      <c r="E4684" s="326">
        <f t="shared" si="272"/>
        <v>200</v>
      </c>
    </row>
    <row r="4685" spans="1:5">
      <c r="A4685" s="324">
        <f t="shared" si="276"/>
        <v>45589</v>
      </c>
      <c r="B4685" s="325" t="str">
        <f t="shared" si="275"/>
        <v>QUI</v>
      </c>
      <c r="C4685" s="327">
        <f t="shared" si="274"/>
        <v>45586</v>
      </c>
      <c r="D4685" s="325">
        <f t="shared" si="273"/>
        <v>2024</v>
      </c>
      <c r="E4685" s="326">
        <f t="shared" si="272"/>
        <v>200</v>
      </c>
    </row>
    <row r="4686" spans="1:5">
      <c r="A4686" s="324">
        <f t="shared" si="276"/>
        <v>45590</v>
      </c>
      <c r="B4686" s="325" t="str">
        <f t="shared" si="275"/>
        <v>SEX</v>
      </c>
      <c r="C4686" s="327">
        <f t="shared" si="274"/>
        <v>45586</v>
      </c>
      <c r="D4686" s="325">
        <f t="shared" si="273"/>
        <v>2024</v>
      </c>
      <c r="E4686" s="326">
        <f t="shared" si="272"/>
        <v>200</v>
      </c>
    </row>
    <row r="4687" spans="1:5">
      <c r="A4687" s="324">
        <f t="shared" si="276"/>
        <v>45591</v>
      </c>
      <c r="B4687" s="325" t="str">
        <f t="shared" si="275"/>
        <v>SAB</v>
      </c>
      <c r="C4687" s="327">
        <f t="shared" si="274"/>
        <v>45586</v>
      </c>
      <c r="D4687" s="325">
        <f t="shared" si="273"/>
        <v>2024</v>
      </c>
      <c r="E4687" s="326">
        <f t="shared" si="272"/>
        <v>200</v>
      </c>
    </row>
    <row r="4688" spans="1:5">
      <c r="A4688" s="324">
        <f t="shared" si="276"/>
        <v>45592</v>
      </c>
      <c r="B4688" s="325" t="str">
        <f t="shared" si="275"/>
        <v>DOM</v>
      </c>
      <c r="C4688" s="327">
        <f t="shared" si="274"/>
        <v>45586</v>
      </c>
      <c r="D4688" s="325">
        <f t="shared" si="273"/>
        <v>2024</v>
      </c>
      <c r="E4688" s="326">
        <f t="shared" si="272"/>
        <v>200</v>
      </c>
    </row>
    <row r="4689" spans="1:5">
      <c r="A4689" s="324">
        <f t="shared" si="276"/>
        <v>45593</v>
      </c>
      <c r="B4689" s="325" t="str">
        <f t="shared" si="275"/>
        <v>SEG</v>
      </c>
      <c r="C4689" s="327">
        <f t="shared" si="274"/>
        <v>45593</v>
      </c>
      <c r="D4689" s="325">
        <f t="shared" si="273"/>
        <v>2024</v>
      </c>
      <c r="E4689" s="326">
        <f t="shared" si="272"/>
        <v>201</v>
      </c>
    </row>
    <row r="4690" spans="1:5">
      <c r="A4690" s="324">
        <f t="shared" si="276"/>
        <v>45594</v>
      </c>
      <c r="B4690" s="325" t="str">
        <f t="shared" si="275"/>
        <v>TER</v>
      </c>
      <c r="C4690" s="327">
        <f t="shared" si="274"/>
        <v>45593</v>
      </c>
      <c r="D4690" s="325">
        <f t="shared" si="273"/>
        <v>2024</v>
      </c>
      <c r="E4690" s="326">
        <f t="shared" si="272"/>
        <v>201</v>
      </c>
    </row>
    <row r="4691" spans="1:5">
      <c r="A4691" s="324">
        <f t="shared" si="276"/>
        <v>45595</v>
      </c>
      <c r="B4691" s="325" t="str">
        <f t="shared" si="275"/>
        <v>QUA</v>
      </c>
      <c r="C4691" s="327">
        <f t="shared" si="274"/>
        <v>45593</v>
      </c>
      <c r="D4691" s="325">
        <f t="shared" si="273"/>
        <v>2024</v>
      </c>
      <c r="E4691" s="326">
        <f t="shared" si="272"/>
        <v>201</v>
      </c>
    </row>
    <row r="4692" spans="1:5">
      <c r="A4692" s="324">
        <f t="shared" si="276"/>
        <v>45596</v>
      </c>
      <c r="B4692" s="325" t="str">
        <f t="shared" si="275"/>
        <v>QUI</v>
      </c>
      <c r="C4692" s="327">
        <f t="shared" si="274"/>
        <v>45593</v>
      </c>
      <c r="D4692" s="325">
        <f t="shared" si="273"/>
        <v>2024</v>
      </c>
      <c r="E4692" s="326">
        <f t="shared" si="272"/>
        <v>201</v>
      </c>
    </row>
    <row r="4693" spans="1:5">
      <c r="A4693" s="324">
        <f t="shared" si="276"/>
        <v>45597</v>
      </c>
      <c r="B4693" s="325" t="str">
        <f t="shared" si="275"/>
        <v>SEX</v>
      </c>
      <c r="C4693" s="327">
        <f t="shared" si="274"/>
        <v>45593</v>
      </c>
      <c r="D4693" s="325">
        <f t="shared" si="273"/>
        <v>2024</v>
      </c>
      <c r="E4693" s="326">
        <f t="shared" si="272"/>
        <v>201</v>
      </c>
    </row>
    <row r="4694" spans="1:5">
      <c r="A4694" s="324">
        <f t="shared" si="276"/>
        <v>45598</v>
      </c>
      <c r="B4694" s="325" t="str">
        <f t="shared" si="275"/>
        <v>SAB</v>
      </c>
      <c r="C4694" s="327">
        <f t="shared" si="274"/>
        <v>45593</v>
      </c>
      <c r="D4694" s="325">
        <f t="shared" si="273"/>
        <v>2024</v>
      </c>
      <c r="E4694" s="326">
        <f t="shared" si="272"/>
        <v>201</v>
      </c>
    </row>
    <row r="4695" spans="1:5">
      <c r="A4695" s="324">
        <f t="shared" si="276"/>
        <v>45599</v>
      </c>
      <c r="B4695" s="325" t="str">
        <f t="shared" si="275"/>
        <v>DOM</v>
      </c>
      <c r="C4695" s="327">
        <f t="shared" si="274"/>
        <v>45593</v>
      </c>
      <c r="D4695" s="325">
        <f t="shared" si="273"/>
        <v>2024</v>
      </c>
      <c r="E4695" s="326">
        <f t="shared" si="272"/>
        <v>201</v>
      </c>
    </row>
    <row r="4696" spans="1:5">
      <c r="A4696" s="324">
        <f t="shared" si="276"/>
        <v>45600</v>
      </c>
      <c r="B4696" s="325" t="str">
        <f t="shared" si="275"/>
        <v>SEG</v>
      </c>
      <c r="C4696" s="327">
        <f t="shared" si="274"/>
        <v>45600</v>
      </c>
      <c r="D4696" s="325">
        <f t="shared" si="273"/>
        <v>2024</v>
      </c>
      <c r="E4696" s="326">
        <f t="shared" si="272"/>
        <v>202</v>
      </c>
    </row>
    <row r="4697" spans="1:5">
      <c r="A4697" s="324">
        <f t="shared" si="276"/>
        <v>45601</v>
      </c>
      <c r="B4697" s="325" t="str">
        <f t="shared" si="275"/>
        <v>TER</v>
      </c>
      <c r="C4697" s="327">
        <f t="shared" si="274"/>
        <v>45600</v>
      </c>
      <c r="D4697" s="325">
        <f t="shared" si="273"/>
        <v>2024</v>
      </c>
      <c r="E4697" s="326">
        <f t="shared" si="272"/>
        <v>202</v>
      </c>
    </row>
    <row r="4698" spans="1:5">
      <c r="A4698" s="324">
        <f t="shared" si="276"/>
        <v>45602</v>
      </c>
      <c r="B4698" s="325" t="str">
        <f t="shared" si="275"/>
        <v>QUA</v>
      </c>
      <c r="C4698" s="327">
        <f t="shared" si="274"/>
        <v>45600</v>
      </c>
      <c r="D4698" s="325">
        <f t="shared" si="273"/>
        <v>2024</v>
      </c>
      <c r="E4698" s="326">
        <f t="shared" si="272"/>
        <v>202</v>
      </c>
    </row>
    <row r="4699" spans="1:5">
      <c r="A4699" s="324">
        <f t="shared" si="276"/>
        <v>45603</v>
      </c>
      <c r="B4699" s="325" t="str">
        <f t="shared" si="275"/>
        <v>QUI</v>
      </c>
      <c r="C4699" s="327">
        <f t="shared" si="274"/>
        <v>45600</v>
      </c>
      <c r="D4699" s="325">
        <f t="shared" si="273"/>
        <v>2024</v>
      </c>
      <c r="E4699" s="326">
        <f t="shared" si="272"/>
        <v>202</v>
      </c>
    </row>
    <row r="4700" spans="1:5">
      <c r="A4700" s="324">
        <f t="shared" si="276"/>
        <v>45604</v>
      </c>
      <c r="B4700" s="325" t="str">
        <f t="shared" si="275"/>
        <v>SEX</v>
      </c>
      <c r="C4700" s="327">
        <f t="shared" si="274"/>
        <v>45600</v>
      </c>
      <c r="D4700" s="325">
        <f t="shared" si="273"/>
        <v>2024</v>
      </c>
      <c r="E4700" s="326">
        <f t="shared" si="272"/>
        <v>202</v>
      </c>
    </row>
    <row r="4701" spans="1:5">
      <c r="A4701" s="324">
        <f t="shared" si="276"/>
        <v>45605</v>
      </c>
      <c r="B4701" s="325" t="str">
        <f t="shared" si="275"/>
        <v>SAB</v>
      </c>
      <c r="C4701" s="327">
        <f t="shared" si="274"/>
        <v>45600</v>
      </c>
      <c r="D4701" s="325">
        <f t="shared" si="273"/>
        <v>2024</v>
      </c>
      <c r="E4701" s="326">
        <f t="shared" si="272"/>
        <v>202</v>
      </c>
    </row>
    <row r="4702" spans="1:5">
      <c r="A4702" s="324">
        <f t="shared" si="276"/>
        <v>45606</v>
      </c>
      <c r="B4702" s="325" t="str">
        <f t="shared" si="275"/>
        <v>DOM</v>
      </c>
      <c r="C4702" s="327">
        <f t="shared" si="274"/>
        <v>45600</v>
      </c>
      <c r="D4702" s="325">
        <f t="shared" si="273"/>
        <v>2024</v>
      </c>
      <c r="E4702" s="326">
        <f t="shared" ref="E4702:E4754" si="277">IF(B4702="seg",E4701+1,E4701)</f>
        <v>202</v>
      </c>
    </row>
    <row r="4703" spans="1:5">
      <c r="A4703" s="324">
        <f t="shared" si="276"/>
        <v>45607</v>
      </c>
      <c r="B4703" s="325" t="str">
        <f t="shared" si="275"/>
        <v>SEG</v>
      </c>
      <c r="C4703" s="327">
        <f t="shared" si="274"/>
        <v>45607</v>
      </c>
      <c r="D4703" s="325">
        <f t="shared" si="273"/>
        <v>2024</v>
      </c>
      <c r="E4703" s="326">
        <f t="shared" si="277"/>
        <v>203</v>
      </c>
    </row>
    <row r="4704" spans="1:5">
      <c r="A4704" s="324">
        <f t="shared" si="276"/>
        <v>45608</v>
      </c>
      <c r="B4704" s="325" t="str">
        <f t="shared" si="275"/>
        <v>TER</v>
      </c>
      <c r="C4704" s="327">
        <f t="shared" si="274"/>
        <v>45607</v>
      </c>
      <c r="D4704" s="325">
        <f t="shared" si="273"/>
        <v>2024</v>
      </c>
      <c r="E4704" s="326">
        <f t="shared" si="277"/>
        <v>203</v>
      </c>
    </row>
    <row r="4705" spans="1:5">
      <c r="A4705" s="324">
        <f t="shared" si="276"/>
        <v>45609</v>
      </c>
      <c r="B4705" s="325" t="str">
        <f t="shared" si="275"/>
        <v>QUA</v>
      </c>
      <c r="C4705" s="327">
        <f t="shared" si="274"/>
        <v>45607</v>
      </c>
      <c r="D4705" s="325">
        <f t="shared" si="273"/>
        <v>2024</v>
      </c>
      <c r="E4705" s="326">
        <f t="shared" si="277"/>
        <v>203</v>
      </c>
    </row>
    <row r="4706" spans="1:5">
      <c r="A4706" s="324">
        <f t="shared" si="276"/>
        <v>45610</v>
      </c>
      <c r="B4706" s="325" t="str">
        <f t="shared" si="275"/>
        <v>QUI</v>
      </c>
      <c r="C4706" s="327">
        <f t="shared" si="274"/>
        <v>45607</v>
      </c>
      <c r="D4706" s="325">
        <f t="shared" si="273"/>
        <v>2024</v>
      </c>
      <c r="E4706" s="326">
        <f t="shared" si="277"/>
        <v>203</v>
      </c>
    </row>
    <row r="4707" spans="1:5">
      <c r="A4707" s="324">
        <f t="shared" si="276"/>
        <v>45611</v>
      </c>
      <c r="B4707" s="325" t="str">
        <f t="shared" si="275"/>
        <v>SEX</v>
      </c>
      <c r="C4707" s="327">
        <f t="shared" si="274"/>
        <v>45607</v>
      </c>
      <c r="D4707" s="325">
        <f t="shared" si="273"/>
        <v>2024</v>
      </c>
      <c r="E4707" s="326">
        <f t="shared" si="277"/>
        <v>203</v>
      </c>
    </row>
    <row r="4708" spans="1:5">
      <c r="A4708" s="324">
        <f t="shared" si="276"/>
        <v>45612</v>
      </c>
      <c r="B4708" s="325" t="str">
        <f t="shared" si="275"/>
        <v>SAB</v>
      </c>
      <c r="C4708" s="327">
        <f t="shared" si="274"/>
        <v>45607</v>
      </c>
      <c r="D4708" s="325">
        <f t="shared" si="273"/>
        <v>2024</v>
      </c>
      <c r="E4708" s="326">
        <f t="shared" si="277"/>
        <v>203</v>
      </c>
    </row>
    <row r="4709" spans="1:5">
      <c r="A4709" s="324">
        <f t="shared" si="276"/>
        <v>45613</v>
      </c>
      <c r="B4709" s="325" t="str">
        <f t="shared" si="275"/>
        <v>DOM</v>
      </c>
      <c r="C4709" s="327">
        <f t="shared" si="274"/>
        <v>45607</v>
      </c>
      <c r="D4709" s="325">
        <f t="shared" si="273"/>
        <v>2024</v>
      </c>
      <c r="E4709" s="326">
        <f t="shared" si="277"/>
        <v>203</v>
      </c>
    </row>
    <row r="4710" spans="1:5">
      <c r="A4710" s="324">
        <f t="shared" si="276"/>
        <v>45614</v>
      </c>
      <c r="B4710" s="325" t="str">
        <f t="shared" si="275"/>
        <v>SEG</v>
      </c>
      <c r="C4710" s="327">
        <f t="shared" si="274"/>
        <v>45614</v>
      </c>
      <c r="D4710" s="325">
        <f t="shared" si="273"/>
        <v>2024</v>
      </c>
      <c r="E4710" s="326">
        <f t="shared" si="277"/>
        <v>204</v>
      </c>
    </row>
    <row r="4711" spans="1:5">
      <c r="A4711" s="324">
        <f t="shared" si="276"/>
        <v>45615</v>
      </c>
      <c r="B4711" s="325" t="str">
        <f t="shared" si="275"/>
        <v>TER</v>
      </c>
      <c r="C4711" s="327">
        <f t="shared" si="274"/>
        <v>45614</v>
      </c>
      <c r="D4711" s="325">
        <f t="shared" si="273"/>
        <v>2024</v>
      </c>
      <c r="E4711" s="326">
        <f t="shared" si="277"/>
        <v>204</v>
      </c>
    </row>
    <row r="4712" spans="1:5">
      <c r="A4712" s="324">
        <f t="shared" si="276"/>
        <v>45616</v>
      </c>
      <c r="B4712" s="325" t="str">
        <f t="shared" si="275"/>
        <v>QUA</v>
      </c>
      <c r="C4712" s="327">
        <f t="shared" si="274"/>
        <v>45614</v>
      </c>
      <c r="D4712" s="325">
        <f t="shared" ref="D4712:D4754" si="278">YEAR(A4712)</f>
        <v>2024</v>
      </c>
      <c r="E4712" s="326">
        <f t="shared" si="277"/>
        <v>204</v>
      </c>
    </row>
    <row r="4713" spans="1:5">
      <c r="A4713" s="324">
        <f t="shared" si="276"/>
        <v>45617</v>
      </c>
      <c r="B4713" s="325" t="str">
        <f t="shared" si="275"/>
        <v>QUI</v>
      </c>
      <c r="C4713" s="327">
        <f t="shared" si="274"/>
        <v>45614</v>
      </c>
      <c r="D4713" s="325">
        <f t="shared" si="278"/>
        <v>2024</v>
      </c>
      <c r="E4713" s="326">
        <f t="shared" si="277"/>
        <v>204</v>
      </c>
    </row>
    <row r="4714" spans="1:5">
      <c r="A4714" s="324">
        <f t="shared" si="276"/>
        <v>45618</v>
      </c>
      <c r="B4714" s="325" t="str">
        <f t="shared" si="275"/>
        <v>SEX</v>
      </c>
      <c r="C4714" s="327">
        <f t="shared" si="274"/>
        <v>45614</v>
      </c>
      <c r="D4714" s="325">
        <f t="shared" si="278"/>
        <v>2024</v>
      </c>
      <c r="E4714" s="326">
        <f t="shared" si="277"/>
        <v>204</v>
      </c>
    </row>
    <row r="4715" spans="1:5">
      <c r="A4715" s="324">
        <f t="shared" si="276"/>
        <v>45619</v>
      </c>
      <c r="B4715" s="325" t="str">
        <f t="shared" si="275"/>
        <v>SAB</v>
      </c>
      <c r="C4715" s="327">
        <f t="shared" si="274"/>
        <v>45614</v>
      </c>
      <c r="D4715" s="325">
        <f t="shared" si="278"/>
        <v>2024</v>
      </c>
      <c r="E4715" s="326">
        <f t="shared" si="277"/>
        <v>204</v>
      </c>
    </row>
    <row r="4716" spans="1:5">
      <c r="A4716" s="324">
        <f t="shared" si="276"/>
        <v>45620</v>
      </c>
      <c r="B4716" s="325" t="str">
        <f t="shared" si="275"/>
        <v>DOM</v>
      </c>
      <c r="C4716" s="327">
        <f t="shared" si="274"/>
        <v>45614</v>
      </c>
      <c r="D4716" s="325">
        <f t="shared" si="278"/>
        <v>2024</v>
      </c>
      <c r="E4716" s="326">
        <f t="shared" si="277"/>
        <v>204</v>
      </c>
    </row>
    <row r="4717" spans="1:5">
      <c r="A4717" s="324">
        <f t="shared" si="276"/>
        <v>45621</v>
      </c>
      <c r="B4717" s="325" t="str">
        <f t="shared" si="275"/>
        <v>SEG</v>
      </c>
      <c r="C4717" s="327">
        <f t="shared" si="274"/>
        <v>45621</v>
      </c>
      <c r="D4717" s="325">
        <f t="shared" si="278"/>
        <v>2024</v>
      </c>
      <c r="E4717" s="326">
        <f t="shared" si="277"/>
        <v>205</v>
      </c>
    </row>
    <row r="4718" spans="1:5">
      <c r="A4718" s="324">
        <f t="shared" si="276"/>
        <v>45622</v>
      </c>
      <c r="B4718" s="325" t="str">
        <f t="shared" si="275"/>
        <v>TER</v>
      </c>
      <c r="C4718" s="327">
        <f t="shared" ref="C4718:C4754" si="279">C4711+7</f>
        <v>45621</v>
      </c>
      <c r="D4718" s="325">
        <f t="shared" si="278"/>
        <v>2024</v>
      </c>
      <c r="E4718" s="326">
        <f t="shared" si="277"/>
        <v>205</v>
      </c>
    </row>
    <row r="4719" spans="1:5">
      <c r="A4719" s="324">
        <f t="shared" si="276"/>
        <v>45623</v>
      </c>
      <c r="B4719" s="325" t="str">
        <f t="shared" si="275"/>
        <v>QUA</v>
      </c>
      <c r="C4719" s="327">
        <f t="shared" si="279"/>
        <v>45621</v>
      </c>
      <c r="D4719" s="325">
        <f t="shared" si="278"/>
        <v>2024</v>
      </c>
      <c r="E4719" s="326">
        <f t="shared" si="277"/>
        <v>205</v>
      </c>
    </row>
    <row r="4720" spans="1:5">
      <c r="A4720" s="324">
        <f t="shared" si="276"/>
        <v>45624</v>
      </c>
      <c r="B4720" s="325" t="str">
        <f t="shared" si="275"/>
        <v>QUI</v>
      </c>
      <c r="C4720" s="327">
        <f t="shared" si="279"/>
        <v>45621</v>
      </c>
      <c r="D4720" s="325">
        <f t="shared" si="278"/>
        <v>2024</v>
      </c>
      <c r="E4720" s="326">
        <f t="shared" si="277"/>
        <v>205</v>
      </c>
    </row>
    <row r="4721" spans="1:5">
      <c r="A4721" s="324">
        <f t="shared" si="276"/>
        <v>45625</v>
      </c>
      <c r="B4721" s="325" t="str">
        <f t="shared" si="275"/>
        <v>SEX</v>
      </c>
      <c r="C4721" s="327">
        <f t="shared" si="279"/>
        <v>45621</v>
      </c>
      <c r="D4721" s="325">
        <f t="shared" si="278"/>
        <v>2024</v>
      </c>
      <c r="E4721" s="326">
        <f t="shared" si="277"/>
        <v>205</v>
      </c>
    </row>
    <row r="4722" spans="1:5">
      <c r="A4722" s="324">
        <f t="shared" si="276"/>
        <v>45626</v>
      </c>
      <c r="B4722" s="325" t="str">
        <f t="shared" si="275"/>
        <v>SAB</v>
      </c>
      <c r="C4722" s="327">
        <f t="shared" si="279"/>
        <v>45621</v>
      </c>
      <c r="D4722" s="325">
        <f t="shared" si="278"/>
        <v>2024</v>
      </c>
      <c r="E4722" s="326">
        <f t="shared" si="277"/>
        <v>205</v>
      </c>
    </row>
    <row r="4723" spans="1:5">
      <c r="A4723" s="324">
        <f t="shared" si="276"/>
        <v>45627</v>
      </c>
      <c r="B4723" s="325" t="str">
        <f t="shared" si="275"/>
        <v>DOM</v>
      </c>
      <c r="C4723" s="327">
        <f t="shared" si="279"/>
        <v>45621</v>
      </c>
      <c r="D4723" s="325">
        <f t="shared" si="278"/>
        <v>2024</v>
      </c>
      <c r="E4723" s="326">
        <f t="shared" si="277"/>
        <v>205</v>
      </c>
    </row>
    <row r="4724" spans="1:5">
      <c r="A4724" s="324">
        <f t="shared" si="276"/>
        <v>45628</v>
      </c>
      <c r="B4724" s="325" t="str">
        <f t="shared" si="275"/>
        <v>SEG</v>
      </c>
      <c r="C4724" s="327">
        <f t="shared" si="279"/>
        <v>45628</v>
      </c>
      <c r="D4724" s="325">
        <f t="shared" si="278"/>
        <v>2024</v>
      </c>
      <c r="E4724" s="326">
        <f t="shared" si="277"/>
        <v>206</v>
      </c>
    </row>
    <row r="4725" spans="1:5">
      <c r="A4725" s="324">
        <f t="shared" si="276"/>
        <v>45629</v>
      </c>
      <c r="B4725" s="325" t="str">
        <f t="shared" si="275"/>
        <v>TER</v>
      </c>
      <c r="C4725" s="327">
        <f t="shared" si="279"/>
        <v>45628</v>
      </c>
      <c r="D4725" s="325">
        <f t="shared" si="278"/>
        <v>2024</v>
      </c>
      <c r="E4725" s="326">
        <f t="shared" si="277"/>
        <v>206</v>
      </c>
    </row>
    <row r="4726" spans="1:5">
      <c r="A4726" s="324">
        <f t="shared" si="276"/>
        <v>45630</v>
      </c>
      <c r="B4726" s="325" t="str">
        <f t="shared" si="275"/>
        <v>QUA</v>
      </c>
      <c r="C4726" s="327">
        <f t="shared" si="279"/>
        <v>45628</v>
      </c>
      <c r="D4726" s="325">
        <f t="shared" si="278"/>
        <v>2024</v>
      </c>
      <c r="E4726" s="326">
        <f t="shared" si="277"/>
        <v>206</v>
      </c>
    </row>
    <row r="4727" spans="1:5">
      <c r="A4727" s="324">
        <f t="shared" si="276"/>
        <v>45631</v>
      </c>
      <c r="B4727" s="325" t="str">
        <f t="shared" si="275"/>
        <v>QUI</v>
      </c>
      <c r="C4727" s="327">
        <f t="shared" si="279"/>
        <v>45628</v>
      </c>
      <c r="D4727" s="325">
        <f t="shared" si="278"/>
        <v>2024</v>
      </c>
      <c r="E4727" s="326">
        <f t="shared" si="277"/>
        <v>206</v>
      </c>
    </row>
    <row r="4728" spans="1:5">
      <c r="A4728" s="324">
        <f t="shared" si="276"/>
        <v>45632</v>
      </c>
      <c r="B4728" s="325" t="str">
        <f t="shared" si="275"/>
        <v>SEX</v>
      </c>
      <c r="C4728" s="327">
        <f t="shared" si="279"/>
        <v>45628</v>
      </c>
      <c r="D4728" s="325">
        <f t="shared" si="278"/>
        <v>2024</v>
      </c>
      <c r="E4728" s="326">
        <f t="shared" si="277"/>
        <v>206</v>
      </c>
    </row>
    <row r="4729" spans="1:5">
      <c r="A4729" s="324">
        <f t="shared" si="276"/>
        <v>45633</v>
      </c>
      <c r="B4729" s="325" t="str">
        <f t="shared" si="275"/>
        <v>SAB</v>
      </c>
      <c r="C4729" s="327">
        <f t="shared" si="279"/>
        <v>45628</v>
      </c>
      <c r="D4729" s="325">
        <f t="shared" si="278"/>
        <v>2024</v>
      </c>
      <c r="E4729" s="326">
        <f t="shared" si="277"/>
        <v>206</v>
      </c>
    </row>
    <row r="4730" spans="1:5">
      <c r="A4730" s="324">
        <f t="shared" si="276"/>
        <v>45634</v>
      </c>
      <c r="B4730" s="325" t="str">
        <f t="shared" si="275"/>
        <v>DOM</v>
      </c>
      <c r="C4730" s="327">
        <f t="shared" si="279"/>
        <v>45628</v>
      </c>
      <c r="D4730" s="325">
        <f t="shared" si="278"/>
        <v>2024</v>
      </c>
      <c r="E4730" s="326">
        <f t="shared" si="277"/>
        <v>206</v>
      </c>
    </row>
    <row r="4731" spans="1:5">
      <c r="A4731" s="324">
        <f t="shared" si="276"/>
        <v>45635</v>
      </c>
      <c r="B4731" s="325" t="str">
        <f t="shared" si="275"/>
        <v>SEG</v>
      </c>
      <c r="C4731" s="327">
        <f t="shared" si="279"/>
        <v>45635</v>
      </c>
      <c r="D4731" s="325">
        <f t="shared" si="278"/>
        <v>2024</v>
      </c>
      <c r="E4731" s="326">
        <f t="shared" si="277"/>
        <v>207</v>
      </c>
    </row>
    <row r="4732" spans="1:5">
      <c r="A4732" s="324">
        <f t="shared" si="276"/>
        <v>45636</v>
      </c>
      <c r="B4732" s="325" t="str">
        <f t="shared" si="275"/>
        <v>TER</v>
      </c>
      <c r="C4732" s="327">
        <f t="shared" si="279"/>
        <v>45635</v>
      </c>
      <c r="D4732" s="325">
        <f t="shared" si="278"/>
        <v>2024</v>
      </c>
      <c r="E4732" s="326">
        <f t="shared" si="277"/>
        <v>207</v>
      </c>
    </row>
    <row r="4733" spans="1:5">
      <c r="A4733" s="324">
        <f t="shared" si="276"/>
        <v>45637</v>
      </c>
      <c r="B4733" s="325" t="str">
        <f t="shared" si="275"/>
        <v>QUA</v>
      </c>
      <c r="C4733" s="327">
        <f t="shared" si="279"/>
        <v>45635</v>
      </c>
      <c r="D4733" s="325">
        <f t="shared" si="278"/>
        <v>2024</v>
      </c>
      <c r="E4733" s="326">
        <f t="shared" si="277"/>
        <v>207</v>
      </c>
    </row>
    <row r="4734" spans="1:5">
      <c r="A4734" s="324">
        <f t="shared" si="276"/>
        <v>45638</v>
      </c>
      <c r="B4734" s="325" t="str">
        <f t="shared" si="275"/>
        <v>QUI</v>
      </c>
      <c r="C4734" s="327">
        <f t="shared" si="279"/>
        <v>45635</v>
      </c>
      <c r="D4734" s="325">
        <f t="shared" si="278"/>
        <v>2024</v>
      </c>
      <c r="E4734" s="326">
        <f t="shared" si="277"/>
        <v>207</v>
      </c>
    </row>
    <row r="4735" spans="1:5">
      <c r="A4735" s="324">
        <f t="shared" si="276"/>
        <v>45639</v>
      </c>
      <c r="B4735" s="325" t="str">
        <f t="shared" si="275"/>
        <v>SEX</v>
      </c>
      <c r="C4735" s="327">
        <f t="shared" si="279"/>
        <v>45635</v>
      </c>
      <c r="D4735" s="325">
        <f t="shared" si="278"/>
        <v>2024</v>
      </c>
      <c r="E4735" s="326">
        <f t="shared" si="277"/>
        <v>207</v>
      </c>
    </row>
    <row r="4736" spans="1:5">
      <c r="A4736" s="324">
        <f t="shared" si="276"/>
        <v>45640</v>
      </c>
      <c r="B4736" s="325" t="str">
        <f t="shared" si="275"/>
        <v>SAB</v>
      </c>
      <c r="C4736" s="327">
        <f t="shared" si="279"/>
        <v>45635</v>
      </c>
      <c r="D4736" s="325">
        <f t="shared" si="278"/>
        <v>2024</v>
      </c>
      <c r="E4736" s="326">
        <f t="shared" si="277"/>
        <v>207</v>
      </c>
    </row>
    <row r="4737" spans="1:5">
      <c r="A4737" s="324">
        <f t="shared" si="276"/>
        <v>45641</v>
      </c>
      <c r="B4737" s="325" t="str">
        <f t="shared" si="275"/>
        <v>DOM</v>
      </c>
      <c r="C4737" s="327">
        <f t="shared" si="279"/>
        <v>45635</v>
      </c>
      <c r="D4737" s="325">
        <f t="shared" si="278"/>
        <v>2024</v>
      </c>
      <c r="E4737" s="326">
        <f t="shared" si="277"/>
        <v>207</v>
      </c>
    </row>
    <row r="4738" spans="1:5">
      <c r="A4738" s="324">
        <f t="shared" si="276"/>
        <v>45642</v>
      </c>
      <c r="B4738" s="325" t="str">
        <f t="shared" ref="B4738:B4754" si="280">VLOOKUP(WEEKDAY(A4738),$G$2:$H$9,2,0)</f>
        <v>SEG</v>
      </c>
      <c r="C4738" s="327">
        <f t="shared" si="279"/>
        <v>45642</v>
      </c>
      <c r="D4738" s="325">
        <f t="shared" si="278"/>
        <v>2024</v>
      </c>
      <c r="E4738" s="326">
        <f t="shared" si="277"/>
        <v>208</v>
      </c>
    </row>
    <row r="4739" spans="1:5">
      <c r="A4739" s="324">
        <f t="shared" si="276"/>
        <v>45643</v>
      </c>
      <c r="B4739" s="325" t="str">
        <f t="shared" si="280"/>
        <v>TER</v>
      </c>
      <c r="C4739" s="327">
        <f t="shared" si="279"/>
        <v>45642</v>
      </c>
      <c r="D4739" s="325">
        <f t="shared" si="278"/>
        <v>2024</v>
      </c>
      <c r="E4739" s="326">
        <f t="shared" si="277"/>
        <v>208</v>
      </c>
    </row>
    <row r="4740" spans="1:5">
      <c r="A4740" s="324">
        <f t="shared" si="276"/>
        <v>45644</v>
      </c>
      <c r="B4740" s="325" t="str">
        <f t="shared" si="280"/>
        <v>QUA</v>
      </c>
      <c r="C4740" s="327">
        <f t="shared" si="279"/>
        <v>45642</v>
      </c>
      <c r="D4740" s="325">
        <f t="shared" si="278"/>
        <v>2024</v>
      </c>
      <c r="E4740" s="326">
        <f t="shared" si="277"/>
        <v>208</v>
      </c>
    </row>
    <row r="4741" spans="1:5">
      <c r="A4741" s="324">
        <f t="shared" si="276"/>
        <v>45645</v>
      </c>
      <c r="B4741" s="325" t="str">
        <f t="shared" si="280"/>
        <v>QUI</v>
      </c>
      <c r="C4741" s="327">
        <f t="shared" si="279"/>
        <v>45642</v>
      </c>
      <c r="D4741" s="325">
        <f t="shared" si="278"/>
        <v>2024</v>
      </c>
      <c r="E4741" s="326">
        <f t="shared" si="277"/>
        <v>208</v>
      </c>
    </row>
    <row r="4742" spans="1:5">
      <c r="A4742" s="324">
        <f t="shared" si="276"/>
        <v>45646</v>
      </c>
      <c r="B4742" s="325" t="str">
        <f t="shared" si="280"/>
        <v>SEX</v>
      </c>
      <c r="C4742" s="327">
        <f t="shared" si="279"/>
        <v>45642</v>
      </c>
      <c r="D4742" s="325">
        <f t="shared" si="278"/>
        <v>2024</v>
      </c>
      <c r="E4742" s="326">
        <f t="shared" si="277"/>
        <v>208</v>
      </c>
    </row>
    <row r="4743" spans="1:5">
      <c r="A4743" s="324">
        <f t="shared" si="276"/>
        <v>45647</v>
      </c>
      <c r="B4743" s="325" t="str">
        <f t="shared" si="280"/>
        <v>SAB</v>
      </c>
      <c r="C4743" s="327">
        <f t="shared" si="279"/>
        <v>45642</v>
      </c>
      <c r="D4743" s="325">
        <f t="shared" si="278"/>
        <v>2024</v>
      </c>
      <c r="E4743" s="326">
        <f t="shared" si="277"/>
        <v>208</v>
      </c>
    </row>
    <row r="4744" spans="1:5">
      <c r="A4744" s="324">
        <f t="shared" si="276"/>
        <v>45648</v>
      </c>
      <c r="B4744" s="325" t="str">
        <f t="shared" si="280"/>
        <v>DOM</v>
      </c>
      <c r="C4744" s="327">
        <f t="shared" si="279"/>
        <v>45642</v>
      </c>
      <c r="D4744" s="325">
        <f t="shared" si="278"/>
        <v>2024</v>
      </c>
      <c r="E4744" s="326">
        <f t="shared" si="277"/>
        <v>208</v>
      </c>
    </row>
    <row r="4745" spans="1:5">
      <c r="A4745" s="324">
        <f t="shared" si="276"/>
        <v>45649</v>
      </c>
      <c r="B4745" s="325" t="str">
        <f t="shared" si="280"/>
        <v>SEG</v>
      </c>
      <c r="C4745" s="327">
        <f t="shared" si="279"/>
        <v>45649</v>
      </c>
      <c r="D4745" s="325">
        <f t="shared" si="278"/>
        <v>2024</v>
      </c>
      <c r="E4745" s="326">
        <f t="shared" si="277"/>
        <v>209</v>
      </c>
    </row>
    <row r="4746" spans="1:5">
      <c r="A4746" s="324">
        <f t="shared" si="276"/>
        <v>45650</v>
      </c>
      <c r="B4746" s="325" t="str">
        <f t="shared" si="280"/>
        <v>TER</v>
      </c>
      <c r="C4746" s="327">
        <f t="shared" si="279"/>
        <v>45649</v>
      </c>
      <c r="D4746" s="325">
        <f t="shared" si="278"/>
        <v>2024</v>
      </c>
      <c r="E4746" s="326">
        <f t="shared" si="277"/>
        <v>209</v>
      </c>
    </row>
    <row r="4747" spans="1:5">
      <c r="A4747" s="324">
        <f t="shared" si="276"/>
        <v>45651</v>
      </c>
      <c r="B4747" s="325" t="str">
        <f t="shared" si="280"/>
        <v>QUA</v>
      </c>
      <c r="C4747" s="327">
        <f t="shared" si="279"/>
        <v>45649</v>
      </c>
      <c r="D4747" s="325">
        <f t="shared" si="278"/>
        <v>2024</v>
      </c>
      <c r="E4747" s="326">
        <f t="shared" si="277"/>
        <v>209</v>
      </c>
    </row>
    <row r="4748" spans="1:5">
      <c r="A4748" s="324">
        <f t="shared" ref="A4748:A4754" si="281">A4747+1</f>
        <v>45652</v>
      </c>
      <c r="B4748" s="325" t="str">
        <f t="shared" si="280"/>
        <v>QUI</v>
      </c>
      <c r="C4748" s="327">
        <f t="shared" si="279"/>
        <v>45649</v>
      </c>
      <c r="D4748" s="325">
        <f t="shared" si="278"/>
        <v>2024</v>
      </c>
      <c r="E4748" s="326">
        <f t="shared" si="277"/>
        <v>209</v>
      </c>
    </row>
    <row r="4749" spans="1:5">
      <c r="A4749" s="324">
        <f t="shared" si="281"/>
        <v>45653</v>
      </c>
      <c r="B4749" s="325" t="str">
        <f t="shared" si="280"/>
        <v>SEX</v>
      </c>
      <c r="C4749" s="327">
        <f t="shared" si="279"/>
        <v>45649</v>
      </c>
      <c r="D4749" s="325">
        <f t="shared" si="278"/>
        <v>2024</v>
      </c>
      <c r="E4749" s="326">
        <f t="shared" si="277"/>
        <v>209</v>
      </c>
    </row>
    <row r="4750" spans="1:5">
      <c r="A4750" s="324">
        <f t="shared" si="281"/>
        <v>45654</v>
      </c>
      <c r="B4750" s="325" t="str">
        <f t="shared" si="280"/>
        <v>SAB</v>
      </c>
      <c r="C4750" s="327">
        <f t="shared" si="279"/>
        <v>45649</v>
      </c>
      <c r="D4750" s="325">
        <f t="shared" si="278"/>
        <v>2024</v>
      </c>
      <c r="E4750" s="326">
        <f t="shared" si="277"/>
        <v>209</v>
      </c>
    </row>
    <row r="4751" spans="1:5">
      <c r="A4751" s="324">
        <f t="shared" si="281"/>
        <v>45655</v>
      </c>
      <c r="B4751" s="325" t="str">
        <f t="shared" si="280"/>
        <v>DOM</v>
      </c>
      <c r="C4751" s="327">
        <f t="shared" si="279"/>
        <v>45649</v>
      </c>
      <c r="D4751" s="325">
        <f t="shared" si="278"/>
        <v>2024</v>
      </c>
      <c r="E4751" s="326">
        <f t="shared" si="277"/>
        <v>209</v>
      </c>
    </row>
    <row r="4752" spans="1:5">
      <c r="A4752" s="324">
        <f t="shared" si="281"/>
        <v>45656</v>
      </c>
      <c r="B4752" s="325" t="str">
        <f t="shared" si="280"/>
        <v>SEG</v>
      </c>
      <c r="C4752" s="327">
        <f t="shared" si="279"/>
        <v>45656</v>
      </c>
      <c r="D4752" s="325">
        <f t="shared" si="278"/>
        <v>2024</v>
      </c>
      <c r="E4752" s="326">
        <f t="shared" si="277"/>
        <v>210</v>
      </c>
    </row>
    <row r="4753" spans="1:5">
      <c r="A4753" s="324">
        <f t="shared" si="281"/>
        <v>45657</v>
      </c>
      <c r="B4753" s="325" t="str">
        <f t="shared" si="280"/>
        <v>TER</v>
      </c>
      <c r="C4753" s="327">
        <f t="shared" si="279"/>
        <v>45656</v>
      </c>
      <c r="D4753" s="325">
        <f t="shared" si="278"/>
        <v>2024</v>
      </c>
      <c r="E4753" s="326">
        <f t="shared" si="277"/>
        <v>210</v>
      </c>
    </row>
    <row r="4754" spans="1:5">
      <c r="A4754" s="324">
        <f t="shared" si="281"/>
        <v>45658</v>
      </c>
      <c r="B4754" s="325" t="str">
        <f t="shared" si="280"/>
        <v>QUA</v>
      </c>
      <c r="C4754" s="327">
        <f t="shared" si="279"/>
        <v>45656</v>
      </c>
      <c r="D4754" s="325">
        <f t="shared" si="278"/>
        <v>2025</v>
      </c>
      <c r="E4754" s="326">
        <f t="shared" si="277"/>
        <v>210</v>
      </c>
    </row>
  </sheetData>
  <pageMargins left="0.511811024" right="0.511811024" top="0.78740157499999996" bottom="0.78740157499999996" header="0.31496062000000002" footer="0.31496062000000002"/>
  <pageSetup paperSize="9" orientation="portrait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0070C0"/>
  </sheetPr>
  <dimension ref="A1:AG48"/>
  <sheetViews>
    <sheetView showGridLines="0" topLeftCell="A6" zoomScale="80" zoomScaleNormal="80" workbookViewId="0">
      <selection activeCell="O31" sqref="O31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ustomWidth="1" collapsed="1"/>
    <col min="26" max="26" width="28.5546875" style="9" customWidth="1"/>
    <col min="27" max="27" width="9.109375" style="9" customWidth="1"/>
    <col min="28" max="28" width="10.44140625" style="9" customWidth="1"/>
    <col min="29" max="29" width="9.109375" style="9" customWidth="1"/>
    <col min="30" max="30" width="10" style="9" customWidth="1"/>
    <col min="31" max="31" width="11.44140625" style="9" customWidth="1"/>
    <col min="32" max="32" width="10.88671875" style="9" customWidth="1"/>
    <col min="33" max="33" width="9.109375" style="9" customWidth="1"/>
    <col min="34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278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47" t="s">
        <v>238</v>
      </c>
      <c r="F4" s="448"/>
      <c r="G4" s="448"/>
      <c r="H4" s="448"/>
      <c r="I4" s="448"/>
      <c r="J4" s="448"/>
      <c r="K4" s="448"/>
      <c r="L4" s="448"/>
      <c r="M4" s="448"/>
      <c r="N4" s="448"/>
      <c r="O4" s="448"/>
      <c r="P4" s="448"/>
      <c r="Q4" s="448"/>
      <c r="R4" s="448"/>
      <c r="S4" s="448"/>
      <c r="T4" s="448"/>
      <c r="V4" s="13"/>
    </row>
    <row r="5" spans="1:24" ht="15" customHeight="1" thickBot="1">
      <c r="F5" s="16"/>
      <c r="G5" s="16"/>
      <c r="H5" s="16"/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 thickBo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387" t="s">
        <v>245</v>
      </c>
      <c r="F7" s="21">
        <f t="shared" ref="F7:K7" si="0">SUM(F8:F16)</f>
        <v>77</v>
      </c>
      <c r="G7" s="21">
        <f t="shared" si="0"/>
        <v>77</v>
      </c>
      <c r="H7" s="21">
        <f t="shared" si="0"/>
        <v>77</v>
      </c>
      <c r="I7" s="21">
        <f t="shared" si="0"/>
        <v>77</v>
      </c>
      <c r="J7" s="21">
        <f t="shared" si="0"/>
        <v>77</v>
      </c>
      <c r="K7" s="21">
        <f t="shared" si="0"/>
        <v>23.099999999999998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s="19" customFormat="1" ht="15" customHeight="1">
      <c r="D8" s="45"/>
      <c r="E8" s="376" t="s">
        <v>341</v>
      </c>
      <c r="F8" s="377">
        <v>5</v>
      </c>
      <c r="G8" s="377">
        <v>0</v>
      </c>
      <c r="H8" s="377">
        <v>0</v>
      </c>
      <c r="I8" s="377">
        <v>0</v>
      </c>
      <c r="J8" s="377">
        <v>0</v>
      </c>
      <c r="K8" s="377">
        <v>0</v>
      </c>
      <c r="L8" s="16"/>
      <c r="M8" s="378"/>
      <c r="N8" s="379"/>
      <c r="O8" s="380">
        <f t="shared" ref="O8" si="1">ROUND(Q8*P8,0)</f>
        <v>10</v>
      </c>
      <c r="P8" s="381">
        <v>2</v>
      </c>
      <c r="Q8" s="380">
        <f t="shared" ref="Q8" si="2">SUM(F8:K8)</f>
        <v>5</v>
      </c>
      <c r="R8" s="382"/>
      <c r="S8" s="380">
        <f t="shared" ref="S8" si="3">T8*P8</f>
        <v>0</v>
      </c>
      <c r="T8" s="380"/>
      <c r="U8" s="383">
        <f t="shared" ref="U8" si="4">ROUND((AVERAGE(F8:J8)),0)</f>
        <v>1</v>
      </c>
      <c r="V8" s="384"/>
      <c r="W8" s="385"/>
      <c r="X8" s="385"/>
    </row>
    <row r="9" spans="1:24" ht="15" customHeight="1">
      <c r="E9" s="101" t="s">
        <v>341</v>
      </c>
      <c r="F9" s="23">
        <v>0</v>
      </c>
      <c r="G9" s="23">
        <v>5</v>
      </c>
      <c r="H9" s="23">
        <v>5</v>
      </c>
      <c r="I9" s="23">
        <v>5</v>
      </c>
      <c r="J9" s="23">
        <v>5</v>
      </c>
      <c r="K9" s="23">
        <v>0</v>
      </c>
      <c r="L9" s="51"/>
      <c r="M9" s="43"/>
      <c r="O9" s="102">
        <f t="shared" ref="O9:O16" si="5">ROUND(Q9*P9,0)</f>
        <v>90</v>
      </c>
      <c r="P9" s="103">
        <v>4.5</v>
      </c>
      <c r="Q9" s="102">
        <f t="shared" ref="Q9:Q16" si="6">SUM(F9:K9)</f>
        <v>20</v>
      </c>
      <c r="S9" s="102">
        <f t="shared" ref="S9:S16" si="7">T9*P9</f>
        <v>0</v>
      </c>
      <c r="T9" s="102"/>
      <c r="U9" s="88">
        <f t="shared" ref="U9:U16" si="8">ROUND((AVERAGE(F9:J9)),0)</f>
        <v>4</v>
      </c>
      <c r="V9" s="83"/>
      <c r="W9" s="89"/>
      <c r="X9" s="89"/>
    </row>
    <row r="10" spans="1:24" s="19" customFormat="1" ht="15" customHeight="1">
      <c r="D10" s="45"/>
      <c r="E10" s="376" t="s">
        <v>340</v>
      </c>
      <c r="F10" s="377">
        <v>8</v>
      </c>
      <c r="G10" s="377">
        <v>0</v>
      </c>
      <c r="H10" s="377">
        <v>0</v>
      </c>
      <c r="I10" s="377">
        <v>0</v>
      </c>
      <c r="J10" s="377">
        <v>0</v>
      </c>
      <c r="K10" s="377">
        <v>0</v>
      </c>
      <c r="L10" s="16"/>
      <c r="M10" s="378"/>
      <c r="N10" s="379"/>
      <c r="O10" s="380">
        <f t="shared" si="5"/>
        <v>40</v>
      </c>
      <c r="P10" s="381">
        <v>5</v>
      </c>
      <c r="Q10" s="380">
        <f t="shared" si="6"/>
        <v>8</v>
      </c>
      <c r="R10" s="382"/>
      <c r="S10" s="380">
        <f t="shared" si="7"/>
        <v>0</v>
      </c>
      <c r="T10" s="380"/>
      <c r="U10" s="383">
        <f t="shared" si="8"/>
        <v>2</v>
      </c>
      <c r="V10" s="384"/>
      <c r="W10" s="385"/>
      <c r="X10" s="385"/>
    </row>
    <row r="11" spans="1:24" ht="15" customHeight="1">
      <c r="E11" s="101" t="s">
        <v>340</v>
      </c>
      <c r="F11" s="23">
        <v>0</v>
      </c>
      <c r="G11" s="23">
        <v>8</v>
      </c>
      <c r="H11" s="23">
        <v>8</v>
      </c>
      <c r="I11" s="23">
        <v>8</v>
      </c>
      <c r="J11" s="23">
        <v>8</v>
      </c>
      <c r="K11" s="23">
        <v>0</v>
      </c>
      <c r="L11" s="51"/>
      <c r="M11" s="43"/>
      <c r="O11" s="102">
        <f t="shared" si="5"/>
        <v>256</v>
      </c>
      <c r="P11" s="103">
        <v>8</v>
      </c>
      <c r="Q11" s="102">
        <f t="shared" si="6"/>
        <v>32</v>
      </c>
      <c r="S11" s="102">
        <f t="shared" si="7"/>
        <v>0</v>
      </c>
      <c r="T11" s="102"/>
      <c r="U11" s="88">
        <f t="shared" si="8"/>
        <v>6</v>
      </c>
      <c r="V11" s="83"/>
      <c r="W11" s="89"/>
      <c r="X11" s="89"/>
    </row>
    <row r="12" spans="1:24" ht="15" customHeight="1">
      <c r="E12" s="101" t="s">
        <v>339</v>
      </c>
      <c r="F12" s="23">
        <v>27</v>
      </c>
      <c r="G12" s="23">
        <v>27</v>
      </c>
      <c r="H12" s="23">
        <v>27</v>
      </c>
      <c r="I12" s="23">
        <v>27</v>
      </c>
      <c r="J12" s="23">
        <v>27</v>
      </c>
      <c r="K12" s="23">
        <v>0</v>
      </c>
      <c r="L12" s="51"/>
      <c r="M12" s="43"/>
      <c r="O12" s="102">
        <f t="shared" si="5"/>
        <v>405</v>
      </c>
      <c r="P12" s="103">
        <v>3</v>
      </c>
      <c r="Q12" s="102">
        <f t="shared" si="6"/>
        <v>135</v>
      </c>
      <c r="S12" s="102">
        <f t="shared" si="7"/>
        <v>0</v>
      </c>
      <c r="T12" s="102"/>
      <c r="U12" s="88">
        <f t="shared" si="8"/>
        <v>27</v>
      </c>
      <c r="V12" s="83"/>
      <c r="W12" s="89"/>
      <c r="X12" s="89"/>
    </row>
    <row r="13" spans="1:24" s="19" customFormat="1" ht="15" customHeight="1">
      <c r="D13" s="45"/>
      <c r="E13" s="376" t="s">
        <v>345</v>
      </c>
      <c r="F13" s="377">
        <v>5</v>
      </c>
      <c r="G13" s="377">
        <v>0</v>
      </c>
      <c r="H13" s="377">
        <v>0</v>
      </c>
      <c r="I13" s="377">
        <v>0</v>
      </c>
      <c r="J13" s="377">
        <v>0</v>
      </c>
      <c r="K13" s="23">
        <v>0</v>
      </c>
      <c r="L13" s="16" t="s">
        <v>277</v>
      </c>
      <c r="M13" s="378"/>
      <c r="N13" s="379"/>
      <c r="O13" s="380">
        <f>ROUND(Q13*P13,0)</f>
        <v>13</v>
      </c>
      <c r="P13" s="381">
        <v>2.5</v>
      </c>
      <c r="Q13" s="380">
        <f>SUM(F13:K13)</f>
        <v>5</v>
      </c>
      <c r="R13" s="382"/>
      <c r="S13" s="380">
        <f>T13*P13</f>
        <v>0</v>
      </c>
      <c r="T13" s="380"/>
      <c r="U13" s="383">
        <f>ROUND((AVERAGE(F13:J13)),0)</f>
        <v>1</v>
      </c>
      <c r="V13" s="384"/>
      <c r="W13" s="385"/>
      <c r="X13" s="385"/>
    </row>
    <row r="14" spans="1:24" ht="15" customHeight="1">
      <c r="E14" s="101" t="s">
        <v>345</v>
      </c>
      <c r="F14" s="23">
        <v>0</v>
      </c>
      <c r="G14" s="23">
        <v>5</v>
      </c>
      <c r="H14" s="23">
        <v>5</v>
      </c>
      <c r="I14" s="23">
        <v>5</v>
      </c>
      <c r="J14" s="23">
        <v>5</v>
      </c>
      <c r="K14" s="23">
        <f>J7*0.3</f>
        <v>23.099999999999998</v>
      </c>
      <c r="L14" s="51"/>
      <c r="M14" s="43"/>
      <c r="O14" s="102">
        <f>ROUND(Q14*P14,0)</f>
        <v>237</v>
      </c>
      <c r="P14" s="103">
        <v>5.5</v>
      </c>
      <c r="Q14" s="102">
        <f>SUM(F14:K14)</f>
        <v>43.099999999999994</v>
      </c>
      <c r="S14" s="102">
        <f>T14*P14</f>
        <v>0</v>
      </c>
      <c r="T14" s="102"/>
      <c r="U14" s="88">
        <f>ROUND((AVERAGE(F14:J14)),0)</f>
        <v>4</v>
      </c>
      <c r="V14" s="83"/>
      <c r="W14" s="89"/>
      <c r="X14" s="89"/>
    </row>
    <row r="15" spans="1:24" ht="15" customHeight="1">
      <c r="E15" s="101" t="s">
        <v>139</v>
      </c>
      <c r="F15" s="23">
        <v>23</v>
      </c>
      <c r="G15" s="23">
        <v>23</v>
      </c>
      <c r="H15" s="23">
        <v>23</v>
      </c>
      <c r="I15" s="23">
        <v>23</v>
      </c>
      <c r="J15" s="23">
        <v>23</v>
      </c>
      <c r="K15" s="23">
        <v>0</v>
      </c>
      <c r="L15" s="51"/>
      <c r="M15" s="43"/>
      <c r="O15" s="102">
        <f t="shared" si="5"/>
        <v>460</v>
      </c>
      <c r="P15" s="103">
        <v>4</v>
      </c>
      <c r="Q15" s="102">
        <f t="shared" si="6"/>
        <v>115</v>
      </c>
      <c r="S15" s="102">
        <f t="shared" si="7"/>
        <v>0</v>
      </c>
      <c r="T15" s="102"/>
      <c r="U15" s="88">
        <f t="shared" si="8"/>
        <v>23</v>
      </c>
      <c r="V15" s="83"/>
      <c r="W15" s="89"/>
      <c r="X15" s="89"/>
    </row>
    <row r="16" spans="1:24" ht="15" customHeight="1">
      <c r="E16" s="101" t="s">
        <v>124</v>
      </c>
      <c r="F16" s="23">
        <v>9</v>
      </c>
      <c r="G16" s="23">
        <v>9</v>
      </c>
      <c r="H16" s="23">
        <v>9</v>
      </c>
      <c r="I16" s="23">
        <v>9</v>
      </c>
      <c r="J16" s="23">
        <v>9</v>
      </c>
      <c r="K16" s="23">
        <v>0</v>
      </c>
      <c r="L16" s="51"/>
      <c r="M16" s="43"/>
      <c r="O16" s="102">
        <f t="shared" si="5"/>
        <v>113</v>
      </c>
      <c r="P16" s="103">
        <v>2.5</v>
      </c>
      <c r="Q16" s="102">
        <f t="shared" si="6"/>
        <v>45</v>
      </c>
      <c r="S16" s="102">
        <f t="shared" si="7"/>
        <v>0</v>
      </c>
      <c r="T16" s="102"/>
      <c r="U16" s="88">
        <f t="shared" si="8"/>
        <v>9</v>
      </c>
      <c r="V16" s="83"/>
      <c r="W16" s="89"/>
      <c r="X16" s="89"/>
    </row>
    <row r="17" spans="1:32" ht="15" customHeight="1">
      <c r="A17" s="19"/>
      <c r="E17" s="387" t="s">
        <v>347</v>
      </c>
      <c r="F17" s="21">
        <f t="shared" ref="F17:K17" si="9">SUM(F18:F18)</f>
        <v>21.599999999999998</v>
      </c>
      <c r="G17" s="21">
        <f t="shared" si="9"/>
        <v>21.599999999999998</v>
      </c>
      <c r="H17" s="21">
        <f t="shared" si="9"/>
        <v>21.599999999999998</v>
      </c>
      <c r="I17" s="21">
        <f t="shared" si="9"/>
        <v>21.599999999999998</v>
      </c>
      <c r="J17" s="21">
        <f t="shared" si="9"/>
        <v>21.599999999999998</v>
      </c>
      <c r="K17" s="21">
        <f t="shared" si="9"/>
        <v>0</v>
      </c>
      <c r="L17" s="43"/>
      <c r="Q17" s="87" t="s">
        <v>246</v>
      </c>
      <c r="T17" s="87" t="s">
        <v>247</v>
      </c>
      <c r="U17" s="88"/>
      <c r="V17" s="83"/>
      <c r="X17" s="87" t="s">
        <v>248</v>
      </c>
    </row>
    <row r="18" spans="1:32" ht="15" customHeight="1">
      <c r="E18" s="101" t="s">
        <v>345</v>
      </c>
      <c r="F18" s="23">
        <f>(F7-J14)*0.3</f>
        <v>21.599999999999998</v>
      </c>
      <c r="G18" s="23">
        <f>F18</f>
        <v>21.599999999999998</v>
      </c>
      <c r="H18" s="23">
        <f t="shared" ref="H18:J18" si="10">G18</f>
        <v>21.599999999999998</v>
      </c>
      <c r="I18" s="23">
        <f t="shared" si="10"/>
        <v>21.599999999999998</v>
      </c>
      <c r="J18" s="23">
        <f t="shared" si="10"/>
        <v>21.599999999999998</v>
      </c>
      <c r="K18" s="23">
        <v>0</v>
      </c>
      <c r="L18" s="51"/>
      <c r="M18" s="43"/>
      <c r="O18" s="102">
        <f>ROUND(Q18*P18,0)</f>
        <v>297</v>
      </c>
      <c r="P18" s="103">
        <f>P20/2</f>
        <v>2.75</v>
      </c>
      <c r="Q18" s="102">
        <f>SUM(F18:K18)</f>
        <v>107.99999999999999</v>
      </c>
      <c r="S18" s="102">
        <f>T18*P18</f>
        <v>0</v>
      </c>
      <c r="T18" s="102"/>
      <c r="U18" s="88">
        <f>ROUND((AVERAGE(F18:J18)),0)</f>
        <v>22</v>
      </c>
      <c r="V18" s="83"/>
      <c r="W18" s="89"/>
      <c r="X18" s="89"/>
    </row>
    <row r="19" spans="1:32" ht="15" customHeight="1">
      <c r="A19" s="19">
        <v>27</v>
      </c>
      <c r="E19" s="407" t="s">
        <v>338</v>
      </c>
      <c r="F19" s="370">
        <f>SUM(F20:F22)</f>
        <v>60</v>
      </c>
      <c r="G19" s="370">
        <f t="shared" ref="G19:K19" si="11">SUM(G20:G22)</f>
        <v>60</v>
      </c>
      <c r="H19" s="370">
        <f t="shared" si="11"/>
        <v>60</v>
      </c>
      <c r="I19" s="370">
        <f t="shared" si="11"/>
        <v>60</v>
      </c>
      <c r="J19" s="370">
        <f t="shared" si="11"/>
        <v>60</v>
      </c>
      <c r="K19" s="370">
        <f t="shared" si="11"/>
        <v>18</v>
      </c>
      <c r="L19" s="43"/>
      <c r="Q19" s="87" t="s">
        <v>246</v>
      </c>
      <c r="T19" s="87" t="s">
        <v>247</v>
      </c>
      <c r="U19" s="88"/>
      <c r="V19" s="83"/>
      <c r="X19" s="87" t="s">
        <v>248</v>
      </c>
    </row>
    <row r="20" spans="1:32" ht="15" customHeight="1">
      <c r="E20" s="101" t="s">
        <v>345</v>
      </c>
      <c r="F20" s="23">
        <v>40</v>
      </c>
      <c r="G20" s="23">
        <v>40</v>
      </c>
      <c r="H20" s="23">
        <v>40</v>
      </c>
      <c r="I20" s="23">
        <v>40</v>
      </c>
      <c r="J20" s="23">
        <v>40</v>
      </c>
      <c r="K20" s="23">
        <f>J19*0.3</f>
        <v>18</v>
      </c>
      <c r="L20" s="51"/>
      <c r="M20" s="43"/>
      <c r="O20" s="102">
        <f t="shared" ref="O20" si="12">ROUND(Q20*P20,0)</f>
        <v>1199</v>
      </c>
      <c r="P20" s="103">
        <v>5.5</v>
      </c>
      <c r="Q20" s="102">
        <f t="shared" ref="Q20" si="13">SUM(F20:K20)</f>
        <v>218</v>
      </c>
      <c r="S20" s="102">
        <f t="shared" ref="S20" si="14">T20*P20</f>
        <v>0</v>
      </c>
      <c r="T20" s="102"/>
      <c r="U20" s="88">
        <f t="shared" ref="U20" si="15">ROUND((AVERAGE(F20:J20)),0)</f>
        <v>40</v>
      </c>
      <c r="V20" s="83"/>
      <c r="W20" s="89"/>
      <c r="X20" s="89"/>
    </row>
    <row r="21" spans="1:32" s="19" customFormat="1" ht="15" customHeight="1">
      <c r="D21" s="45"/>
      <c r="E21" s="376" t="s">
        <v>342</v>
      </c>
      <c r="F21" s="377">
        <v>20</v>
      </c>
      <c r="G21" s="377">
        <v>0</v>
      </c>
      <c r="H21" s="377">
        <v>0</v>
      </c>
      <c r="I21" s="377">
        <v>0</v>
      </c>
      <c r="J21" s="377">
        <v>0</v>
      </c>
      <c r="K21" s="377">
        <v>0</v>
      </c>
      <c r="L21" s="16"/>
      <c r="M21" s="378"/>
      <c r="N21" s="379"/>
      <c r="O21" s="380">
        <f t="shared" ref="O21" si="16">ROUND(Q21*P21,0)</f>
        <v>80</v>
      </c>
      <c r="P21" s="381">
        <v>4</v>
      </c>
      <c r="Q21" s="380">
        <f t="shared" ref="Q21" si="17">SUM(F21:K21)</f>
        <v>20</v>
      </c>
      <c r="R21" s="382"/>
      <c r="S21" s="380">
        <f t="shared" ref="S21" si="18">T21*P21</f>
        <v>0</v>
      </c>
      <c r="T21" s="380"/>
      <c r="U21" s="383">
        <f t="shared" ref="U21" si="19">ROUND((AVERAGE(F21:J21)),0)</f>
        <v>4</v>
      </c>
      <c r="V21" s="384"/>
      <c r="W21" s="385"/>
      <c r="X21" s="385"/>
    </row>
    <row r="22" spans="1:32" ht="15" customHeight="1">
      <c r="E22" s="101" t="s">
        <v>342</v>
      </c>
      <c r="F22" s="23">
        <v>0</v>
      </c>
      <c r="G22" s="23">
        <v>20</v>
      </c>
      <c r="H22" s="23">
        <v>20</v>
      </c>
      <c r="I22" s="23">
        <v>20</v>
      </c>
      <c r="J22" s="23">
        <v>20</v>
      </c>
      <c r="K22" s="23">
        <v>0</v>
      </c>
      <c r="L22" s="51"/>
      <c r="M22" s="43"/>
      <c r="O22" s="102">
        <f t="shared" ref="O22" si="20">ROUND(Q22*P22,0)</f>
        <v>600</v>
      </c>
      <c r="P22" s="103">
        <v>7.5</v>
      </c>
      <c r="Q22" s="102">
        <f t="shared" ref="Q22" si="21">SUM(F22:K22)</f>
        <v>80</v>
      </c>
      <c r="S22" s="102">
        <f t="shared" ref="S22" si="22">T22*P22</f>
        <v>0</v>
      </c>
      <c r="T22" s="102"/>
      <c r="U22" s="88">
        <f t="shared" ref="U22" si="23">ROUND((AVERAGE(F22:J22)),0)</f>
        <v>16</v>
      </c>
      <c r="V22" s="83"/>
      <c r="W22" s="89"/>
      <c r="X22" s="89"/>
    </row>
    <row r="23" spans="1:32" ht="22.95" customHeight="1" thickBot="1">
      <c r="O23" s="52">
        <f>SUM(O7:O22)</f>
        <v>3800</v>
      </c>
      <c r="P23" s="46"/>
      <c r="Q23" s="47"/>
      <c r="S23" s="47"/>
      <c r="T23" s="47"/>
      <c r="U23" s="47"/>
      <c r="V23" s="83"/>
      <c r="W23" s="47"/>
    </row>
    <row r="24" spans="1:32" ht="22.2" hidden="1" customHeight="1" outlineLevel="1">
      <c r="E24" s="24" t="s">
        <v>254</v>
      </c>
      <c r="F24" s="25" t="s">
        <v>239</v>
      </c>
      <c r="G24" s="25" t="s">
        <v>57</v>
      </c>
      <c r="H24" s="25" t="s">
        <v>240</v>
      </c>
      <c r="I24" s="25" t="s">
        <v>240</v>
      </c>
      <c r="J24" s="25" t="s">
        <v>239</v>
      </c>
      <c r="K24" s="53" t="s">
        <v>241</v>
      </c>
      <c r="O24" s="54"/>
      <c r="P24" s="47"/>
      <c r="Q24" s="47"/>
      <c r="S24" s="47"/>
      <c r="T24" s="47"/>
      <c r="U24" s="47"/>
      <c r="V24" s="83"/>
      <c r="W24" s="47"/>
    </row>
    <row r="25" spans="1:32" ht="22.2" hidden="1" customHeight="1" outlineLevel="1">
      <c r="E25" s="26" t="s">
        <v>255</v>
      </c>
      <c r="F25" s="23" t="e">
        <f>#REF!</f>
        <v>#REF!</v>
      </c>
      <c r="G25" s="23" t="e">
        <f>#REF!</f>
        <v>#REF!</v>
      </c>
      <c r="H25" s="23" t="e">
        <f>#REF!</f>
        <v>#REF!</v>
      </c>
      <c r="I25" s="23" t="e">
        <f>#REF!</f>
        <v>#REF!</v>
      </c>
      <c r="J25" s="23" t="e">
        <f>#REF!</f>
        <v>#REF!</v>
      </c>
      <c r="K25" s="55">
        <v>0</v>
      </c>
      <c r="O25" s="54"/>
      <c r="P25" s="47"/>
      <c r="Q25" s="47"/>
      <c r="S25" s="47"/>
      <c r="T25" s="47"/>
      <c r="U25" s="47"/>
      <c r="V25" s="83"/>
      <c r="W25" s="47"/>
    </row>
    <row r="26" spans="1:32" ht="22.2" hidden="1" customHeight="1" outlineLevel="1">
      <c r="E26" s="26" t="s">
        <v>256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55">
        <v>0</v>
      </c>
      <c r="O26" s="54"/>
      <c r="P26" s="47"/>
      <c r="Q26" s="47"/>
      <c r="S26" s="47"/>
      <c r="T26" s="47"/>
      <c r="U26" s="47"/>
      <c r="V26" s="83"/>
      <c r="W26" s="47"/>
    </row>
    <row r="27" spans="1:32" ht="22.2" hidden="1" customHeight="1" outlineLevel="1">
      <c r="E27" s="26" t="s">
        <v>257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55">
        <v>0</v>
      </c>
      <c r="O27" s="54"/>
      <c r="P27" s="47"/>
      <c r="Q27" s="47"/>
      <c r="S27" s="47"/>
      <c r="T27" s="47"/>
      <c r="U27" s="47"/>
      <c r="V27" s="83"/>
      <c r="W27" s="47"/>
    </row>
    <row r="28" spans="1:32" ht="22.2" hidden="1" customHeight="1" outlineLevel="1">
      <c r="E28" s="26" t="s">
        <v>258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55">
        <v>0</v>
      </c>
      <c r="O28" s="54"/>
      <c r="P28" s="47"/>
      <c r="Q28" s="47"/>
      <c r="S28" s="47"/>
      <c r="T28" s="47"/>
      <c r="U28" s="47"/>
      <c r="V28" s="83"/>
      <c r="W28" s="47"/>
    </row>
    <row r="29" spans="1:32" ht="22.95" hidden="1" customHeight="1" outlineLevel="1" thickBot="1">
      <c r="E29" s="27" t="s">
        <v>259</v>
      </c>
      <c r="F29" s="28" t="e">
        <f>SUM(F25:F28)-F27</f>
        <v>#REF!</v>
      </c>
      <c r="G29" s="28" t="e">
        <f>SUM(G25:G28)-G27</f>
        <v>#REF!</v>
      </c>
      <c r="H29" s="28" t="e">
        <f>SUM(H25:H28)-H27</f>
        <v>#REF!</v>
      </c>
      <c r="I29" s="28" t="e">
        <f>SUM(I25:I28)-I27</f>
        <v>#REF!</v>
      </c>
      <c r="J29" s="28" t="e">
        <f>SUM(J25:J28)-J27</f>
        <v>#REF!</v>
      </c>
      <c r="K29" s="56">
        <f>SUM(K25:K28)-K28</f>
        <v>0</v>
      </c>
      <c r="O29" s="54"/>
      <c r="P29" s="47"/>
      <c r="Q29" s="47"/>
      <c r="S29" s="47"/>
      <c r="T29" s="47"/>
      <c r="U29" s="47"/>
      <c r="V29" s="83"/>
      <c r="W29" s="47"/>
    </row>
    <row r="30" spans="1:32" ht="22.2" hidden="1" customHeight="1" outlineLevel="1">
      <c r="O30" s="54"/>
      <c r="P30" s="47"/>
      <c r="Q30" s="47"/>
      <c r="S30" s="47"/>
      <c r="T30" s="47"/>
      <c r="U30" s="47"/>
      <c r="V30" s="83"/>
      <c r="W30" s="47"/>
    </row>
    <row r="31" spans="1:32" ht="22.2" customHeight="1" collapsed="1">
      <c r="O31" s="54"/>
      <c r="P31" s="47"/>
      <c r="Q31" s="47"/>
      <c r="S31" s="47"/>
      <c r="T31" s="47"/>
      <c r="U31" s="47"/>
      <c r="V31" s="83"/>
      <c r="W31" s="47"/>
    </row>
    <row r="32" spans="1:32" s="7" customFormat="1" ht="35.1" customHeight="1">
      <c r="D32" s="14"/>
      <c r="E32" s="447" t="s">
        <v>260</v>
      </c>
      <c r="F32" s="448"/>
      <c r="G32" s="448"/>
      <c r="H32" s="448"/>
      <c r="I32" s="448"/>
      <c r="J32" s="448"/>
      <c r="K32" s="448"/>
      <c r="L32" s="448"/>
      <c r="M32" s="448"/>
      <c r="N32" s="448"/>
      <c r="O32" s="448"/>
      <c r="P32" s="448"/>
      <c r="Q32" s="448"/>
      <c r="R32" s="448"/>
      <c r="S32" s="448"/>
      <c r="T32" s="448"/>
      <c r="V32" s="13"/>
      <c r="Z32" s="9"/>
      <c r="AA32" s="9"/>
      <c r="AB32" s="9"/>
      <c r="AC32" s="9"/>
      <c r="AD32" s="9"/>
      <c r="AE32" s="9"/>
      <c r="AF32" s="9"/>
    </row>
    <row r="33" spans="4:33" s="8" customFormat="1" ht="25.2" customHeight="1" thickBot="1">
      <c r="D33" s="29"/>
      <c r="E33" s="30"/>
      <c r="F33" s="8" t="s">
        <v>261</v>
      </c>
      <c r="I33" s="8" t="s">
        <v>100</v>
      </c>
      <c r="L33" s="8" t="s">
        <v>262</v>
      </c>
      <c r="N33" s="57"/>
      <c r="O33" s="8" t="s">
        <v>263</v>
      </c>
      <c r="R33" s="7"/>
      <c r="V33" s="90"/>
      <c r="Z33" s="9"/>
      <c r="AA33" s="9"/>
      <c r="AB33" s="9"/>
      <c r="AC33" s="9"/>
      <c r="AD33" s="9"/>
      <c r="AE33" s="9"/>
      <c r="AF33" s="9"/>
    </row>
    <row r="34" spans="4:33" ht="39.9" customHeight="1">
      <c r="E34" s="31" t="s">
        <v>95</v>
      </c>
      <c r="F34" s="32" t="s">
        <v>264</v>
      </c>
      <c r="G34" s="32" t="s">
        <v>96</v>
      </c>
      <c r="H34" s="32" t="s">
        <v>97</v>
      </c>
      <c r="I34" s="32" t="s">
        <v>264</v>
      </c>
      <c r="J34" s="58" t="s">
        <v>96</v>
      </c>
      <c r="K34" s="58" t="s">
        <v>97</v>
      </c>
      <c r="L34" s="32" t="s">
        <v>232</v>
      </c>
      <c r="M34" s="59" t="s">
        <v>97</v>
      </c>
      <c r="O34" s="60" t="s">
        <v>261</v>
      </c>
      <c r="P34" s="32" t="s">
        <v>100</v>
      </c>
      <c r="Q34" s="59" t="s">
        <v>197</v>
      </c>
      <c r="R34" s="7"/>
      <c r="S34" s="449" t="s">
        <v>265</v>
      </c>
      <c r="T34" s="429"/>
      <c r="U34" s="47"/>
      <c r="V34" s="91" t="s">
        <v>266</v>
      </c>
      <c r="W34" s="92" t="s">
        <v>267</v>
      </c>
      <c r="AG34" s="8"/>
    </row>
    <row r="35" spans="4:33" ht="36" customHeight="1" collapsed="1">
      <c r="E35" s="22" t="s">
        <v>345</v>
      </c>
      <c r="F35" s="33">
        <f t="shared" ref="F35:F41" ca="1" si="24">ROUND((SUMIF($E$6:$X$23,$E35,O$6:O$23)),0)</f>
        <v>1746</v>
      </c>
      <c r="G35" s="33">
        <f t="shared" ref="G35:G41" ca="1" si="25">ROUND((SUMIF($E$6:$X$23,$E35,S$6:S$23)),0)</f>
        <v>0</v>
      </c>
      <c r="H35" s="23"/>
      <c r="I35" s="61">
        <f t="shared" ref="I35:I41" ca="1" si="26">ROUND((SUMIF($E$6:$X$23,$E35,Q$6:Q$23)),0)</f>
        <v>374</v>
      </c>
      <c r="J35" s="61">
        <f t="shared" ref="J35:J41" ca="1" si="27">ROUND((SUMIF($E$6:$T$23,$E35,T$6:T$30)),0)</f>
        <v>0</v>
      </c>
      <c r="K35" s="23"/>
      <c r="L35" s="62">
        <f t="shared" ref="L35:L41" ca="1" si="28">F35/I35</f>
        <v>4.6684491978609621</v>
      </c>
      <c r="M35" s="63" t="str">
        <f t="shared" ref="M35:M41" si="29">IFERROR((H35/K35),"")</f>
        <v/>
      </c>
      <c r="O35" s="64" t="str">
        <f t="shared" ref="O35:O41" ca="1" si="30">IFERROR((H35/G35),"")</f>
        <v/>
      </c>
      <c r="P35" s="65" t="str">
        <f t="shared" ref="P35:P41" ca="1" si="31">IFERROR((K35/J35),"")</f>
        <v/>
      </c>
      <c r="Q35" s="93" t="str">
        <f t="shared" ref="Q35:Q41" si="32">IF(M35&lt;&gt;"",(M35/L35),"")</f>
        <v/>
      </c>
      <c r="R35" s="7"/>
      <c r="S35" s="450" t="str">
        <f t="shared" ref="S35:S41" ca="1" si="33">IFERROR((AVERAGE(O35,Q35)),"")</f>
        <v/>
      </c>
      <c r="T35" s="433"/>
      <c r="U35" s="94">
        <v>1</v>
      </c>
      <c r="V35" s="95">
        <f t="shared" ref="V35:V41" ca="1" si="34">ROUND((SUMIF($E$6:$U$29,$E35,U$6:U$29)),0)</f>
        <v>67</v>
      </c>
      <c r="W35" s="95" t="str">
        <f t="shared" ref="W35:W41" ca="1" si="35">IFERROR((ROUNDUP(((F35-H35)/3/M35),0)),"")</f>
        <v/>
      </c>
      <c r="AG35" s="8"/>
    </row>
    <row r="36" spans="4:33" ht="36" customHeight="1" collapsed="1">
      <c r="E36" s="22" t="s">
        <v>342</v>
      </c>
      <c r="F36" s="33">
        <f t="shared" ca="1" si="24"/>
        <v>680</v>
      </c>
      <c r="G36" s="33">
        <f t="shared" ca="1" si="25"/>
        <v>0</v>
      </c>
      <c r="H36" s="23"/>
      <c r="I36" s="61">
        <f t="shared" ca="1" si="26"/>
        <v>100</v>
      </c>
      <c r="J36" s="61">
        <f t="shared" ca="1" si="27"/>
        <v>0</v>
      </c>
      <c r="K36" s="23"/>
      <c r="L36" s="62">
        <f t="shared" ref="L36" ca="1" si="36">F36/I36</f>
        <v>6.8</v>
      </c>
      <c r="M36" s="63" t="str">
        <f t="shared" ref="M36" si="37">IFERROR((H36/K36),"")</f>
        <v/>
      </c>
      <c r="O36" s="64" t="str">
        <f t="shared" ref="O36" ca="1" si="38">IFERROR((H36/G36),"")</f>
        <v/>
      </c>
      <c r="P36" s="65" t="str">
        <f t="shared" ref="P36" ca="1" si="39">IFERROR((K36/J36),"")</f>
        <v/>
      </c>
      <c r="Q36" s="93" t="str">
        <f t="shared" ref="Q36" si="40">IF(M36&lt;&gt;"",(M36/L36),"")</f>
        <v/>
      </c>
      <c r="R36" s="7"/>
      <c r="S36" s="450" t="str">
        <f t="shared" ref="S36" ca="1" si="41">IFERROR((AVERAGE(O36,Q36)),"")</f>
        <v/>
      </c>
      <c r="T36" s="433"/>
      <c r="U36" s="94">
        <v>1</v>
      </c>
      <c r="V36" s="95">
        <f t="shared" ca="1" si="34"/>
        <v>20</v>
      </c>
      <c r="W36" s="95" t="str">
        <f t="shared" ref="W36" ca="1" si="42">IFERROR((ROUNDUP(((F36-H36)/3/M36),0)),"")</f>
        <v/>
      </c>
      <c r="AG36" s="8"/>
    </row>
    <row r="37" spans="4:33" ht="36" customHeight="1" collapsed="1">
      <c r="E37" s="22" t="s">
        <v>341</v>
      </c>
      <c r="F37" s="33">
        <f t="shared" ca="1" si="24"/>
        <v>100</v>
      </c>
      <c r="G37" s="33">
        <f t="shared" ca="1" si="25"/>
        <v>0</v>
      </c>
      <c r="H37" s="23"/>
      <c r="I37" s="61">
        <f t="shared" ca="1" si="26"/>
        <v>25</v>
      </c>
      <c r="J37" s="61">
        <f t="shared" ca="1" si="27"/>
        <v>0</v>
      </c>
      <c r="K37" s="23"/>
      <c r="L37" s="62">
        <f t="shared" ca="1" si="28"/>
        <v>4</v>
      </c>
      <c r="M37" s="63" t="str">
        <f t="shared" si="29"/>
        <v/>
      </c>
      <c r="O37" s="64" t="str">
        <f t="shared" ca="1" si="30"/>
        <v/>
      </c>
      <c r="P37" s="65" t="str">
        <f t="shared" ca="1" si="31"/>
        <v/>
      </c>
      <c r="Q37" s="93" t="str">
        <f t="shared" si="32"/>
        <v/>
      </c>
      <c r="R37" s="7"/>
      <c r="S37" s="450" t="str">
        <f t="shared" ca="1" si="33"/>
        <v/>
      </c>
      <c r="T37" s="433"/>
      <c r="U37" s="94">
        <v>1</v>
      </c>
      <c r="V37" s="95">
        <f t="shared" ca="1" si="34"/>
        <v>5</v>
      </c>
      <c r="W37" s="95" t="str">
        <f t="shared" ca="1" si="35"/>
        <v/>
      </c>
      <c r="AG37" s="8"/>
    </row>
    <row r="38" spans="4:33" ht="36" customHeight="1" collapsed="1">
      <c r="E38" s="22" t="s">
        <v>340</v>
      </c>
      <c r="F38" s="33">
        <f t="shared" ca="1" si="24"/>
        <v>296</v>
      </c>
      <c r="G38" s="33">
        <f t="shared" ca="1" si="25"/>
        <v>0</v>
      </c>
      <c r="H38" s="23"/>
      <c r="I38" s="61">
        <f t="shared" ca="1" si="26"/>
        <v>40</v>
      </c>
      <c r="J38" s="61">
        <f t="shared" ca="1" si="27"/>
        <v>0</v>
      </c>
      <c r="K38" s="23"/>
      <c r="L38" s="62">
        <f t="shared" ca="1" si="28"/>
        <v>7.4</v>
      </c>
      <c r="M38" s="63" t="str">
        <f t="shared" si="29"/>
        <v/>
      </c>
      <c r="O38" s="64" t="str">
        <f t="shared" ca="1" si="30"/>
        <v/>
      </c>
      <c r="P38" s="65" t="str">
        <f t="shared" ca="1" si="31"/>
        <v/>
      </c>
      <c r="Q38" s="93" t="str">
        <f t="shared" si="32"/>
        <v/>
      </c>
      <c r="R38" s="7"/>
      <c r="S38" s="450" t="str">
        <f t="shared" ca="1" si="33"/>
        <v/>
      </c>
      <c r="T38" s="433"/>
      <c r="U38" s="94">
        <v>1</v>
      </c>
      <c r="V38" s="95">
        <f t="shared" ca="1" si="34"/>
        <v>8</v>
      </c>
      <c r="W38" s="95" t="str">
        <f t="shared" ca="1" si="35"/>
        <v/>
      </c>
      <c r="AG38" s="8"/>
    </row>
    <row r="39" spans="4:33" ht="36" customHeight="1" collapsed="1">
      <c r="E39" s="22" t="s">
        <v>339</v>
      </c>
      <c r="F39" s="33">
        <f t="shared" ca="1" si="24"/>
        <v>405</v>
      </c>
      <c r="G39" s="33">
        <f t="shared" ca="1" si="25"/>
        <v>0</v>
      </c>
      <c r="H39" s="23"/>
      <c r="I39" s="61">
        <f t="shared" ca="1" si="26"/>
        <v>135</v>
      </c>
      <c r="J39" s="61">
        <f t="shared" ca="1" si="27"/>
        <v>0</v>
      </c>
      <c r="K39" s="23"/>
      <c r="L39" s="62">
        <f t="shared" ca="1" si="28"/>
        <v>3</v>
      </c>
      <c r="M39" s="63" t="str">
        <f t="shared" si="29"/>
        <v/>
      </c>
      <c r="O39" s="64" t="str">
        <f t="shared" ca="1" si="30"/>
        <v/>
      </c>
      <c r="P39" s="65" t="str">
        <f t="shared" ca="1" si="31"/>
        <v/>
      </c>
      <c r="Q39" s="93" t="str">
        <f t="shared" si="32"/>
        <v/>
      </c>
      <c r="R39" s="7"/>
      <c r="S39" s="450" t="str">
        <f t="shared" ca="1" si="33"/>
        <v/>
      </c>
      <c r="T39" s="433"/>
      <c r="U39" s="94">
        <v>1</v>
      </c>
      <c r="V39" s="95">
        <f t="shared" ca="1" si="34"/>
        <v>27</v>
      </c>
      <c r="W39" s="95" t="str">
        <f t="shared" ca="1" si="35"/>
        <v/>
      </c>
      <c r="AG39" s="8"/>
    </row>
    <row r="40" spans="4:33" ht="36" customHeight="1" collapsed="1">
      <c r="E40" s="22" t="s">
        <v>139</v>
      </c>
      <c r="F40" s="33">
        <f t="shared" ca="1" si="24"/>
        <v>460</v>
      </c>
      <c r="G40" s="33">
        <f t="shared" ca="1" si="25"/>
        <v>0</v>
      </c>
      <c r="H40" s="23"/>
      <c r="I40" s="61">
        <f t="shared" ca="1" si="26"/>
        <v>115</v>
      </c>
      <c r="J40" s="61">
        <f t="shared" ca="1" si="27"/>
        <v>0</v>
      </c>
      <c r="K40" s="23"/>
      <c r="L40" s="62">
        <f t="shared" ca="1" si="28"/>
        <v>4</v>
      </c>
      <c r="M40" s="63" t="str">
        <f t="shared" si="29"/>
        <v/>
      </c>
      <c r="O40" s="64" t="str">
        <f t="shared" ca="1" si="30"/>
        <v/>
      </c>
      <c r="P40" s="65" t="str">
        <f t="shared" ca="1" si="31"/>
        <v/>
      </c>
      <c r="Q40" s="93" t="str">
        <f t="shared" si="32"/>
        <v/>
      </c>
      <c r="R40" s="7"/>
      <c r="S40" s="450" t="str">
        <f t="shared" ca="1" si="33"/>
        <v/>
      </c>
      <c r="T40" s="433"/>
      <c r="U40" s="94">
        <v>1</v>
      </c>
      <c r="V40" s="95">
        <f t="shared" ca="1" si="34"/>
        <v>23</v>
      </c>
      <c r="W40" s="95" t="str">
        <f t="shared" ca="1" si="35"/>
        <v/>
      </c>
      <c r="AG40" s="8"/>
    </row>
    <row r="41" spans="4:33" ht="36" customHeight="1" collapsed="1">
      <c r="E41" s="22" t="s">
        <v>124</v>
      </c>
      <c r="F41" s="33">
        <f t="shared" ca="1" si="24"/>
        <v>113</v>
      </c>
      <c r="G41" s="33">
        <f t="shared" ca="1" si="25"/>
        <v>0</v>
      </c>
      <c r="H41" s="23"/>
      <c r="I41" s="61">
        <f t="shared" ca="1" si="26"/>
        <v>45</v>
      </c>
      <c r="J41" s="61">
        <f t="shared" ca="1" si="27"/>
        <v>0</v>
      </c>
      <c r="K41" s="23"/>
      <c r="L41" s="62">
        <f t="shared" ca="1" si="28"/>
        <v>2.5111111111111111</v>
      </c>
      <c r="M41" s="63" t="str">
        <f t="shared" si="29"/>
        <v/>
      </c>
      <c r="O41" s="64" t="str">
        <f t="shared" ca="1" si="30"/>
        <v/>
      </c>
      <c r="P41" s="65" t="str">
        <f t="shared" ca="1" si="31"/>
        <v/>
      </c>
      <c r="Q41" s="93" t="str">
        <f t="shared" si="32"/>
        <v/>
      </c>
      <c r="R41" s="7"/>
      <c r="S41" s="450" t="str">
        <f t="shared" ca="1" si="33"/>
        <v/>
      </c>
      <c r="T41" s="433"/>
      <c r="U41" s="94">
        <v>1</v>
      </c>
      <c r="V41" s="95">
        <f t="shared" ca="1" si="34"/>
        <v>9</v>
      </c>
      <c r="W41" s="95" t="str">
        <f t="shared" ca="1" si="35"/>
        <v/>
      </c>
      <c r="AG41" s="8"/>
    </row>
    <row r="42" spans="4:33" ht="6.75" hidden="1" customHeight="1" outlineLevel="1">
      <c r="O42" s="66"/>
      <c r="P42" s="66"/>
      <c r="Q42" s="66"/>
      <c r="R42" s="7"/>
      <c r="S42" s="7"/>
      <c r="T42" s="7"/>
      <c r="U42" s="7"/>
    </row>
    <row r="43" spans="4:33" ht="15" hidden="1" customHeight="1" outlineLevel="1" thickBot="1">
      <c r="E43" s="34" t="s">
        <v>268</v>
      </c>
      <c r="F43" s="35" t="e">
        <f>SUMIF(#REF!,"F",#REF!)</f>
        <v>#REF!</v>
      </c>
      <c r="G43" s="35">
        <f ca="1">SUMIF($D$23:$U$23,"F",$S$23:$S$23)</f>
        <v>0</v>
      </c>
      <c r="H43" s="36">
        <f ca="1">SUMIF($D$23:$X$23,"F",$W$23:$W$23)</f>
        <v>0</v>
      </c>
      <c r="I43" s="67" t="e">
        <f>SUMIF(#REF!,"F",#REF!)</f>
        <v>#REF!</v>
      </c>
      <c r="J43" s="68">
        <f ca="1">SUMIF($D$23:$U$23,"F",$T$23:$T$23)</f>
        <v>0</v>
      </c>
      <c r="K43" s="36">
        <f ca="1">SUMIF($D$23:$X$23,"F",$X$23:$X$23)</f>
        <v>0</v>
      </c>
      <c r="L43" s="69" t="e">
        <f>F43/I43</f>
        <v>#REF!</v>
      </c>
      <c r="M43" s="70" t="str">
        <f ca="1">IFERROR((H43/K43),"")</f>
        <v/>
      </c>
      <c r="N43" s="71"/>
      <c r="O43" s="72" t="str">
        <f ca="1">IFERROR((H43/G43),"")</f>
        <v/>
      </c>
      <c r="P43" s="73" t="str">
        <f ca="1">IFERROR((K43/J43),"")</f>
        <v/>
      </c>
      <c r="Q43" s="96" t="str">
        <f ca="1">IFERROR((M43/L43),"")</f>
        <v/>
      </c>
      <c r="R43" s="7"/>
      <c r="S43" s="451" t="str">
        <f ca="1">IFERROR((AVERAGE(O43:Q43)),"")</f>
        <v/>
      </c>
      <c r="T43" s="429"/>
      <c r="U43" s="47"/>
      <c r="V43" s="83"/>
      <c r="W43" s="47"/>
      <c r="AG43" s="8"/>
    </row>
    <row r="44" spans="4:33" ht="8.25" hidden="1" customHeight="1" outlineLevel="1">
      <c r="E44" s="37" t="s">
        <v>269</v>
      </c>
      <c r="F44" s="38" t="e">
        <f>SUMIF(#REF!,"V",#REF!)</f>
        <v>#REF!</v>
      </c>
      <c r="G44" s="39">
        <f ca="1">SUMIF($D$23:$U$23,"V",$S$23:$S$23)</f>
        <v>0</v>
      </c>
      <c r="H44" s="40">
        <f ca="1">SUMIF($D$23:$X$23,"V",$W$23:$W$23)</f>
        <v>0</v>
      </c>
      <c r="I44" s="74" t="e">
        <f>SUMIF(#REF!,"V",#REF!)</f>
        <v>#REF!</v>
      </c>
      <c r="J44" s="39">
        <f ca="1">SUMIF($D$23:$U$23,"V",$T$23:$T$23)</f>
        <v>0</v>
      </c>
      <c r="K44" s="40">
        <f ca="1">SUMIF($D$23:$X$23,"V",$X$23:$X$23)</f>
        <v>0</v>
      </c>
      <c r="L44" s="75" t="str">
        <f>IFERROR(F44/I44,"")</f>
        <v/>
      </c>
      <c r="M44" s="76" t="str">
        <f ca="1">IFERROR((H44/K44),"")</f>
        <v/>
      </c>
      <c r="N44" s="71"/>
      <c r="O44" s="77" t="str">
        <f ca="1">IFERROR((H44/G44),"")</f>
        <v/>
      </c>
      <c r="P44" s="78" t="str">
        <f ca="1">IFERROR((K44/J44),"")</f>
        <v/>
      </c>
      <c r="Q44" s="97" t="str">
        <f ca="1">IFERROR((M44/L44),"")</f>
        <v/>
      </c>
      <c r="R44" s="7"/>
      <c r="S44" s="452" t="str">
        <f ca="1">IFERROR((AVERAGE(O44:Q44)),"")</f>
        <v/>
      </c>
      <c r="T44" s="453"/>
    </row>
    <row r="45" spans="4:33" ht="6.75" customHeight="1" collapsed="1" thickBot="1">
      <c r="O45" s="66"/>
      <c r="P45" s="66"/>
      <c r="Q45" s="66"/>
      <c r="R45" s="7"/>
      <c r="S45" s="7"/>
      <c r="T45" s="7"/>
      <c r="U45" s="7"/>
    </row>
    <row r="46" spans="4:33" ht="15" customHeight="1" thickBot="1">
      <c r="E46" s="41" t="s">
        <v>109</v>
      </c>
      <c r="F46" s="42">
        <f ca="1">SUM(F35:F41)</f>
        <v>3800</v>
      </c>
      <c r="G46" s="42">
        <f t="shared" ref="G46:K46" ca="1" si="43">SUM(G35:G41)</f>
        <v>0</v>
      </c>
      <c r="H46" s="42">
        <f t="shared" si="43"/>
        <v>0</v>
      </c>
      <c r="I46" s="42">
        <f t="shared" ca="1" si="43"/>
        <v>834</v>
      </c>
      <c r="J46" s="42">
        <f t="shared" ca="1" si="43"/>
        <v>0</v>
      </c>
      <c r="K46" s="42">
        <f t="shared" si="43"/>
        <v>0</v>
      </c>
      <c r="L46" s="79">
        <f ca="1">F46/I46</f>
        <v>4.5563549160671464</v>
      </c>
      <c r="M46" s="80" t="str">
        <f>IFERROR((H46/K46),"")</f>
        <v/>
      </c>
      <c r="O46" s="81" t="str">
        <f ca="1">IFERROR((H46/G46),"")</f>
        <v/>
      </c>
      <c r="P46" s="82" t="str">
        <f ca="1">IFERROR((K46/J46),"")</f>
        <v/>
      </c>
      <c r="Q46" s="98" t="str">
        <f ca="1">IFERROR((M46/L46),"")</f>
        <v/>
      </c>
      <c r="R46" s="7"/>
      <c r="S46" s="456" t="str">
        <f ca="1">IFERROR((AVERAGE(O46:Q46)),"")</f>
        <v/>
      </c>
      <c r="T46" s="424"/>
      <c r="U46" s="99"/>
      <c r="V46" s="99"/>
      <c r="W46" s="99"/>
    </row>
    <row r="47" spans="4:33" ht="14.25" customHeight="1"/>
    <row r="48" spans="4:33" ht="14.25" customHeight="1"/>
  </sheetData>
  <mergeCells count="13">
    <mergeCell ref="S46:T46"/>
    <mergeCell ref="E4:T4"/>
    <mergeCell ref="E32:T32"/>
    <mergeCell ref="S34:T34"/>
    <mergeCell ref="S35:T35"/>
    <mergeCell ref="S43:T43"/>
    <mergeCell ref="S44:T44"/>
    <mergeCell ref="S41:T41"/>
    <mergeCell ref="S40:T40"/>
    <mergeCell ref="S39:T39"/>
    <mergeCell ref="S38:T38"/>
    <mergeCell ref="S37:T37"/>
    <mergeCell ref="S36:T36"/>
  </mergeCells>
  <conditionalFormatting sqref="O35:Q41">
    <cfRule type="cellIs" dxfId="359" priority="4" operator="lessThan">
      <formula>0.95</formula>
    </cfRule>
    <cfRule type="cellIs" dxfId="358" priority="5" operator="between">
      <formula>0.95</formula>
      <formula>0.999999999999999</formula>
    </cfRule>
    <cfRule type="cellIs" dxfId="357" priority="6" operator="greaterThanOrEqual">
      <formula>1</formula>
    </cfRule>
  </conditionalFormatting>
  <conditionalFormatting sqref="S35:T41">
    <cfRule type="cellIs" dxfId="356" priority="1" operator="lessThan">
      <formula>0.95</formula>
    </cfRule>
    <cfRule type="cellIs" dxfId="355" priority="2" operator="between">
      <formula>0.95</formula>
      <formula>0.999999999999999</formula>
    </cfRule>
    <cfRule type="cellIs" dxfId="354" priority="3" operator="greaterThanOr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0070C0"/>
  </sheetPr>
  <dimension ref="A1:AG44"/>
  <sheetViews>
    <sheetView showGridLines="0" zoomScale="80" zoomScaleNormal="80" workbookViewId="0">
      <selection activeCell="O27" sqref="O27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ustomWidth="1" collapsed="1"/>
    <col min="26" max="26" width="28.5546875" style="9" customWidth="1"/>
    <col min="27" max="27" width="9.109375" style="9" customWidth="1"/>
    <col min="28" max="28" width="10.44140625" style="9" customWidth="1"/>
    <col min="29" max="29" width="9.109375" style="9" customWidth="1"/>
    <col min="30" max="30" width="10" style="9" customWidth="1"/>
    <col min="31" max="31" width="11.44140625" style="9" customWidth="1"/>
    <col min="32" max="32" width="10.88671875" style="9" customWidth="1"/>
    <col min="33" max="33" width="9.109375" style="9" customWidth="1"/>
    <col min="34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279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47" t="s">
        <v>238</v>
      </c>
      <c r="F4" s="448"/>
      <c r="G4" s="448"/>
      <c r="H4" s="448"/>
      <c r="I4" s="448"/>
      <c r="J4" s="448"/>
      <c r="K4" s="448"/>
      <c r="L4" s="448"/>
      <c r="M4" s="448"/>
      <c r="N4" s="448"/>
      <c r="O4" s="448"/>
      <c r="P4" s="448"/>
      <c r="Q4" s="448"/>
      <c r="R4" s="448"/>
      <c r="S4" s="448"/>
      <c r="T4" s="448"/>
      <c r="V4" s="13"/>
    </row>
    <row r="5" spans="1:24" ht="15" customHeight="1" thickBot="1">
      <c r="F5" s="16"/>
      <c r="G5" s="16"/>
      <c r="H5" s="16"/>
      <c r="I5" s="16"/>
      <c r="J5" s="363" t="s">
        <v>272</v>
      </c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 thickBo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/>
      <c r="E7" s="387" t="s">
        <v>245</v>
      </c>
      <c r="F7" s="21">
        <f t="shared" ref="F7:K7" si="0">SUM(F8:F13)</f>
        <v>77</v>
      </c>
      <c r="G7" s="21">
        <f t="shared" si="0"/>
        <v>77</v>
      </c>
      <c r="H7" s="21">
        <f t="shared" si="0"/>
        <v>77</v>
      </c>
      <c r="I7" s="21">
        <f t="shared" si="0"/>
        <v>77</v>
      </c>
      <c r="J7" s="21">
        <f t="shared" si="0"/>
        <v>0</v>
      </c>
      <c r="K7" s="21">
        <f t="shared" si="0"/>
        <v>11.549999999999999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 t="s">
        <v>341</v>
      </c>
      <c r="F8" s="23">
        <v>5</v>
      </c>
      <c r="G8" s="23">
        <v>5</v>
      </c>
      <c r="H8" s="23">
        <v>5</v>
      </c>
      <c r="I8" s="23">
        <v>5</v>
      </c>
      <c r="J8" s="364"/>
      <c r="K8" s="23">
        <v>0</v>
      </c>
      <c r="L8" s="51"/>
      <c r="M8" s="43"/>
      <c r="O8" s="102">
        <f t="shared" ref="O8:O13" si="1">ROUND(Q8*P8,0)</f>
        <v>120</v>
      </c>
      <c r="P8" s="103">
        <v>6</v>
      </c>
      <c r="Q8" s="102">
        <f t="shared" ref="Q8:Q13" si="2">SUM(F8:K8)</f>
        <v>20</v>
      </c>
      <c r="S8" s="102">
        <f t="shared" ref="S8:S13" si="3">T8*P8</f>
        <v>0</v>
      </c>
      <c r="T8" s="102"/>
      <c r="U8" s="88">
        <f t="shared" ref="U8:U13" si="4">ROUND((AVERAGE(F8:J8)),0)</f>
        <v>5</v>
      </c>
      <c r="V8" s="83"/>
      <c r="W8" s="89"/>
      <c r="X8" s="89"/>
    </row>
    <row r="9" spans="1:24" ht="15" customHeight="1">
      <c r="E9" s="101" t="s">
        <v>340</v>
      </c>
      <c r="F9" s="23">
        <v>8</v>
      </c>
      <c r="G9" s="23">
        <v>8</v>
      </c>
      <c r="H9" s="23">
        <v>8</v>
      </c>
      <c r="I9" s="23">
        <v>8</v>
      </c>
      <c r="J9" s="364"/>
      <c r="K9" s="23">
        <v>0</v>
      </c>
      <c r="L9" s="51"/>
      <c r="M9" s="43"/>
      <c r="O9" s="102">
        <f t="shared" si="1"/>
        <v>240</v>
      </c>
      <c r="P9" s="103">
        <v>7.5</v>
      </c>
      <c r="Q9" s="102">
        <f t="shared" si="2"/>
        <v>32</v>
      </c>
      <c r="S9" s="102">
        <f t="shared" si="3"/>
        <v>0</v>
      </c>
      <c r="T9" s="102"/>
      <c r="U9" s="88">
        <f t="shared" si="4"/>
        <v>8</v>
      </c>
      <c r="V9" s="83"/>
      <c r="W9" s="89"/>
      <c r="X9" s="89"/>
    </row>
    <row r="10" spans="1:24" ht="15" customHeight="1">
      <c r="E10" s="101" t="s">
        <v>339</v>
      </c>
      <c r="F10" s="23">
        <v>27</v>
      </c>
      <c r="G10" s="23">
        <v>27</v>
      </c>
      <c r="H10" s="23">
        <v>27</v>
      </c>
      <c r="I10" s="23">
        <v>27</v>
      </c>
      <c r="J10" s="364"/>
      <c r="K10" s="23">
        <v>0</v>
      </c>
      <c r="L10" s="51"/>
      <c r="M10" s="43"/>
      <c r="O10" s="102">
        <f t="shared" si="1"/>
        <v>324</v>
      </c>
      <c r="P10" s="103">
        <v>3</v>
      </c>
      <c r="Q10" s="102">
        <f t="shared" si="2"/>
        <v>108</v>
      </c>
      <c r="S10" s="102">
        <f t="shared" si="3"/>
        <v>0</v>
      </c>
      <c r="T10" s="102"/>
      <c r="U10" s="88">
        <f t="shared" si="4"/>
        <v>27</v>
      </c>
      <c r="V10" s="83"/>
      <c r="W10" s="89"/>
      <c r="X10" s="89"/>
    </row>
    <row r="11" spans="1:24" ht="15" customHeight="1">
      <c r="E11" s="101" t="s">
        <v>345</v>
      </c>
      <c r="F11" s="23">
        <v>5</v>
      </c>
      <c r="G11" s="23">
        <v>5</v>
      </c>
      <c r="H11" s="23">
        <v>5</v>
      </c>
      <c r="I11" s="23">
        <v>5</v>
      </c>
      <c r="J11" s="364"/>
      <c r="K11" s="23">
        <f>I7*0.15</f>
        <v>11.549999999999999</v>
      </c>
      <c r="L11" s="51"/>
      <c r="M11" s="43"/>
      <c r="O11" s="102">
        <f t="shared" si="1"/>
        <v>174</v>
      </c>
      <c r="P11" s="103">
        <v>5.5</v>
      </c>
      <c r="Q11" s="102">
        <f t="shared" si="2"/>
        <v>31.549999999999997</v>
      </c>
      <c r="S11" s="102">
        <f t="shared" si="3"/>
        <v>0</v>
      </c>
      <c r="T11" s="102"/>
      <c r="U11" s="88">
        <f t="shared" si="4"/>
        <v>5</v>
      </c>
      <c r="V11" s="83"/>
      <c r="W11" s="89"/>
      <c r="X11" s="89"/>
    </row>
    <row r="12" spans="1:24" ht="15" customHeight="1">
      <c r="E12" s="101" t="s">
        <v>139</v>
      </c>
      <c r="F12" s="23">
        <v>23</v>
      </c>
      <c r="G12" s="23">
        <v>23</v>
      </c>
      <c r="H12" s="23">
        <v>23</v>
      </c>
      <c r="I12" s="23">
        <v>23</v>
      </c>
      <c r="J12" s="364"/>
      <c r="K12" s="23">
        <v>0</v>
      </c>
      <c r="L12" s="51"/>
      <c r="M12" s="43"/>
      <c r="O12" s="102">
        <f t="shared" si="1"/>
        <v>368</v>
      </c>
      <c r="P12" s="103">
        <v>4</v>
      </c>
      <c r="Q12" s="102">
        <f t="shared" si="2"/>
        <v>92</v>
      </c>
      <c r="S12" s="102">
        <f t="shared" si="3"/>
        <v>0</v>
      </c>
      <c r="T12" s="102"/>
      <c r="U12" s="88">
        <f t="shared" si="4"/>
        <v>23</v>
      </c>
      <c r="V12" s="83"/>
      <c r="W12" s="89"/>
      <c r="X12" s="89"/>
    </row>
    <row r="13" spans="1:24" ht="15" customHeight="1">
      <c r="E13" s="101" t="s">
        <v>124</v>
      </c>
      <c r="F13" s="23">
        <v>9</v>
      </c>
      <c r="G13" s="23">
        <v>9</v>
      </c>
      <c r="H13" s="23">
        <v>9</v>
      </c>
      <c r="I13" s="23">
        <v>9</v>
      </c>
      <c r="J13" s="364"/>
      <c r="K13" s="23">
        <v>0</v>
      </c>
      <c r="L13" s="51"/>
      <c r="M13" s="43"/>
      <c r="O13" s="102">
        <f t="shared" si="1"/>
        <v>65</v>
      </c>
      <c r="P13" s="103">
        <v>1.8</v>
      </c>
      <c r="Q13" s="102">
        <f t="shared" si="2"/>
        <v>36</v>
      </c>
      <c r="S13" s="102">
        <f t="shared" si="3"/>
        <v>0</v>
      </c>
      <c r="T13" s="102"/>
      <c r="U13" s="88">
        <f t="shared" si="4"/>
        <v>9</v>
      </c>
      <c r="V13" s="83"/>
      <c r="W13" s="89"/>
      <c r="X13" s="89"/>
    </row>
    <row r="14" spans="1:24" ht="15" customHeight="1">
      <c r="A14" s="19"/>
      <c r="E14" s="387" t="s">
        <v>347</v>
      </c>
      <c r="F14" s="21">
        <f t="shared" ref="F14:K14" si="5">SUM(F15:F15)</f>
        <v>21.599999999999998</v>
      </c>
      <c r="G14" s="21">
        <f t="shared" si="5"/>
        <v>21.599999999999998</v>
      </c>
      <c r="H14" s="21">
        <f t="shared" si="5"/>
        <v>21.599999999999998</v>
      </c>
      <c r="I14" s="21">
        <f t="shared" si="5"/>
        <v>21.599999999999998</v>
      </c>
      <c r="J14" s="21">
        <f t="shared" si="5"/>
        <v>0</v>
      </c>
      <c r="K14" s="21">
        <f t="shared" si="5"/>
        <v>0</v>
      </c>
      <c r="L14" s="43"/>
      <c r="Q14" s="87" t="s">
        <v>246</v>
      </c>
      <c r="T14" s="87" t="s">
        <v>247</v>
      </c>
      <c r="U14" s="88"/>
      <c r="V14" s="83"/>
      <c r="X14" s="87" t="s">
        <v>248</v>
      </c>
    </row>
    <row r="15" spans="1:24" ht="15" customHeight="1">
      <c r="E15" s="101" t="s">
        <v>345</v>
      </c>
      <c r="F15" s="23">
        <f>(F7-F11)*0.3</f>
        <v>21.599999999999998</v>
      </c>
      <c r="G15" s="23">
        <f t="shared" ref="G15:I15" si="6">(G7-G11)*0.3</f>
        <v>21.599999999999998</v>
      </c>
      <c r="H15" s="23">
        <f t="shared" si="6"/>
        <v>21.599999999999998</v>
      </c>
      <c r="I15" s="23">
        <f t="shared" si="6"/>
        <v>21.599999999999998</v>
      </c>
      <c r="J15" s="364"/>
      <c r="K15" s="23">
        <v>0</v>
      </c>
      <c r="L15" s="51"/>
      <c r="M15" s="43"/>
      <c r="O15" s="102">
        <f>ROUND(Q15*P15,0)</f>
        <v>238</v>
      </c>
      <c r="P15" s="103">
        <f>P17/2</f>
        <v>2.75</v>
      </c>
      <c r="Q15" s="102">
        <f>SUM(F15:K15)</f>
        <v>86.399999999999991</v>
      </c>
      <c r="S15" s="102">
        <f>T15*P15</f>
        <v>0</v>
      </c>
      <c r="T15" s="102"/>
      <c r="U15" s="88">
        <f>ROUND((AVERAGE(F15:J15)),0)</f>
        <v>22</v>
      </c>
      <c r="V15" s="83"/>
      <c r="W15" s="89"/>
      <c r="X15" s="89"/>
    </row>
    <row r="16" spans="1:24" ht="15" customHeight="1">
      <c r="A16" s="19"/>
      <c r="E16" s="407" t="s">
        <v>338</v>
      </c>
      <c r="F16" s="370">
        <f>SUM(F17:F19)</f>
        <v>60</v>
      </c>
      <c r="G16" s="370">
        <f t="shared" ref="G16:K16" si="7">SUM(G17:G19)</f>
        <v>60</v>
      </c>
      <c r="H16" s="370">
        <f t="shared" si="7"/>
        <v>60</v>
      </c>
      <c r="I16" s="370">
        <f t="shared" si="7"/>
        <v>60</v>
      </c>
      <c r="J16" s="370">
        <f t="shared" si="7"/>
        <v>0</v>
      </c>
      <c r="K16" s="370">
        <f t="shared" si="7"/>
        <v>9</v>
      </c>
      <c r="L16" s="43"/>
      <c r="Q16" s="87" t="s">
        <v>246</v>
      </c>
      <c r="T16" s="87" t="s">
        <v>247</v>
      </c>
      <c r="U16" s="88"/>
      <c r="V16" s="83"/>
      <c r="X16" s="87" t="s">
        <v>248</v>
      </c>
    </row>
    <row r="17" spans="4:33" ht="15" customHeight="1">
      <c r="E17" s="101" t="s">
        <v>345</v>
      </c>
      <c r="F17" s="23">
        <v>40</v>
      </c>
      <c r="G17" s="23">
        <v>40</v>
      </c>
      <c r="H17" s="23">
        <v>40</v>
      </c>
      <c r="I17" s="23">
        <v>40</v>
      </c>
      <c r="J17" s="364"/>
      <c r="K17" s="23">
        <f>I16*0.15</f>
        <v>9</v>
      </c>
      <c r="L17" s="51"/>
      <c r="M17" s="43"/>
      <c r="O17" s="102">
        <f>ROUND(Q17*P17,0)</f>
        <v>930</v>
      </c>
      <c r="P17" s="103">
        <v>5.5</v>
      </c>
      <c r="Q17" s="102">
        <f>SUM(F17:K17)</f>
        <v>169</v>
      </c>
      <c r="S17" s="102">
        <f>T17*P17</f>
        <v>0</v>
      </c>
      <c r="T17" s="102"/>
      <c r="U17" s="88">
        <f>ROUND((AVERAGE(F17:J17)),0)</f>
        <v>40</v>
      </c>
      <c r="V17" s="83"/>
      <c r="W17" s="89"/>
      <c r="X17" s="89"/>
    </row>
    <row r="18" spans="4:33" ht="15" customHeight="1">
      <c r="E18" s="101" t="s">
        <v>342</v>
      </c>
      <c r="F18" s="23">
        <v>20</v>
      </c>
      <c r="G18" s="23">
        <v>20</v>
      </c>
      <c r="H18" s="23">
        <v>20</v>
      </c>
      <c r="I18" s="23">
        <v>20</v>
      </c>
      <c r="J18" s="364"/>
      <c r="K18" s="23">
        <v>0</v>
      </c>
      <c r="L18" s="51"/>
      <c r="M18" s="43"/>
      <c r="O18" s="102">
        <f>ROUND(Q18*P18,0)</f>
        <v>560</v>
      </c>
      <c r="P18" s="103">
        <v>7</v>
      </c>
      <c r="Q18" s="102">
        <f>SUM(F18:K18)</f>
        <v>80</v>
      </c>
      <c r="S18" s="102">
        <f>T18*P18</f>
        <v>0</v>
      </c>
      <c r="T18" s="102"/>
      <c r="U18" s="88">
        <f>ROUND((AVERAGE(F18:J18)),0)</f>
        <v>20</v>
      </c>
      <c r="V18" s="83"/>
      <c r="W18" s="89"/>
      <c r="X18" s="89"/>
    </row>
    <row r="19" spans="4:33" ht="22.95" customHeight="1" thickBot="1">
      <c r="O19" s="52">
        <f>SUM(O7:O18)</f>
        <v>3019</v>
      </c>
      <c r="P19" s="46"/>
      <c r="Q19" s="47"/>
      <c r="S19" s="47"/>
      <c r="T19" s="47"/>
      <c r="U19" s="47"/>
      <c r="V19" s="83"/>
      <c r="W19" s="47"/>
    </row>
    <row r="20" spans="4:33" ht="22.2" hidden="1" customHeight="1" outlineLevel="1">
      <c r="E20" s="24" t="s">
        <v>254</v>
      </c>
      <c r="F20" s="25" t="s">
        <v>239</v>
      </c>
      <c r="G20" s="25" t="s">
        <v>57</v>
      </c>
      <c r="H20" s="25" t="s">
        <v>240</v>
      </c>
      <c r="I20" s="25" t="s">
        <v>240</v>
      </c>
      <c r="J20" s="25" t="s">
        <v>239</v>
      </c>
      <c r="K20" s="53" t="s">
        <v>241</v>
      </c>
      <c r="O20" s="54"/>
      <c r="P20" s="47"/>
      <c r="Q20" s="47"/>
      <c r="S20" s="47"/>
      <c r="T20" s="47"/>
      <c r="U20" s="47"/>
      <c r="V20" s="83"/>
      <c r="W20" s="47"/>
    </row>
    <row r="21" spans="4:33" ht="22.2" hidden="1" customHeight="1" outlineLevel="1">
      <c r="E21" s="26" t="s">
        <v>255</v>
      </c>
      <c r="F21" s="23" t="e">
        <f>#REF!</f>
        <v>#REF!</v>
      </c>
      <c r="G21" s="23" t="e">
        <f>#REF!</f>
        <v>#REF!</v>
      </c>
      <c r="H21" s="23" t="e">
        <f>#REF!</f>
        <v>#REF!</v>
      </c>
      <c r="I21" s="23" t="e">
        <f>#REF!</f>
        <v>#REF!</v>
      </c>
      <c r="J21" s="23" t="e">
        <f>#REF!</f>
        <v>#REF!</v>
      </c>
      <c r="K21" s="55">
        <v>0</v>
      </c>
      <c r="O21" s="54"/>
      <c r="P21" s="47"/>
      <c r="Q21" s="47"/>
      <c r="S21" s="47"/>
      <c r="T21" s="47"/>
      <c r="U21" s="47"/>
      <c r="V21" s="83"/>
      <c r="W21" s="47"/>
    </row>
    <row r="22" spans="4:33" ht="22.2" hidden="1" customHeight="1" outlineLevel="1">
      <c r="E22" s="26" t="s">
        <v>256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55">
        <v>0</v>
      </c>
      <c r="O22" s="54"/>
      <c r="P22" s="47"/>
      <c r="Q22" s="47"/>
      <c r="S22" s="47"/>
      <c r="T22" s="47"/>
      <c r="U22" s="47"/>
      <c r="V22" s="83"/>
      <c r="W22" s="47"/>
    </row>
    <row r="23" spans="4:33" ht="22.2" hidden="1" customHeight="1" outlineLevel="1">
      <c r="E23" s="26" t="s">
        <v>257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55">
        <v>0</v>
      </c>
      <c r="O23" s="54"/>
      <c r="P23" s="47"/>
      <c r="Q23" s="47"/>
      <c r="S23" s="47"/>
      <c r="T23" s="47"/>
      <c r="U23" s="47"/>
      <c r="V23" s="83"/>
      <c r="W23" s="47"/>
    </row>
    <row r="24" spans="4:33" ht="22.2" hidden="1" customHeight="1" outlineLevel="1">
      <c r="E24" s="26" t="s">
        <v>258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55">
        <v>0</v>
      </c>
      <c r="O24" s="54"/>
      <c r="P24" s="47"/>
      <c r="Q24" s="47"/>
      <c r="S24" s="47"/>
      <c r="T24" s="47"/>
      <c r="U24" s="47"/>
      <c r="V24" s="83"/>
      <c r="W24" s="47"/>
    </row>
    <row r="25" spans="4:33" ht="22.95" hidden="1" customHeight="1" outlineLevel="1" thickBot="1">
      <c r="E25" s="27" t="s">
        <v>259</v>
      </c>
      <c r="F25" s="28" t="e">
        <f>SUM(F21:F24)-F23</f>
        <v>#REF!</v>
      </c>
      <c r="G25" s="28" t="e">
        <f>SUM(G21:G24)-G23</f>
        <v>#REF!</v>
      </c>
      <c r="H25" s="28" t="e">
        <f>SUM(H21:H24)-H23</f>
        <v>#REF!</v>
      </c>
      <c r="I25" s="28" t="e">
        <f>SUM(I21:I24)-I23</f>
        <v>#REF!</v>
      </c>
      <c r="J25" s="28" t="e">
        <f>SUM(J21:J24)-J23</f>
        <v>#REF!</v>
      </c>
      <c r="K25" s="56">
        <f>SUM(K21:K24)-K24</f>
        <v>0</v>
      </c>
      <c r="O25" s="54"/>
      <c r="P25" s="47"/>
      <c r="Q25" s="47"/>
      <c r="S25" s="47"/>
      <c r="T25" s="47"/>
      <c r="U25" s="47"/>
      <c r="V25" s="83"/>
      <c r="W25" s="47"/>
    </row>
    <row r="26" spans="4:33" ht="22.2" hidden="1" customHeight="1" outlineLevel="1">
      <c r="O26" s="54"/>
      <c r="P26" s="47"/>
      <c r="Q26" s="47"/>
      <c r="S26" s="47"/>
      <c r="T26" s="47"/>
      <c r="U26" s="47"/>
      <c r="V26" s="83"/>
      <c r="W26" s="47"/>
    </row>
    <row r="27" spans="4:33" ht="22.2" customHeight="1" collapsed="1">
      <c r="O27" s="54"/>
      <c r="P27" s="47"/>
      <c r="Q27" s="47"/>
      <c r="S27" s="47"/>
      <c r="T27" s="47"/>
      <c r="U27" s="47"/>
      <c r="V27" s="83"/>
      <c r="W27" s="47"/>
    </row>
    <row r="28" spans="4:33" s="7" customFormat="1" ht="35.1" customHeight="1">
      <c r="D28" s="14"/>
      <c r="E28" s="447" t="s">
        <v>260</v>
      </c>
      <c r="F28" s="448"/>
      <c r="G28" s="448"/>
      <c r="H28" s="448"/>
      <c r="I28" s="448"/>
      <c r="J28" s="448"/>
      <c r="K28" s="448"/>
      <c r="L28" s="448"/>
      <c r="M28" s="448"/>
      <c r="N28" s="448"/>
      <c r="O28" s="448"/>
      <c r="P28" s="448"/>
      <c r="Q28" s="448"/>
      <c r="R28" s="448"/>
      <c r="S28" s="448"/>
      <c r="T28" s="448"/>
      <c r="V28" s="13"/>
      <c r="Z28" s="9"/>
      <c r="AA28" s="9"/>
      <c r="AB28" s="9"/>
      <c r="AC28" s="9"/>
      <c r="AD28" s="9"/>
      <c r="AE28" s="9"/>
      <c r="AF28" s="9"/>
    </row>
    <row r="29" spans="4:33" s="8" customFormat="1" ht="25.2" customHeight="1" thickBot="1">
      <c r="D29" s="29"/>
      <c r="E29" s="30"/>
      <c r="F29" s="8" t="s">
        <v>261</v>
      </c>
      <c r="I29" s="8" t="s">
        <v>100</v>
      </c>
      <c r="L29" s="8" t="s">
        <v>262</v>
      </c>
      <c r="N29" s="57"/>
      <c r="O29" s="8" t="s">
        <v>263</v>
      </c>
      <c r="R29" s="7"/>
      <c r="V29" s="90"/>
      <c r="Z29" s="9"/>
      <c r="AA29" s="9"/>
      <c r="AB29" s="9"/>
      <c r="AC29" s="9"/>
      <c r="AD29" s="9"/>
      <c r="AE29" s="9"/>
      <c r="AF29" s="9"/>
    </row>
    <row r="30" spans="4:33" ht="39.9" customHeight="1">
      <c r="E30" s="31" t="s">
        <v>95</v>
      </c>
      <c r="F30" s="32" t="s">
        <v>264</v>
      </c>
      <c r="G30" s="32" t="s">
        <v>96</v>
      </c>
      <c r="H30" s="32" t="s">
        <v>97</v>
      </c>
      <c r="I30" s="32" t="s">
        <v>264</v>
      </c>
      <c r="J30" s="58" t="s">
        <v>96</v>
      </c>
      <c r="K30" s="58" t="s">
        <v>97</v>
      </c>
      <c r="L30" s="32" t="s">
        <v>232</v>
      </c>
      <c r="M30" s="59" t="s">
        <v>97</v>
      </c>
      <c r="O30" s="60" t="s">
        <v>261</v>
      </c>
      <c r="P30" s="32" t="s">
        <v>100</v>
      </c>
      <c r="Q30" s="59" t="s">
        <v>197</v>
      </c>
      <c r="R30" s="7"/>
      <c r="S30" s="449" t="s">
        <v>265</v>
      </c>
      <c r="T30" s="429"/>
      <c r="U30" s="47"/>
      <c r="V30" s="91" t="s">
        <v>266</v>
      </c>
      <c r="W30" s="92" t="s">
        <v>267</v>
      </c>
      <c r="AG30" s="8"/>
    </row>
    <row r="31" spans="4:33" ht="36" customHeight="1" collapsed="1">
      <c r="E31" s="22" t="s">
        <v>345</v>
      </c>
      <c r="F31" s="33">
        <f t="shared" ref="F31:F37" ca="1" si="8">ROUND((SUMIF($E$6:$X$19,$E31,O$6:O$19)),0)</f>
        <v>1342</v>
      </c>
      <c r="G31" s="33">
        <f t="shared" ref="G31:G37" ca="1" si="9">ROUND((SUMIF($E$6:$X$19,$E31,S$6:S$19)),0)</f>
        <v>0</v>
      </c>
      <c r="H31" s="23"/>
      <c r="I31" s="61">
        <f t="shared" ref="I31:I37" ca="1" si="10">ROUND((SUMIF($E$6:$X$19,$E31,Q$6:Q$19)),0)</f>
        <v>287</v>
      </c>
      <c r="J31" s="61">
        <f t="shared" ref="J31:J37" ca="1" si="11">ROUND((SUMIF($E$6:$T$19,$E31,T$6:T$26)),0)</f>
        <v>0</v>
      </c>
      <c r="K31" s="23"/>
      <c r="L31" s="62">
        <f t="shared" ref="L31:L37" ca="1" si="12">F31/I31</f>
        <v>4.6759581881533103</v>
      </c>
      <c r="M31" s="63" t="str">
        <f t="shared" ref="M31:M37" si="13">IFERROR((H31/K31),"")</f>
        <v/>
      </c>
      <c r="O31" s="64" t="str">
        <f t="shared" ref="O31:O37" ca="1" si="14">IFERROR((H31/G31),"")</f>
        <v/>
      </c>
      <c r="P31" s="65" t="str">
        <f t="shared" ref="P31:P37" ca="1" si="15">IFERROR((K31/J31),"")</f>
        <v/>
      </c>
      <c r="Q31" s="93" t="str">
        <f t="shared" ref="Q31:Q37" si="16">IF(M31&lt;&gt;"",(M31/L31),"")</f>
        <v/>
      </c>
      <c r="R31" s="7"/>
      <c r="S31" s="450" t="str">
        <f t="shared" ref="S31:S37" ca="1" si="17">IFERROR((AVERAGE(O31,Q31)),"")</f>
        <v/>
      </c>
      <c r="T31" s="433"/>
      <c r="U31" s="94">
        <v>1</v>
      </c>
      <c r="V31" s="95">
        <f t="shared" ref="V31:V37" ca="1" si="18">ROUND((SUMIF($E$6:$U$25,$E31,U$6:U$25)),0)</f>
        <v>67</v>
      </c>
      <c r="W31" s="95" t="str">
        <f t="shared" ref="W31:W37" ca="1" si="19">IFERROR((ROUNDUP(((F31-H31)/3/M31),0)),"")</f>
        <v/>
      </c>
      <c r="AG31" s="8"/>
    </row>
    <row r="32" spans="4:33" ht="36" customHeight="1" collapsed="1">
      <c r="E32" s="22" t="s">
        <v>342</v>
      </c>
      <c r="F32" s="33">
        <f t="shared" ca="1" si="8"/>
        <v>560</v>
      </c>
      <c r="G32" s="33">
        <f t="shared" ca="1" si="9"/>
        <v>0</v>
      </c>
      <c r="H32" s="23"/>
      <c r="I32" s="61">
        <f t="shared" ca="1" si="10"/>
        <v>80</v>
      </c>
      <c r="J32" s="61">
        <f t="shared" ca="1" si="11"/>
        <v>0</v>
      </c>
      <c r="K32" s="23"/>
      <c r="L32" s="62">
        <f t="shared" ref="L32" ca="1" si="20">F32/I32</f>
        <v>7</v>
      </c>
      <c r="M32" s="63" t="str">
        <f t="shared" ref="M32" si="21">IFERROR((H32/K32),"")</f>
        <v/>
      </c>
      <c r="O32" s="64" t="str">
        <f t="shared" ref="O32" ca="1" si="22">IFERROR((H32/G32),"")</f>
        <v/>
      </c>
      <c r="P32" s="65" t="str">
        <f t="shared" ref="P32" ca="1" si="23">IFERROR((K32/J32),"")</f>
        <v/>
      </c>
      <c r="Q32" s="93" t="str">
        <f t="shared" ref="Q32" si="24">IF(M32&lt;&gt;"",(M32/L32),"")</f>
        <v/>
      </c>
      <c r="R32" s="7"/>
      <c r="S32" s="450" t="str">
        <f t="shared" ref="S32" ca="1" si="25">IFERROR((AVERAGE(O32,Q32)),"")</f>
        <v/>
      </c>
      <c r="T32" s="433"/>
      <c r="U32" s="94">
        <v>1</v>
      </c>
      <c r="V32" s="95">
        <f t="shared" ca="1" si="18"/>
        <v>20</v>
      </c>
      <c r="W32" s="95" t="str">
        <f t="shared" ref="W32" ca="1" si="26">IFERROR((ROUNDUP(((F32-H32)/3/M32),0)),"")</f>
        <v/>
      </c>
      <c r="AG32" s="8"/>
    </row>
    <row r="33" spans="5:33" ht="36" customHeight="1" collapsed="1">
      <c r="E33" s="22" t="s">
        <v>341</v>
      </c>
      <c r="F33" s="33">
        <f t="shared" ca="1" si="8"/>
        <v>120</v>
      </c>
      <c r="G33" s="33">
        <f t="shared" ca="1" si="9"/>
        <v>0</v>
      </c>
      <c r="H33" s="23"/>
      <c r="I33" s="61">
        <f t="shared" ca="1" si="10"/>
        <v>20</v>
      </c>
      <c r="J33" s="61">
        <f t="shared" ca="1" si="11"/>
        <v>0</v>
      </c>
      <c r="K33" s="23"/>
      <c r="L33" s="62">
        <f t="shared" ca="1" si="12"/>
        <v>6</v>
      </c>
      <c r="M33" s="63" t="str">
        <f t="shared" si="13"/>
        <v/>
      </c>
      <c r="O33" s="64" t="str">
        <f t="shared" ca="1" si="14"/>
        <v/>
      </c>
      <c r="P33" s="65" t="str">
        <f t="shared" ca="1" si="15"/>
        <v/>
      </c>
      <c r="Q33" s="93" t="str">
        <f t="shared" si="16"/>
        <v/>
      </c>
      <c r="R33" s="7"/>
      <c r="S33" s="450" t="str">
        <f t="shared" ca="1" si="17"/>
        <v/>
      </c>
      <c r="T33" s="433"/>
      <c r="U33" s="94">
        <v>1</v>
      </c>
      <c r="V33" s="95">
        <f t="shared" ca="1" si="18"/>
        <v>5</v>
      </c>
      <c r="W33" s="95" t="str">
        <f t="shared" ca="1" si="19"/>
        <v/>
      </c>
      <c r="AG33" s="8"/>
    </row>
    <row r="34" spans="5:33" ht="36" customHeight="1" collapsed="1">
      <c r="E34" s="22" t="s">
        <v>340</v>
      </c>
      <c r="F34" s="33">
        <f t="shared" ca="1" si="8"/>
        <v>240</v>
      </c>
      <c r="G34" s="33">
        <f t="shared" ca="1" si="9"/>
        <v>0</v>
      </c>
      <c r="H34" s="23"/>
      <c r="I34" s="61">
        <f t="shared" ca="1" si="10"/>
        <v>32</v>
      </c>
      <c r="J34" s="61">
        <f t="shared" ca="1" si="11"/>
        <v>0</v>
      </c>
      <c r="K34" s="23"/>
      <c r="L34" s="62">
        <f t="shared" ca="1" si="12"/>
        <v>7.5</v>
      </c>
      <c r="M34" s="63" t="str">
        <f t="shared" si="13"/>
        <v/>
      </c>
      <c r="O34" s="64" t="str">
        <f t="shared" ca="1" si="14"/>
        <v/>
      </c>
      <c r="P34" s="65" t="str">
        <f t="shared" ca="1" si="15"/>
        <v/>
      </c>
      <c r="Q34" s="93" t="str">
        <f t="shared" si="16"/>
        <v/>
      </c>
      <c r="R34" s="7"/>
      <c r="S34" s="450" t="str">
        <f t="shared" ca="1" si="17"/>
        <v/>
      </c>
      <c r="T34" s="433"/>
      <c r="U34" s="94">
        <v>1</v>
      </c>
      <c r="V34" s="95">
        <f t="shared" ca="1" si="18"/>
        <v>8</v>
      </c>
      <c r="W34" s="95" t="str">
        <f t="shared" ca="1" si="19"/>
        <v/>
      </c>
      <c r="AG34" s="8"/>
    </row>
    <row r="35" spans="5:33" ht="36" customHeight="1" collapsed="1">
      <c r="E35" s="22" t="s">
        <v>339</v>
      </c>
      <c r="F35" s="33">
        <f t="shared" ca="1" si="8"/>
        <v>324</v>
      </c>
      <c r="G35" s="33">
        <f t="shared" ca="1" si="9"/>
        <v>0</v>
      </c>
      <c r="H35" s="23"/>
      <c r="I35" s="61">
        <f t="shared" ca="1" si="10"/>
        <v>108</v>
      </c>
      <c r="J35" s="61">
        <f t="shared" ca="1" si="11"/>
        <v>0</v>
      </c>
      <c r="K35" s="23"/>
      <c r="L35" s="62">
        <f t="shared" ca="1" si="12"/>
        <v>3</v>
      </c>
      <c r="M35" s="63" t="str">
        <f t="shared" si="13"/>
        <v/>
      </c>
      <c r="O35" s="64" t="str">
        <f t="shared" ca="1" si="14"/>
        <v/>
      </c>
      <c r="P35" s="65" t="str">
        <f t="shared" ca="1" si="15"/>
        <v/>
      </c>
      <c r="Q35" s="93" t="str">
        <f t="shared" si="16"/>
        <v/>
      </c>
      <c r="R35" s="7"/>
      <c r="S35" s="450" t="str">
        <f t="shared" ca="1" si="17"/>
        <v/>
      </c>
      <c r="T35" s="433"/>
      <c r="U35" s="94">
        <v>1</v>
      </c>
      <c r="V35" s="95">
        <f t="shared" ca="1" si="18"/>
        <v>27</v>
      </c>
      <c r="W35" s="95" t="str">
        <f t="shared" ca="1" si="19"/>
        <v/>
      </c>
      <c r="AG35" s="8"/>
    </row>
    <row r="36" spans="5:33" ht="36" customHeight="1" collapsed="1">
      <c r="E36" s="22" t="s">
        <v>139</v>
      </c>
      <c r="F36" s="33">
        <f t="shared" ca="1" si="8"/>
        <v>368</v>
      </c>
      <c r="G36" s="33">
        <f t="shared" ca="1" si="9"/>
        <v>0</v>
      </c>
      <c r="H36" s="23"/>
      <c r="I36" s="61">
        <f t="shared" ca="1" si="10"/>
        <v>92</v>
      </c>
      <c r="J36" s="61">
        <f t="shared" ca="1" si="11"/>
        <v>0</v>
      </c>
      <c r="K36" s="23"/>
      <c r="L36" s="62">
        <f t="shared" ca="1" si="12"/>
        <v>4</v>
      </c>
      <c r="M36" s="63" t="str">
        <f t="shared" si="13"/>
        <v/>
      </c>
      <c r="O36" s="64" t="str">
        <f t="shared" ca="1" si="14"/>
        <v/>
      </c>
      <c r="P36" s="65" t="str">
        <f t="shared" ca="1" si="15"/>
        <v/>
      </c>
      <c r="Q36" s="93" t="str">
        <f t="shared" si="16"/>
        <v/>
      </c>
      <c r="R36" s="7"/>
      <c r="S36" s="450" t="str">
        <f t="shared" ca="1" si="17"/>
        <v/>
      </c>
      <c r="T36" s="433"/>
      <c r="U36" s="94">
        <v>1</v>
      </c>
      <c r="V36" s="95">
        <f t="shared" ca="1" si="18"/>
        <v>23</v>
      </c>
      <c r="W36" s="95" t="str">
        <f t="shared" ca="1" si="19"/>
        <v/>
      </c>
      <c r="AG36" s="8"/>
    </row>
    <row r="37" spans="5:33" ht="36" customHeight="1" collapsed="1">
      <c r="E37" s="22" t="s">
        <v>124</v>
      </c>
      <c r="F37" s="33">
        <f t="shared" ca="1" si="8"/>
        <v>65</v>
      </c>
      <c r="G37" s="33">
        <f t="shared" ca="1" si="9"/>
        <v>0</v>
      </c>
      <c r="H37" s="23"/>
      <c r="I37" s="61">
        <f t="shared" ca="1" si="10"/>
        <v>36</v>
      </c>
      <c r="J37" s="61">
        <f t="shared" ca="1" si="11"/>
        <v>0</v>
      </c>
      <c r="K37" s="23"/>
      <c r="L37" s="62">
        <f t="shared" ca="1" si="12"/>
        <v>1.8055555555555556</v>
      </c>
      <c r="M37" s="63" t="str">
        <f t="shared" si="13"/>
        <v/>
      </c>
      <c r="O37" s="64" t="str">
        <f t="shared" ca="1" si="14"/>
        <v/>
      </c>
      <c r="P37" s="65" t="str">
        <f t="shared" ca="1" si="15"/>
        <v/>
      </c>
      <c r="Q37" s="93" t="str">
        <f t="shared" si="16"/>
        <v/>
      </c>
      <c r="R37" s="7"/>
      <c r="S37" s="450" t="str">
        <f t="shared" ca="1" si="17"/>
        <v/>
      </c>
      <c r="T37" s="433"/>
      <c r="U37" s="94">
        <v>1</v>
      </c>
      <c r="V37" s="95">
        <f t="shared" ca="1" si="18"/>
        <v>9</v>
      </c>
      <c r="W37" s="95" t="str">
        <f t="shared" ca="1" si="19"/>
        <v/>
      </c>
      <c r="AG37" s="8"/>
    </row>
    <row r="38" spans="5:33" ht="6.75" hidden="1" customHeight="1" outlineLevel="1">
      <c r="O38" s="66"/>
      <c r="P38" s="66"/>
      <c r="Q38" s="66"/>
      <c r="R38" s="7"/>
      <c r="S38" s="7"/>
      <c r="T38" s="7"/>
      <c r="U38" s="7"/>
    </row>
    <row r="39" spans="5:33" ht="15" hidden="1" customHeight="1" outlineLevel="1" thickBot="1">
      <c r="E39" s="34" t="s">
        <v>268</v>
      </c>
      <c r="F39" s="35" t="e">
        <f>SUMIF(#REF!,"F",#REF!)</f>
        <v>#REF!</v>
      </c>
      <c r="G39" s="35">
        <f ca="1">SUMIF($D$19:$U$19,"F",$S$19:$S$19)</f>
        <v>0</v>
      </c>
      <c r="H39" s="36">
        <f ca="1">SUMIF($D$19:$X$19,"F",$W$19:$W$19)</f>
        <v>0</v>
      </c>
      <c r="I39" s="67" t="e">
        <f>SUMIF(#REF!,"F",#REF!)</f>
        <v>#REF!</v>
      </c>
      <c r="J39" s="68">
        <f ca="1">SUMIF($D$19:$U$19,"F",$T$19:$T$19)</f>
        <v>0</v>
      </c>
      <c r="K39" s="36">
        <f ca="1">SUMIF($D$19:$X$19,"F",$X$19:$X$19)</f>
        <v>0</v>
      </c>
      <c r="L39" s="69" t="e">
        <f>F39/I39</f>
        <v>#REF!</v>
      </c>
      <c r="M39" s="70" t="str">
        <f ca="1">IFERROR((H39/K39),"")</f>
        <v/>
      </c>
      <c r="N39" s="71"/>
      <c r="O39" s="72" t="str">
        <f ca="1">IFERROR((H39/G39),"")</f>
        <v/>
      </c>
      <c r="P39" s="73" t="str">
        <f ca="1">IFERROR((K39/J39),"")</f>
        <v/>
      </c>
      <c r="Q39" s="96" t="str">
        <f ca="1">IFERROR((M39/L39),"")</f>
        <v/>
      </c>
      <c r="R39" s="7"/>
      <c r="S39" s="451" t="str">
        <f ca="1">IFERROR((AVERAGE(O39:Q39)),"")</f>
        <v/>
      </c>
      <c r="T39" s="429"/>
      <c r="U39" s="47"/>
      <c r="V39" s="83"/>
      <c r="W39" s="47"/>
      <c r="AG39" s="8"/>
    </row>
    <row r="40" spans="5:33" ht="8.25" hidden="1" customHeight="1" outlineLevel="1">
      <c r="E40" s="37" t="s">
        <v>269</v>
      </c>
      <c r="F40" s="38" t="e">
        <f>SUMIF(#REF!,"V",#REF!)</f>
        <v>#REF!</v>
      </c>
      <c r="G40" s="39">
        <f ca="1">SUMIF($D$19:$U$19,"V",$S$19:$S$19)</f>
        <v>0</v>
      </c>
      <c r="H40" s="40">
        <f ca="1">SUMIF($D$19:$X$19,"V",$W$19:$W$19)</f>
        <v>0</v>
      </c>
      <c r="I40" s="74" t="e">
        <f>SUMIF(#REF!,"V",#REF!)</f>
        <v>#REF!</v>
      </c>
      <c r="J40" s="39">
        <f ca="1">SUMIF($D$19:$U$19,"V",$T$19:$T$19)</f>
        <v>0</v>
      </c>
      <c r="K40" s="40">
        <f ca="1">SUMIF($D$19:$X$19,"V",$X$19:$X$19)</f>
        <v>0</v>
      </c>
      <c r="L40" s="75" t="str">
        <f>IFERROR(F40/I40,"")</f>
        <v/>
      </c>
      <c r="M40" s="76" t="str">
        <f ca="1">IFERROR((H40/K40),"")</f>
        <v/>
      </c>
      <c r="N40" s="71"/>
      <c r="O40" s="77" t="str">
        <f ca="1">IFERROR((H40/G40),"")</f>
        <v/>
      </c>
      <c r="P40" s="78" t="str">
        <f ca="1">IFERROR((K40/J40),"")</f>
        <v/>
      </c>
      <c r="Q40" s="97" t="str">
        <f ca="1">IFERROR((M40/L40),"")</f>
        <v/>
      </c>
      <c r="R40" s="7"/>
      <c r="S40" s="452" t="str">
        <f ca="1">IFERROR((AVERAGE(O40:Q40)),"")</f>
        <v/>
      </c>
      <c r="T40" s="453"/>
    </row>
    <row r="41" spans="5:33" ht="6.75" customHeight="1" collapsed="1" thickBot="1">
      <c r="O41" s="66"/>
      <c r="P41" s="66"/>
      <c r="Q41" s="66"/>
      <c r="R41" s="7"/>
      <c r="S41" s="7"/>
      <c r="T41" s="7"/>
      <c r="U41" s="7"/>
    </row>
    <row r="42" spans="5:33" ht="15" customHeight="1" thickBot="1">
      <c r="E42" s="41" t="s">
        <v>109</v>
      </c>
      <c r="F42" s="42">
        <f ca="1">SUM(F31:F37)</f>
        <v>3019</v>
      </c>
      <c r="G42" s="42">
        <f t="shared" ref="G42:K42" ca="1" si="27">SUM(G31:G37)</f>
        <v>0</v>
      </c>
      <c r="H42" s="42">
        <f t="shared" si="27"/>
        <v>0</v>
      </c>
      <c r="I42" s="42">
        <f t="shared" ca="1" si="27"/>
        <v>655</v>
      </c>
      <c r="J42" s="42">
        <f t="shared" ca="1" si="27"/>
        <v>0</v>
      </c>
      <c r="K42" s="42">
        <f t="shared" si="27"/>
        <v>0</v>
      </c>
      <c r="L42" s="79">
        <f ca="1">F42/I42</f>
        <v>4.6091603053435115</v>
      </c>
      <c r="M42" s="80" t="str">
        <f>IFERROR((H42/K42),"")</f>
        <v/>
      </c>
      <c r="O42" s="81" t="str">
        <f ca="1">IFERROR((H42/G42),"")</f>
        <v/>
      </c>
      <c r="P42" s="82" t="str">
        <f ca="1">IFERROR((K42/J42),"")</f>
        <v/>
      </c>
      <c r="Q42" s="98" t="str">
        <f ca="1">IFERROR((M42/L42),"")</f>
        <v/>
      </c>
      <c r="R42" s="7"/>
      <c r="S42" s="456" t="str">
        <f ca="1">IFERROR((AVERAGE(O42:Q42)),"")</f>
        <v/>
      </c>
      <c r="T42" s="424"/>
      <c r="U42" s="99"/>
      <c r="V42" s="99"/>
      <c r="W42" s="99"/>
    </row>
    <row r="43" spans="5:33" ht="14.25" customHeight="1"/>
    <row r="44" spans="5:33" ht="14.25" customHeight="1"/>
  </sheetData>
  <mergeCells count="13">
    <mergeCell ref="S42:T42"/>
    <mergeCell ref="E4:T4"/>
    <mergeCell ref="E28:T28"/>
    <mergeCell ref="S30:T30"/>
    <mergeCell ref="S31:T31"/>
    <mergeCell ref="S39:T39"/>
    <mergeCell ref="S40:T40"/>
    <mergeCell ref="S37:T37"/>
    <mergeCell ref="S36:T36"/>
    <mergeCell ref="S35:T35"/>
    <mergeCell ref="S34:T34"/>
    <mergeCell ref="S33:T33"/>
    <mergeCell ref="S32:T32"/>
  </mergeCells>
  <conditionalFormatting sqref="O31:Q37">
    <cfRule type="cellIs" dxfId="353" priority="4" operator="lessThan">
      <formula>0.95</formula>
    </cfRule>
    <cfRule type="cellIs" dxfId="352" priority="5" operator="between">
      <formula>0.95</formula>
      <formula>0.999999999999999</formula>
    </cfRule>
    <cfRule type="cellIs" dxfId="351" priority="6" operator="greaterThanOrEqual">
      <formula>1</formula>
    </cfRule>
  </conditionalFormatting>
  <conditionalFormatting sqref="S31:T37">
    <cfRule type="cellIs" dxfId="350" priority="1" operator="lessThan">
      <formula>0.95</formula>
    </cfRule>
    <cfRule type="cellIs" dxfId="349" priority="2" operator="between">
      <formula>0.95</formula>
      <formula>0.999999999999999</formula>
    </cfRule>
    <cfRule type="cellIs" dxfId="348" priority="3" operator="greaterThanOr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70C0"/>
  </sheetPr>
  <dimension ref="A1:AG47"/>
  <sheetViews>
    <sheetView showGridLines="0" zoomScale="80" zoomScaleNormal="80" workbookViewId="0">
      <selection activeCell="O29" sqref="O29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ustomWidth="1" collapsed="1"/>
    <col min="26" max="26" width="28.5546875" style="9" customWidth="1"/>
    <col min="27" max="27" width="9.109375" style="9" customWidth="1"/>
    <col min="28" max="28" width="10.44140625" style="9" customWidth="1"/>
    <col min="29" max="29" width="9.109375" style="9" customWidth="1"/>
    <col min="30" max="30" width="10" style="9" customWidth="1"/>
    <col min="31" max="31" width="11.44140625" style="9" customWidth="1"/>
    <col min="32" max="32" width="10.88671875" style="9" customWidth="1"/>
    <col min="33" max="33" width="9.109375" style="9" customWidth="1"/>
    <col min="34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280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47" t="s">
        <v>238</v>
      </c>
      <c r="F4" s="448"/>
      <c r="G4" s="448"/>
      <c r="H4" s="448"/>
      <c r="I4" s="448"/>
      <c r="J4" s="448"/>
      <c r="K4" s="448"/>
      <c r="L4" s="448"/>
      <c r="M4" s="448"/>
      <c r="N4" s="448"/>
      <c r="O4" s="448"/>
      <c r="P4" s="448"/>
      <c r="Q4" s="448"/>
      <c r="R4" s="448"/>
      <c r="S4" s="448"/>
      <c r="T4" s="448"/>
      <c r="V4" s="13"/>
    </row>
    <row r="5" spans="1:24" ht="15" customHeight="1" thickBot="1">
      <c r="F5" s="16"/>
      <c r="G5" s="16"/>
      <c r="H5" s="363" t="s">
        <v>272</v>
      </c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 thickBo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/>
      <c r="E7" s="387" t="s">
        <v>245</v>
      </c>
      <c r="F7" s="21">
        <f t="shared" ref="F7:K7" si="0">SUM(F8:F15)</f>
        <v>77</v>
      </c>
      <c r="G7" s="21">
        <f t="shared" si="0"/>
        <v>77</v>
      </c>
      <c r="H7" s="21">
        <f t="shared" si="0"/>
        <v>0</v>
      </c>
      <c r="I7" s="21">
        <f t="shared" si="0"/>
        <v>77</v>
      </c>
      <c r="J7" s="21">
        <f t="shared" si="0"/>
        <v>77</v>
      </c>
      <c r="K7" s="21">
        <f t="shared" si="0"/>
        <v>23.099999999999998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 t="s">
        <v>341</v>
      </c>
      <c r="F8" s="23">
        <v>5</v>
      </c>
      <c r="G8" s="23">
        <v>5</v>
      </c>
      <c r="H8" s="364"/>
      <c r="I8" s="23">
        <v>5</v>
      </c>
      <c r="J8" s="23">
        <v>5</v>
      </c>
      <c r="K8" s="23">
        <v>0</v>
      </c>
      <c r="L8" s="51"/>
      <c r="M8" s="43"/>
      <c r="O8" s="102">
        <f t="shared" ref="O8" si="1">ROUND(Q8*P8,0)</f>
        <v>100</v>
      </c>
      <c r="P8" s="103">
        <v>5</v>
      </c>
      <c r="Q8" s="102">
        <f t="shared" ref="Q8" si="2">SUM(F8:K8)</f>
        <v>20</v>
      </c>
      <c r="S8" s="102">
        <f t="shared" ref="S8" si="3">T8*P8</f>
        <v>0</v>
      </c>
      <c r="T8" s="102"/>
      <c r="U8" s="88">
        <f t="shared" ref="U8" si="4">ROUND((AVERAGE(F8:J8)),0)</f>
        <v>5</v>
      </c>
      <c r="V8" s="83"/>
      <c r="W8" s="89"/>
      <c r="X8" s="89"/>
    </row>
    <row r="9" spans="1:24" ht="15" customHeight="1">
      <c r="E9" s="101" t="s">
        <v>340</v>
      </c>
      <c r="F9" s="23">
        <v>8</v>
      </c>
      <c r="G9" s="23">
        <v>8</v>
      </c>
      <c r="H9" s="364"/>
      <c r="I9" s="23">
        <v>8</v>
      </c>
      <c r="J9" s="23">
        <v>8</v>
      </c>
      <c r="K9" s="23">
        <v>0</v>
      </c>
      <c r="L9" s="51"/>
      <c r="M9" s="43"/>
      <c r="O9" s="102">
        <f t="shared" ref="O9" si="5">ROUND(Q9*P9,0)</f>
        <v>208</v>
      </c>
      <c r="P9" s="103">
        <v>6.5</v>
      </c>
      <c r="Q9" s="102">
        <f t="shared" ref="Q9" si="6">SUM(F9:K9)</f>
        <v>32</v>
      </c>
      <c r="S9" s="102">
        <f t="shared" ref="S9" si="7">T9*P9</f>
        <v>0</v>
      </c>
      <c r="T9" s="102"/>
      <c r="U9" s="88">
        <f t="shared" ref="U9" si="8">ROUND((AVERAGE(F9:J9)),0)</f>
        <v>8</v>
      </c>
      <c r="V9" s="83"/>
      <c r="W9" s="89"/>
      <c r="X9" s="89"/>
    </row>
    <row r="10" spans="1:24" ht="15" customHeight="1">
      <c r="E10" s="101" t="s">
        <v>339</v>
      </c>
      <c r="F10" s="23">
        <v>27</v>
      </c>
      <c r="G10" s="23">
        <v>27</v>
      </c>
      <c r="H10" s="364"/>
      <c r="I10" s="23">
        <v>27</v>
      </c>
      <c r="J10" s="23">
        <v>27</v>
      </c>
      <c r="K10" s="23">
        <v>0</v>
      </c>
      <c r="L10" s="51"/>
      <c r="M10" s="43"/>
      <c r="O10" s="102">
        <f t="shared" ref="O10:O15" si="9">ROUND(Q10*P10,0)</f>
        <v>216</v>
      </c>
      <c r="P10" s="103">
        <v>2</v>
      </c>
      <c r="Q10" s="102">
        <f t="shared" ref="Q10:Q15" si="10">SUM(F10:K10)</f>
        <v>108</v>
      </c>
      <c r="S10" s="102">
        <f t="shared" ref="S10:S15" si="11">T10*P10</f>
        <v>0</v>
      </c>
      <c r="T10" s="102"/>
      <c r="U10" s="88">
        <f t="shared" ref="U10:U15" si="12">ROUND((AVERAGE(F10:J10)),0)</f>
        <v>27</v>
      </c>
      <c r="V10" s="83"/>
      <c r="W10" s="89"/>
      <c r="X10" s="89"/>
    </row>
    <row r="11" spans="1:24" ht="15" customHeight="1">
      <c r="E11" s="101" t="s">
        <v>345</v>
      </c>
      <c r="F11" s="23">
        <v>4</v>
      </c>
      <c r="G11" s="23">
        <v>4</v>
      </c>
      <c r="H11" s="364"/>
      <c r="I11" s="23">
        <v>4</v>
      </c>
      <c r="J11" s="23">
        <v>4</v>
      </c>
      <c r="K11" s="23">
        <f>I7*0.3</f>
        <v>23.099999999999998</v>
      </c>
      <c r="L11" s="51"/>
      <c r="M11" s="43"/>
      <c r="O11" s="102">
        <f>ROUND(Q11*P11,0)</f>
        <v>215</v>
      </c>
      <c r="P11" s="103">
        <v>5.5</v>
      </c>
      <c r="Q11" s="102">
        <f>SUM(F11:K11)</f>
        <v>39.099999999999994</v>
      </c>
      <c r="S11" s="102">
        <f>T11*P11</f>
        <v>0</v>
      </c>
      <c r="T11" s="102"/>
      <c r="U11" s="88">
        <f>ROUND((AVERAGE(F11:J11)),0)</f>
        <v>4</v>
      </c>
      <c r="V11" s="83"/>
      <c r="W11" s="89"/>
      <c r="X11" s="89"/>
    </row>
    <row r="12" spans="1:24" s="19" customFormat="1" ht="15" customHeight="1">
      <c r="D12" s="45"/>
      <c r="E12" s="376" t="s">
        <v>143</v>
      </c>
      <c r="F12" s="377">
        <v>1</v>
      </c>
      <c r="G12" s="377">
        <v>0</v>
      </c>
      <c r="H12" s="393"/>
      <c r="I12" s="377">
        <v>0</v>
      </c>
      <c r="J12" s="377">
        <v>0</v>
      </c>
      <c r="K12" s="377">
        <v>0</v>
      </c>
      <c r="L12" s="16"/>
      <c r="M12" s="378"/>
      <c r="N12" s="379"/>
      <c r="O12" s="380">
        <f t="shared" si="9"/>
        <v>9</v>
      </c>
      <c r="P12" s="381">
        <v>9</v>
      </c>
      <c r="Q12" s="380">
        <f t="shared" si="10"/>
        <v>1</v>
      </c>
      <c r="R12" s="382"/>
      <c r="S12" s="380">
        <f t="shared" si="11"/>
        <v>0</v>
      </c>
      <c r="T12" s="380"/>
      <c r="U12" s="383">
        <f t="shared" si="12"/>
        <v>0</v>
      </c>
      <c r="V12" s="384"/>
      <c r="W12" s="385"/>
      <c r="X12" s="385"/>
    </row>
    <row r="13" spans="1:24" ht="15" customHeight="1">
      <c r="E13" s="101" t="s">
        <v>143</v>
      </c>
      <c r="F13" s="23">
        <v>0</v>
      </c>
      <c r="G13" s="23">
        <v>1</v>
      </c>
      <c r="H13" s="364"/>
      <c r="I13" s="23">
        <v>1</v>
      </c>
      <c r="J13" s="23">
        <v>1</v>
      </c>
      <c r="K13" s="23">
        <v>0</v>
      </c>
      <c r="L13" s="51"/>
      <c r="M13" s="43"/>
      <c r="O13" s="102">
        <f t="shared" si="9"/>
        <v>39</v>
      </c>
      <c r="P13" s="103">
        <v>13</v>
      </c>
      <c r="Q13" s="102">
        <f t="shared" si="10"/>
        <v>3</v>
      </c>
      <c r="S13" s="102">
        <f t="shared" si="11"/>
        <v>0</v>
      </c>
      <c r="T13" s="102"/>
      <c r="U13" s="88">
        <f t="shared" si="12"/>
        <v>1</v>
      </c>
      <c r="V13" s="83"/>
      <c r="W13" s="89"/>
      <c r="X13" s="89"/>
    </row>
    <row r="14" spans="1:24" ht="15" customHeight="1">
      <c r="E14" s="101" t="s">
        <v>139</v>
      </c>
      <c r="F14" s="23">
        <v>23</v>
      </c>
      <c r="G14" s="23">
        <v>23</v>
      </c>
      <c r="H14" s="364"/>
      <c r="I14" s="23">
        <v>23</v>
      </c>
      <c r="J14" s="23">
        <v>23</v>
      </c>
      <c r="K14" s="23">
        <v>0</v>
      </c>
      <c r="L14" s="51"/>
      <c r="M14" s="43"/>
      <c r="O14" s="102">
        <f t="shared" si="9"/>
        <v>276</v>
      </c>
      <c r="P14" s="103">
        <v>3</v>
      </c>
      <c r="Q14" s="102">
        <f t="shared" si="10"/>
        <v>92</v>
      </c>
      <c r="S14" s="102">
        <f t="shared" si="11"/>
        <v>0</v>
      </c>
      <c r="T14" s="102"/>
      <c r="U14" s="88">
        <f t="shared" si="12"/>
        <v>23</v>
      </c>
      <c r="V14" s="83"/>
      <c r="W14" s="89"/>
      <c r="X14" s="89"/>
    </row>
    <row r="15" spans="1:24" ht="15" customHeight="1">
      <c r="E15" s="101" t="s">
        <v>124</v>
      </c>
      <c r="F15" s="23">
        <v>9</v>
      </c>
      <c r="G15" s="23">
        <v>9</v>
      </c>
      <c r="H15" s="364"/>
      <c r="I15" s="23">
        <v>9</v>
      </c>
      <c r="J15" s="23">
        <v>9</v>
      </c>
      <c r="K15" s="23">
        <v>0</v>
      </c>
      <c r="L15" s="51"/>
      <c r="M15" s="43"/>
      <c r="O15" s="102">
        <f t="shared" si="9"/>
        <v>58</v>
      </c>
      <c r="P15" s="103">
        <v>1.6</v>
      </c>
      <c r="Q15" s="102">
        <f t="shared" si="10"/>
        <v>36</v>
      </c>
      <c r="S15" s="102">
        <f t="shared" si="11"/>
        <v>0</v>
      </c>
      <c r="T15" s="102"/>
      <c r="U15" s="88">
        <f t="shared" si="12"/>
        <v>9</v>
      </c>
      <c r="V15" s="83"/>
      <c r="W15" s="89"/>
      <c r="X15" s="89"/>
    </row>
    <row r="16" spans="1:24" ht="15" customHeight="1">
      <c r="A16" s="19"/>
      <c r="E16" s="387" t="s">
        <v>347</v>
      </c>
      <c r="F16" s="21">
        <f t="shared" ref="F16:K16" si="13">SUM(F17:F17)</f>
        <v>21.9</v>
      </c>
      <c r="G16" s="21">
        <f t="shared" si="13"/>
        <v>21.9</v>
      </c>
      <c r="H16" s="21">
        <f t="shared" si="13"/>
        <v>0</v>
      </c>
      <c r="I16" s="21">
        <f t="shared" si="13"/>
        <v>21.9</v>
      </c>
      <c r="J16" s="21">
        <f t="shared" si="13"/>
        <v>21.9</v>
      </c>
      <c r="K16" s="21">
        <f t="shared" si="13"/>
        <v>0</v>
      </c>
      <c r="L16" s="43"/>
      <c r="Q16" s="87" t="s">
        <v>246</v>
      </c>
      <c r="T16" s="87" t="s">
        <v>247</v>
      </c>
      <c r="U16" s="88"/>
      <c r="V16" s="83"/>
      <c r="X16" s="87" t="s">
        <v>248</v>
      </c>
    </row>
    <row r="17" spans="1:33" ht="15" customHeight="1">
      <c r="E17" s="101" t="s">
        <v>345</v>
      </c>
      <c r="F17" s="23">
        <f>(F7-F11)*0.3</f>
        <v>21.9</v>
      </c>
      <c r="G17" s="23">
        <f t="shared" ref="G17:J17" si="14">(G7-G11)*0.3</f>
        <v>21.9</v>
      </c>
      <c r="H17" s="364"/>
      <c r="I17" s="23">
        <f t="shared" si="14"/>
        <v>21.9</v>
      </c>
      <c r="J17" s="23">
        <f t="shared" si="14"/>
        <v>21.9</v>
      </c>
      <c r="K17" s="23">
        <v>0</v>
      </c>
      <c r="L17" s="51"/>
      <c r="M17" s="43"/>
      <c r="O17" s="102">
        <f>ROUND(Q17*P17,0)</f>
        <v>241</v>
      </c>
      <c r="P17" s="103">
        <f>P19/2</f>
        <v>2.75</v>
      </c>
      <c r="Q17" s="102">
        <f>SUM(F17:K17)</f>
        <v>87.6</v>
      </c>
      <c r="S17" s="102">
        <f>T17*P17</f>
        <v>0</v>
      </c>
      <c r="T17" s="102"/>
      <c r="U17" s="88">
        <f>ROUND((AVERAGE(F17:J17)),0)</f>
        <v>22</v>
      </c>
      <c r="V17" s="83"/>
      <c r="W17" s="89"/>
      <c r="X17" s="89"/>
    </row>
    <row r="18" spans="1:33" ht="15" customHeight="1">
      <c r="A18" s="19"/>
      <c r="E18" s="407" t="s">
        <v>338</v>
      </c>
      <c r="F18" s="370">
        <f>SUM(F19:F21)</f>
        <v>60</v>
      </c>
      <c r="G18" s="370">
        <f t="shared" ref="G18:K18" si="15">SUM(G19:G21)</f>
        <v>60</v>
      </c>
      <c r="H18" s="370">
        <f t="shared" si="15"/>
        <v>0</v>
      </c>
      <c r="I18" s="370">
        <f t="shared" si="15"/>
        <v>60</v>
      </c>
      <c r="J18" s="370">
        <f t="shared" si="15"/>
        <v>30</v>
      </c>
      <c r="K18" s="370">
        <f t="shared" si="15"/>
        <v>0</v>
      </c>
      <c r="L18" s="43"/>
      <c r="Q18" s="87" t="s">
        <v>246</v>
      </c>
      <c r="T18" s="87" t="s">
        <v>247</v>
      </c>
      <c r="U18" s="88"/>
      <c r="V18" s="83"/>
      <c r="X18" s="87" t="s">
        <v>248</v>
      </c>
    </row>
    <row r="19" spans="1:33" ht="15" customHeight="1">
      <c r="E19" s="101" t="s">
        <v>345</v>
      </c>
      <c r="F19" s="23">
        <v>40</v>
      </c>
      <c r="G19" s="23">
        <v>40</v>
      </c>
      <c r="H19" s="364"/>
      <c r="I19" s="23">
        <v>40</v>
      </c>
      <c r="J19" s="23">
        <v>10</v>
      </c>
      <c r="K19" s="23">
        <v>0</v>
      </c>
      <c r="L19" s="51"/>
      <c r="M19" s="43"/>
      <c r="O19" s="102">
        <f t="shared" ref="O19" si="16">ROUND(Q19*P19,0)</f>
        <v>715</v>
      </c>
      <c r="P19" s="103">
        <v>5.5</v>
      </c>
      <c r="Q19" s="102">
        <f t="shared" ref="Q19" si="17">SUM(F19:K19)</f>
        <v>130</v>
      </c>
      <c r="S19" s="102">
        <f t="shared" ref="S19" si="18">T19*P19</f>
        <v>0</v>
      </c>
      <c r="T19" s="102"/>
      <c r="U19" s="88">
        <f t="shared" ref="U19" si="19">ROUND((AVERAGE(F19:J19)),0)</f>
        <v>33</v>
      </c>
      <c r="V19" s="83"/>
      <c r="W19" s="89"/>
      <c r="X19" s="89"/>
    </row>
    <row r="20" spans="1:33" ht="15" customHeight="1">
      <c r="E20" s="101" t="s">
        <v>342</v>
      </c>
      <c r="F20" s="23">
        <v>20</v>
      </c>
      <c r="G20" s="23">
        <v>20</v>
      </c>
      <c r="H20" s="364"/>
      <c r="I20" s="23">
        <v>20</v>
      </c>
      <c r="J20" s="23">
        <v>20</v>
      </c>
      <c r="K20" s="23">
        <v>0</v>
      </c>
      <c r="L20" s="51"/>
      <c r="M20" s="43"/>
      <c r="O20" s="102">
        <f t="shared" ref="O20" si="20">ROUND(Q20*P20,0)</f>
        <v>440</v>
      </c>
      <c r="P20" s="103">
        <v>5.5</v>
      </c>
      <c r="Q20" s="102">
        <f t="shared" ref="Q20" si="21">SUM(F20:K20)</f>
        <v>80</v>
      </c>
      <c r="S20" s="102">
        <f t="shared" ref="S20" si="22">T20*P20</f>
        <v>0</v>
      </c>
      <c r="T20" s="102"/>
      <c r="U20" s="88">
        <f t="shared" ref="U20" si="23">ROUND((AVERAGE(F20:J20)),0)</f>
        <v>20</v>
      </c>
      <c r="V20" s="83"/>
      <c r="W20" s="89"/>
      <c r="X20" s="89"/>
    </row>
    <row r="21" spans="1:33" ht="22.95" customHeight="1" thickBot="1">
      <c r="O21" s="52">
        <f>SUM(O7:O20)</f>
        <v>2517</v>
      </c>
      <c r="P21" s="46"/>
      <c r="Q21" s="47"/>
      <c r="S21" s="47"/>
      <c r="T21" s="47"/>
      <c r="U21" s="47"/>
      <c r="V21" s="83"/>
      <c r="W21" s="47"/>
    </row>
    <row r="22" spans="1:33" ht="22.2" hidden="1" customHeight="1" outlineLevel="1">
      <c r="E22" s="24" t="s">
        <v>254</v>
      </c>
      <c r="F22" s="25" t="s">
        <v>239</v>
      </c>
      <c r="G22" s="25" t="s">
        <v>57</v>
      </c>
      <c r="H22" s="25" t="s">
        <v>240</v>
      </c>
      <c r="I22" s="25" t="s">
        <v>240</v>
      </c>
      <c r="J22" s="25" t="s">
        <v>239</v>
      </c>
      <c r="K22" s="53" t="s">
        <v>241</v>
      </c>
      <c r="O22" s="54"/>
      <c r="P22" s="47"/>
      <c r="Q22" s="47"/>
      <c r="S22" s="47"/>
      <c r="T22" s="47"/>
      <c r="U22" s="47"/>
      <c r="V22" s="83"/>
      <c r="W22" s="47"/>
    </row>
    <row r="23" spans="1:33" ht="22.2" hidden="1" customHeight="1" outlineLevel="1">
      <c r="E23" s="26" t="s">
        <v>255</v>
      </c>
      <c r="F23" s="23" t="e">
        <f>#REF!</f>
        <v>#REF!</v>
      </c>
      <c r="G23" s="23" t="e">
        <f>#REF!</f>
        <v>#REF!</v>
      </c>
      <c r="H23" s="23" t="e">
        <f>#REF!</f>
        <v>#REF!</v>
      </c>
      <c r="I23" s="23" t="e">
        <f>#REF!</f>
        <v>#REF!</v>
      </c>
      <c r="J23" s="23" t="e">
        <f>#REF!</f>
        <v>#REF!</v>
      </c>
      <c r="K23" s="55">
        <v>0</v>
      </c>
      <c r="O23" s="54"/>
      <c r="P23" s="47"/>
      <c r="Q23" s="47"/>
      <c r="S23" s="47"/>
      <c r="T23" s="47"/>
      <c r="U23" s="47"/>
      <c r="V23" s="83"/>
      <c r="W23" s="47"/>
    </row>
    <row r="24" spans="1:33" ht="22.2" hidden="1" customHeight="1" outlineLevel="1">
      <c r="E24" s="26" t="s">
        <v>256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55">
        <v>0</v>
      </c>
      <c r="O24" s="54"/>
      <c r="P24" s="47"/>
      <c r="Q24" s="47"/>
      <c r="S24" s="47"/>
      <c r="T24" s="47"/>
      <c r="U24" s="47"/>
      <c r="V24" s="83"/>
      <c r="W24" s="47"/>
    </row>
    <row r="25" spans="1:33" ht="22.2" hidden="1" customHeight="1" outlineLevel="1">
      <c r="E25" s="26" t="s">
        <v>257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55">
        <v>0</v>
      </c>
      <c r="O25" s="54"/>
      <c r="P25" s="47"/>
      <c r="Q25" s="47"/>
      <c r="S25" s="47"/>
      <c r="T25" s="47"/>
      <c r="U25" s="47"/>
      <c r="V25" s="83"/>
      <c r="W25" s="47"/>
    </row>
    <row r="26" spans="1:33" ht="22.2" hidden="1" customHeight="1" outlineLevel="1">
      <c r="E26" s="26" t="s">
        <v>258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55">
        <v>0</v>
      </c>
      <c r="O26" s="54"/>
      <c r="P26" s="47"/>
      <c r="Q26" s="47"/>
      <c r="S26" s="47"/>
      <c r="T26" s="47"/>
      <c r="U26" s="47"/>
      <c r="V26" s="83"/>
      <c r="W26" s="47"/>
    </row>
    <row r="27" spans="1:33" ht="22.95" hidden="1" customHeight="1" outlineLevel="1" thickBot="1">
      <c r="E27" s="27" t="s">
        <v>259</v>
      </c>
      <c r="F27" s="28" t="e">
        <f>SUM(F23:F26)-F25</f>
        <v>#REF!</v>
      </c>
      <c r="G27" s="28" t="e">
        <f>SUM(G23:G26)-G25</f>
        <v>#REF!</v>
      </c>
      <c r="H27" s="28" t="e">
        <f>SUM(H23:H26)-H25</f>
        <v>#REF!</v>
      </c>
      <c r="I27" s="28" t="e">
        <f>SUM(I23:I26)-I25</f>
        <v>#REF!</v>
      </c>
      <c r="J27" s="28" t="e">
        <f>SUM(J23:J26)-J25</f>
        <v>#REF!</v>
      </c>
      <c r="K27" s="56">
        <f>SUM(K23:K26)-K26</f>
        <v>0</v>
      </c>
      <c r="O27" s="54"/>
      <c r="P27" s="47"/>
      <c r="Q27" s="47"/>
      <c r="S27" s="47"/>
      <c r="T27" s="47"/>
      <c r="U27" s="47"/>
      <c r="V27" s="83"/>
      <c r="W27" s="47"/>
    </row>
    <row r="28" spans="1:33" ht="22.2" hidden="1" customHeight="1" outlineLevel="1">
      <c r="O28" s="54"/>
      <c r="P28" s="47"/>
      <c r="Q28" s="47"/>
      <c r="S28" s="47"/>
      <c r="T28" s="47"/>
      <c r="U28" s="47"/>
      <c r="V28" s="83"/>
      <c r="W28" s="47"/>
    </row>
    <row r="29" spans="1:33" ht="22.2" customHeight="1" collapsed="1">
      <c r="O29" s="54"/>
      <c r="P29" s="47"/>
      <c r="Q29" s="47"/>
      <c r="S29" s="47"/>
      <c r="T29" s="47"/>
      <c r="U29" s="47"/>
      <c r="V29" s="83"/>
      <c r="W29" s="47"/>
    </row>
    <row r="30" spans="1:33" s="7" customFormat="1" ht="35.1" customHeight="1">
      <c r="D30" s="14"/>
      <c r="E30" s="447" t="s">
        <v>260</v>
      </c>
      <c r="F30" s="448"/>
      <c r="G30" s="448"/>
      <c r="H30" s="448"/>
      <c r="I30" s="448"/>
      <c r="J30" s="448"/>
      <c r="K30" s="448"/>
      <c r="L30" s="448"/>
      <c r="M30" s="448"/>
      <c r="N30" s="448"/>
      <c r="O30" s="448"/>
      <c r="P30" s="448"/>
      <c r="Q30" s="448"/>
      <c r="R30" s="448"/>
      <c r="S30" s="448"/>
      <c r="T30" s="448"/>
      <c r="V30" s="13"/>
      <c r="Z30" s="9"/>
      <c r="AA30" s="9"/>
      <c r="AB30" s="9"/>
      <c r="AC30" s="9"/>
      <c r="AD30" s="9"/>
      <c r="AE30" s="9"/>
      <c r="AF30" s="9"/>
    </row>
    <row r="31" spans="1:33" s="8" customFormat="1" ht="25.2" customHeight="1" thickBot="1">
      <c r="D31" s="29"/>
      <c r="E31" s="30"/>
      <c r="F31" s="8" t="s">
        <v>261</v>
      </c>
      <c r="I31" s="8" t="s">
        <v>100</v>
      </c>
      <c r="L31" s="8" t="s">
        <v>262</v>
      </c>
      <c r="N31" s="57"/>
      <c r="O31" s="8" t="s">
        <v>263</v>
      </c>
      <c r="R31" s="7"/>
      <c r="V31" s="90"/>
      <c r="Z31" s="9"/>
      <c r="AA31" s="9"/>
      <c r="AB31" s="9"/>
      <c r="AC31" s="9"/>
      <c r="AD31" s="9"/>
      <c r="AE31" s="9"/>
      <c r="AF31" s="9"/>
    </row>
    <row r="32" spans="1:33" ht="39.9" customHeight="1">
      <c r="E32" s="31" t="s">
        <v>95</v>
      </c>
      <c r="F32" s="32" t="s">
        <v>264</v>
      </c>
      <c r="G32" s="32" t="s">
        <v>96</v>
      </c>
      <c r="H32" s="32" t="s">
        <v>97</v>
      </c>
      <c r="I32" s="32" t="s">
        <v>264</v>
      </c>
      <c r="J32" s="58" t="s">
        <v>96</v>
      </c>
      <c r="K32" s="58" t="s">
        <v>97</v>
      </c>
      <c r="L32" s="32" t="s">
        <v>232</v>
      </c>
      <c r="M32" s="59" t="s">
        <v>97</v>
      </c>
      <c r="O32" s="60" t="s">
        <v>261</v>
      </c>
      <c r="P32" s="32" t="s">
        <v>100</v>
      </c>
      <c r="Q32" s="59" t="s">
        <v>197</v>
      </c>
      <c r="R32" s="7"/>
      <c r="S32" s="449" t="s">
        <v>265</v>
      </c>
      <c r="T32" s="429"/>
      <c r="U32" s="47"/>
      <c r="V32" s="91" t="s">
        <v>266</v>
      </c>
      <c r="W32" s="92" t="s">
        <v>267</v>
      </c>
      <c r="AG32" s="8"/>
    </row>
    <row r="33" spans="5:33" ht="36" customHeight="1" collapsed="1">
      <c r="E33" s="22" t="s">
        <v>345</v>
      </c>
      <c r="F33" s="33">
        <f t="shared" ref="F33:F40" ca="1" si="24">ROUND((SUMIF($E$6:$X$21,$E33,O$6:O$21)),0)</f>
        <v>1171</v>
      </c>
      <c r="G33" s="33">
        <f t="shared" ref="G33:G40" ca="1" si="25">ROUND((SUMIF($E$6:$X$21,$E33,S$6:S$21)),0)</f>
        <v>0</v>
      </c>
      <c r="H33" s="23"/>
      <c r="I33" s="61">
        <f t="shared" ref="I33:I40" ca="1" si="26">ROUND((SUMIF($E$6:$X$21,$E33,Q$6:Q$21)),0)</f>
        <v>257</v>
      </c>
      <c r="J33" s="61">
        <f t="shared" ref="J33:J40" ca="1" si="27">ROUND((SUMIF($E$6:$T$21,$E33,T$6:T$28)),0)</f>
        <v>0</v>
      </c>
      <c r="K33" s="23"/>
      <c r="L33" s="62">
        <f t="shared" ref="L33:L40" ca="1" si="28">F33/I33</f>
        <v>4.5564202334630348</v>
      </c>
      <c r="M33" s="63" t="str">
        <f t="shared" ref="M33:M40" si="29">IFERROR((H33/K33),"")</f>
        <v/>
      </c>
      <c r="O33" s="64" t="str">
        <f t="shared" ref="O33:O40" ca="1" si="30">IFERROR((H33/G33),"")</f>
        <v/>
      </c>
      <c r="P33" s="65" t="str">
        <f t="shared" ref="P33:P40" ca="1" si="31">IFERROR((K33/J33),"")</f>
        <v/>
      </c>
      <c r="Q33" s="93" t="str">
        <f t="shared" ref="Q33:Q40" si="32">IF(M33&lt;&gt;"",(M33/L33),"")</f>
        <v/>
      </c>
      <c r="R33" s="7"/>
      <c r="S33" s="450" t="str">
        <f t="shared" ref="S33:S40" ca="1" si="33">IFERROR((AVERAGE(O33,Q33)),"")</f>
        <v/>
      </c>
      <c r="T33" s="433"/>
      <c r="U33" s="94">
        <v>1</v>
      </c>
      <c r="V33" s="95">
        <f t="shared" ref="V33:V40" ca="1" si="34">ROUND((SUMIF($E$6:$U$27,$E33,U$6:U$27)),0)</f>
        <v>59</v>
      </c>
      <c r="W33" s="95" t="str">
        <f t="shared" ref="W33:W40" ca="1" si="35">IFERROR((ROUNDUP(((F33-H33)/3/M33),0)),"")</f>
        <v/>
      </c>
      <c r="AG33" s="8"/>
    </row>
    <row r="34" spans="5:33" ht="36" customHeight="1" collapsed="1">
      <c r="E34" s="22" t="s">
        <v>342</v>
      </c>
      <c r="F34" s="33">
        <f t="shared" ca="1" si="24"/>
        <v>440</v>
      </c>
      <c r="G34" s="33">
        <f t="shared" ca="1" si="25"/>
        <v>0</v>
      </c>
      <c r="H34" s="23"/>
      <c r="I34" s="61">
        <f t="shared" ca="1" si="26"/>
        <v>80</v>
      </c>
      <c r="J34" s="61">
        <f t="shared" ca="1" si="27"/>
        <v>0</v>
      </c>
      <c r="K34" s="23"/>
      <c r="L34" s="62">
        <f t="shared" ref="L34" ca="1" si="36">F34/I34</f>
        <v>5.5</v>
      </c>
      <c r="M34" s="63" t="str">
        <f t="shared" ref="M34" si="37">IFERROR((H34/K34),"")</f>
        <v/>
      </c>
      <c r="O34" s="64" t="str">
        <f t="shared" ref="O34" ca="1" si="38">IFERROR((H34/G34),"")</f>
        <v/>
      </c>
      <c r="P34" s="65" t="str">
        <f t="shared" ref="P34" ca="1" si="39">IFERROR((K34/J34),"")</f>
        <v/>
      </c>
      <c r="Q34" s="93" t="str">
        <f t="shared" ref="Q34" si="40">IF(M34&lt;&gt;"",(M34/L34),"")</f>
        <v/>
      </c>
      <c r="R34" s="7"/>
      <c r="S34" s="450" t="str">
        <f t="shared" ref="S34" ca="1" si="41">IFERROR((AVERAGE(O34,Q34)),"")</f>
        <v/>
      </c>
      <c r="T34" s="433"/>
      <c r="U34" s="94">
        <v>1</v>
      </c>
      <c r="V34" s="95">
        <f t="shared" ca="1" si="34"/>
        <v>20</v>
      </c>
      <c r="W34" s="95" t="str">
        <f t="shared" ref="W34" ca="1" si="42">IFERROR((ROUNDUP(((F34-H34)/3/M34),0)),"")</f>
        <v/>
      </c>
      <c r="AG34" s="8"/>
    </row>
    <row r="35" spans="5:33" ht="36" customHeight="1" collapsed="1">
      <c r="E35" s="22" t="s">
        <v>341</v>
      </c>
      <c r="F35" s="33">
        <f t="shared" ca="1" si="24"/>
        <v>100</v>
      </c>
      <c r="G35" s="33">
        <f t="shared" ca="1" si="25"/>
        <v>0</v>
      </c>
      <c r="H35" s="23"/>
      <c r="I35" s="61">
        <f t="shared" ca="1" si="26"/>
        <v>20</v>
      </c>
      <c r="J35" s="61">
        <f t="shared" ca="1" si="27"/>
        <v>0</v>
      </c>
      <c r="K35" s="23"/>
      <c r="L35" s="62">
        <f t="shared" ref="L35" ca="1" si="43">F35/I35</f>
        <v>5</v>
      </c>
      <c r="M35" s="63" t="str">
        <f t="shared" ref="M35" si="44">IFERROR((H35/K35),"")</f>
        <v/>
      </c>
      <c r="O35" s="64" t="str">
        <f t="shared" ref="O35" ca="1" si="45">IFERROR((H35/G35),"")</f>
        <v/>
      </c>
      <c r="P35" s="65" t="str">
        <f t="shared" ref="P35" ca="1" si="46">IFERROR((K35/J35),"")</f>
        <v/>
      </c>
      <c r="Q35" s="93" t="str">
        <f t="shared" ref="Q35" si="47">IF(M35&lt;&gt;"",(M35/L35),"")</f>
        <v/>
      </c>
      <c r="R35" s="7"/>
      <c r="S35" s="450" t="str">
        <f t="shared" ref="S35" ca="1" si="48">IFERROR((AVERAGE(O35,Q35)),"")</f>
        <v/>
      </c>
      <c r="T35" s="433"/>
      <c r="U35" s="94">
        <v>1</v>
      </c>
      <c r="V35" s="95">
        <f t="shared" ca="1" si="34"/>
        <v>5</v>
      </c>
      <c r="W35" s="95" t="str">
        <f t="shared" ref="W35" ca="1" si="49">IFERROR((ROUNDUP(((F35-H35)/3/M35),0)),"")</f>
        <v/>
      </c>
      <c r="AG35" s="8"/>
    </row>
    <row r="36" spans="5:33" ht="36" customHeight="1" collapsed="1">
      <c r="E36" s="22" t="s">
        <v>340</v>
      </c>
      <c r="F36" s="33">
        <f t="shared" ca="1" si="24"/>
        <v>208</v>
      </c>
      <c r="G36" s="33">
        <f t="shared" ca="1" si="25"/>
        <v>0</v>
      </c>
      <c r="H36" s="23"/>
      <c r="I36" s="61">
        <f t="shared" ca="1" si="26"/>
        <v>32</v>
      </c>
      <c r="J36" s="61">
        <f t="shared" ca="1" si="27"/>
        <v>0</v>
      </c>
      <c r="K36" s="23"/>
      <c r="L36" s="62">
        <f t="shared" ca="1" si="28"/>
        <v>6.5</v>
      </c>
      <c r="M36" s="63" t="str">
        <f t="shared" si="29"/>
        <v/>
      </c>
      <c r="O36" s="64" t="str">
        <f t="shared" ca="1" si="30"/>
        <v/>
      </c>
      <c r="P36" s="65" t="str">
        <f t="shared" ca="1" si="31"/>
        <v/>
      </c>
      <c r="Q36" s="93" t="str">
        <f t="shared" si="32"/>
        <v/>
      </c>
      <c r="R36" s="7"/>
      <c r="S36" s="450" t="str">
        <f t="shared" ca="1" si="33"/>
        <v/>
      </c>
      <c r="T36" s="433"/>
      <c r="U36" s="94">
        <v>1</v>
      </c>
      <c r="V36" s="95">
        <f t="shared" ca="1" si="34"/>
        <v>8</v>
      </c>
      <c r="W36" s="95" t="str">
        <f t="shared" ca="1" si="35"/>
        <v/>
      </c>
      <c r="AG36" s="8"/>
    </row>
    <row r="37" spans="5:33" ht="36" customHeight="1" collapsed="1">
      <c r="E37" s="22" t="s">
        <v>339</v>
      </c>
      <c r="F37" s="33">
        <f t="shared" ca="1" si="24"/>
        <v>216</v>
      </c>
      <c r="G37" s="33">
        <f t="shared" ca="1" si="25"/>
        <v>0</v>
      </c>
      <c r="H37" s="23"/>
      <c r="I37" s="61">
        <f t="shared" ca="1" si="26"/>
        <v>108</v>
      </c>
      <c r="J37" s="61">
        <f t="shared" ca="1" si="27"/>
        <v>0</v>
      </c>
      <c r="K37" s="23"/>
      <c r="L37" s="62">
        <f t="shared" ca="1" si="28"/>
        <v>2</v>
      </c>
      <c r="M37" s="63" t="str">
        <f t="shared" si="29"/>
        <v/>
      </c>
      <c r="O37" s="64" t="str">
        <f t="shared" ca="1" si="30"/>
        <v/>
      </c>
      <c r="P37" s="65" t="str">
        <f t="shared" ca="1" si="31"/>
        <v/>
      </c>
      <c r="Q37" s="93" t="str">
        <f t="shared" si="32"/>
        <v/>
      </c>
      <c r="R37" s="7"/>
      <c r="S37" s="450" t="str">
        <f t="shared" ca="1" si="33"/>
        <v/>
      </c>
      <c r="T37" s="433"/>
      <c r="U37" s="94">
        <v>1</v>
      </c>
      <c r="V37" s="95">
        <f t="shared" ca="1" si="34"/>
        <v>27</v>
      </c>
      <c r="W37" s="95" t="str">
        <f t="shared" ca="1" si="35"/>
        <v/>
      </c>
      <c r="AG37" s="8"/>
    </row>
    <row r="38" spans="5:33" ht="36" customHeight="1" collapsed="1">
      <c r="E38" s="22" t="s">
        <v>143</v>
      </c>
      <c r="F38" s="33">
        <f t="shared" ca="1" si="24"/>
        <v>48</v>
      </c>
      <c r="G38" s="33">
        <f t="shared" ca="1" si="25"/>
        <v>0</v>
      </c>
      <c r="H38" s="23"/>
      <c r="I38" s="61">
        <f t="shared" ca="1" si="26"/>
        <v>4</v>
      </c>
      <c r="J38" s="61">
        <f t="shared" ca="1" si="27"/>
        <v>0</v>
      </c>
      <c r="K38" s="23"/>
      <c r="L38" s="62">
        <f t="shared" ca="1" si="28"/>
        <v>12</v>
      </c>
      <c r="M38" s="63" t="str">
        <f t="shared" si="29"/>
        <v/>
      </c>
      <c r="O38" s="64" t="str">
        <f t="shared" ca="1" si="30"/>
        <v/>
      </c>
      <c r="P38" s="65" t="str">
        <f t="shared" ca="1" si="31"/>
        <v/>
      </c>
      <c r="Q38" s="93" t="str">
        <f t="shared" si="32"/>
        <v/>
      </c>
      <c r="R38" s="7"/>
      <c r="S38" s="450" t="str">
        <f t="shared" ca="1" si="33"/>
        <v/>
      </c>
      <c r="T38" s="433"/>
      <c r="U38" s="94">
        <v>1</v>
      </c>
      <c r="V38" s="95">
        <f t="shared" ca="1" si="34"/>
        <v>1</v>
      </c>
      <c r="W38" s="95" t="str">
        <f t="shared" ca="1" si="35"/>
        <v/>
      </c>
      <c r="AG38" s="8"/>
    </row>
    <row r="39" spans="5:33" ht="36" customHeight="1" collapsed="1">
      <c r="E39" s="22" t="s">
        <v>139</v>
      </c>
      <c r="F39" s="33">
        <f t="shared" ca="1" si="24"/>
        <v>276</v>
      </c>
      <c r="G39" s="33">
        <f t="shared" ca="1" si="25"/>
        <v>0</v>
      </c>
      <c r="H39" s="23"/>
      <c r="I39" s="61">
        <f t="shared" ca="1" si="26"/>
        <v>92</v>
      </c>
      <c r="J39" s="61">
        <f t="shared" ca="1" si="27"/>
        <v>0</v>
      </c>
      <c r="K39" s="23"/>
      <c r="L39" s="62">
        <f t="shared" ca="1" si="28"/>
        <v>3</v>
      </c>
      <c r="M39" s="63" t="str">
        <f t="shared" si="29"/>
        <v/>
      </c>
      <c r="O39" s="64" t="str">
        <f t="shared" ca="1" si="30"/>
        <v/>
      </c>
      <c r="P39" s="65" t="str">
        <f t="shared" ca="1" si="31"/>
        <v/>
      </c>
      <c r="Q39" s="93" t="str">
        <f t="shared" si="32"/>
        <v/>
      </c>
      <c r="R39" s="7"/>
      <c r="S39" s="450" t="str">
        <f t="shared" ca="1" si="33"/>
        <v/>
      </c>
      <c r="T39" s="433"/>
      <c r="U39" s="94">
        <v>1</v>
      </c>
      <c r="V39" s="95">
        <f t="shared" ca="1" si="34"/>
        <v>23</v>
      </c>
      <c r="W39" s="95" t="str">
        <f t="shared" ca="1" si="35"/>
        <v/>
      </c>
      <c r="AG39" s="8"/>
    </row>
    <row r="40" spans="5:33" ht="36" customHeight="1" collapsed="1">
      <c r="E40" s="22" t="s">
        <v>124</v>
      </c>
      <c r="F40" s="33">
        <f t="shared" ca="1" si="24"/>
        <v>58</v>
      </c>
      <c r="G40" s="33">
        <f t="shared" ca="1" si="25"/>
        <v>0</v>
      </c>
      <c r="H40" s="23"/>
      <c r="I40" s="61">
        <f t="shared" ca="1" si="26"/>
        <v>36</v>
      </c>
      <c r="J40" s="61">
        <f t="shared" ca="1" si="27"/>
        <v>0</v>
      </c>
      <c r="K40" s="23"/>
      <c r="L40" s="62">
        <f t="shared" ca="1" si="28"/>
        <v>1.6111111111111112</v>
      </c>
      <c r="M40" s="63" t="str">
        <f t="shared" si="29"/>
        <v/>
      </c>
      <c r="O40" s="64" t="str">
        <f t="shared" ca="1" si="30"/>
        <v/>
      </c>
      <c r="P40" s="65" t="str">
        <f t="shared" ca="1" si="31"/>
        <v/>
      </c>
      <c r="Q40" s="93" t="str">
        <f t="shared" si="32"/>
        <v/>
      </c>
      <c r="R40" s="7"/>
      <c r="S40" s="450" t="str">
        <f t="shared" ca="1" si="33"/>
        <v/>
      </c>
      <c r="T40" s="433"/>
      <c r="U40" s="94">
        <v>1</v>
      </c>
      <c r="V40" s="95">
        <f t="shared" ca="1" si="34"/>
        <v>9</v>
      </c>
      <c r="W40" s="95" t="str">
        <f t="shared" ca="1" si="35"/>
        <v/>
      </c>
      <c r="AG40" s="8"/>
    </row>
    <row r="41" spans="5:33" ht="6.75" hidden="1" customHeight="1" outlineLevel="1">
      <c r="O41" s="66"/>
      <c r="P41" s="66"/>
      <c r="Q41" s="66"/>
      <c r="R41" s="7"/>
      <c r="S41" s="7"/>
      <c r="T41" s="7"/>
      <c r="U41" s="7"/>
    </row>
    <row r="42" spans="5:33" ht="15" hidden="1" customHeight="1" outlineLevel="1" thickBot="1">
      <c r="E42" s="34" t="s">
        <v>268</v>
      </c>
      <c r="F42" s="35" t="e">
        <f>SUMIF(#REF!,"F",#REF!)</f>
        <v>#REF!</v>
      </c>
      <c r="G42" s="35">
        <f ca="1">SUMIF($D$21:$U$21,"F",$S$21:$S$21)</f>
        <v>0</v>
      </c>
      <c r="H42" s="36">
        <f ca="1">SUMIF($D$21:$X$21,"F",$W$21:$W$21)</f>
        <v>0</v>
      </c>
      <c r="I42" s="67" t="e">
        <f>SUMIF(#REF!,"F",#REF!)</f>
        <v>#REF!</v>
      </c>
      <c r="J42" s="68">
        <f ca="1">SUMIF($D$21:$U$21,"F",$T$21:$T$21)</f>
        <v>0</v>
      </c>
      <c r="K42" s="36">
        <f ca="1">SUMIF($D$21:$X$21,"F",$X$21:$X$21)</f>
        <v>0</v>
      </c>
      <c r="L42" s="69" t="e">
        <f>F42/I42</f>
        <v>#REF!</v>
      </c>
      <c r="M42" s="70" t="str">
        <f ca="1">IFERROR((H42/K42),"")</f>
        <v/>
      </c>
      <c r="N42" s="71"/>
      <c r="O42" s="72" t="str">
        <f ca="1">IFERROR((H42/G42),"")</f>
        <v/>
      </c>
      <c r="P42" s="73" t="str">
        <f ca="1">IFERROR((K42/J42),"")</f>
        <v/>
      </c>
      <c r="Q42" s="96" t="str">
        <f ca="1">IFERROR((M42/L42),"")</f>
        <v/>
      </c>
      <c r="R42" s="7"/>
      <c r="S42" s="451" t="str">
        <f ca="1">IFERROR((AVERAGE(O42:Q42)),"")</f>
        <v/>
      </c>
      <c r="T42" s="429"/>
      <c r="U42" s="47"/>
      <c r="V42" s="83"/>
      <c r="W42" s="47"/>
      <c r="AG42" s="8"/>
    </row>
    <row r="43" spans="5:33" ht="8.25" hidden="1" customHeight="1" outlineLevel="1">
      <c r="E43" s="37" t="s">
        <v>269</v>
      </c>
      <c r="F43" s="38" t="e">
        <f>SUMIF(#REF!,"V",#REF!)</f>
        <v>#REF!</v>
      </c>
      <c r="G43" s="39">
        <f ca="1">SUMIF($D$21:$U$21,"V",$S$21:$S$21)</f>
        <v>0</v>
      </c>
      <c r="H43" s="40">
        <f ca="1">SUMIF($D$21:$X$21,"V",$W$21:$W$21)</f>
        <v>0</v>
      </c>
      <c r="I43" s="74" t="e">
        <f>SUMIF(#REF!,"V",#REF!)</f>
        <v>#REF!</v>
      </c>
      <c r="J43" s="39">
        <f ca="1">SUMIF($D$21:$U$21,"V",$T$21:$T$21)</f>
        <v>0</v>
      </c>
      <c r="K43" s="40">
        <f ca="1">SUMIF($D$21:$X$21,"V",$X$21:$X$21)</f>
        <v>0</v>
      </c>
      <c r="L43" s="75" t="str">
        <f>IFERROR(F43/I43,"")</f>
        <v/>
      </c>
      <c r="M43" s="76" t="str">
        <f ca="1">IFERROR((H43/K43),"")</f>
        <v/>
      </c>
      <c r="N43" s="71"/>
      <c r="O43" s="77" t="str">
        <f ca="1">IFERROR((H43/G43),"")</f>
        <v/>
      </c>
      <c r="P43" s="78" t="str">
        <f ca="1">IFERROR((K43/J43),"")</f>
        <v/>
      </c>
      <c r="Q43" s="97" t="str">
        <f ca="1">IFERROR((M43/L43),"")</f>
        <v/>
      </c>
      <c r="R43" s="7"/>
      <c r="S43" s="452" t="str">
        <f ca="1">IFERROR((AVERAGE(O43:Q43)),"")</f>
        <v/>
      </c>
      <c r="T43" s="453"/>
    </row>
    <row r="44" spans="5:33" ht="6.75" customHeight="1" collapsed="1" thickBot="1">
      <c r="O44" s="66"/>
      <c r="P44" s="66"/>
      <c r="Q44" s="66"/>
      <c r="R44" s="7"/>
      <c r="S44" s="7"/>
      <c r="T44" s="7"/>
      <c r="U44" s="7"/>
    </row>
    <row r="45" spans="5:33" ht="15" customHeight="1" thickBot="1">
      <c r="E45" s="41" t="s">
        <v>109</v>
      </c>
      <c r="F45" s="42">
        <f ca="1">SUM(F33:F40)</f>
        <v>2517</v>
      </c>
      <c r="G45" s="42">
        <f t="shared" ref="G45:K45" ca="1" si="50">SUM(G33:G40)</f>
        <v>0</v>
      </c>
      <c r="H45" s="42">
        <f t="shared" si="50"/>
        <v>0</v>
      </c>
      <c r="I45" s="42">
        <f t="shared" ca="1" si="50"/>
        <v>629</v>
      </c>
      <c r="J45" s="42">
        <f t="shared" ca="1" si="50"/>
        <v>0</v>
      </c>
      <c r="K45" s="42">
        <f t="shared" si="50"/>
        <v>0</v>
      </c>
      <c r="L45" s="79">
        <f ca="1">F45/I45</f>
        <v>4.001589825119237</v>
      </c>
      <c r="M45" s="80" t="str">
        <f>IFERROR((H45/K45),"")</f>
        <v/>
      </c>
      <c r="O45" s="81" t="str">
        <f ca="1">IFERROR((H45/G45),"")</f>
        <v/>
      </c>
      <c r="P45" s="82" t="str">
        <f ca="1">IFERROR((K45/J45),"")</f>
        <v/>
      </c>
      <c r="Q45" s="98" t="str">
        <f ca="1">IFERROR((M45/L45),"")</f>
        <v/>
      </c>
      <c r="R45" s="7"/>
      <c r="S45" s="456" t="str">
        <f ca="1">IFERROR((AVERAGE(O45:Q45)),"")</f>
        <v/>
      </c>
      <c r="T45" s="424"/>
      <c r="U45" s="99"/>
      <c r="V45" s="99"/>
      <c r="W45" s="99"/>
    </row>
    <row r="46" spans="5:33" ht="14.25" customHeight="1"/>
    <row r="47" spans="5:33" ht="14.25" customHeight="1"/>
  </sheetData>
  <mergeCells count="14">
    <mergeCell ref="S45:T45"/>
    <mergeCell ref="E4:T4"/>
    <mergeCell ref="E30:T30"/>
    <mergeCell ref="S32:T32"/>
    <mergeCell ref="S33:T33"/>
    <mergeCell ref="S42:T42"/>
    <mergeCell ref="S43:T43"/>
    <mergeCell ref="S40:T40"/>
    <mergeCell ref="S39:T39"/>
    <mergeCell ref="S38:T38"/>
    <mergeCell ref="S37:T37"/>
    <mergeCell ref="S36:T36"/>
    <mergeCell ref="S35:T35"/>
    <mergeCell ref="S34:T34"/>
  </mergeCells>
  <conditionalFormatting sqref="O33:Q40">
    <cfRule type="cellIs" dxfId="347" priority="4" operator="lessThan">
      <formula>0.95</formula>
    </cfRule>
    <cfRule type="cellIs" dxfId="346" priority="5" operator="between">
      <formula>0.95</formula>
      <formula>0.999999999999999</formula>
    </cfRule>
    <cfRule type="cellIs" dxfId="345" priority="6" operator="greaterThanOrEqual">
      <formula>1</formula>
    </cfRule>
  </conditionalFormatting>
  <conditionalFormatting sqref="S33:T40">
    <cfRule type="cellIs" dxfId="344" priority="1" operator="lessThan">
      <formula>0.95</formula>
    </cfRule>
    <cfRule type="cellIs" dxfId="343" priority="2" operator="between">
      <formula>0.95</formula>
      <formula>0.999999999999999</formula>
    </cfRule>
    <cfRule type="cellIs" dxfId="342" priority="3" operator="greaterThanOr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0070C0"/>
  </sheetPr>
  <dimension ref="A1:AG53"/>
  <sheetViews>
    <sheetView showGridLines="0" topLeftCell="A6" zoomScale="80" zoomScaleNormal="80" workbookViewId="0">
      <selection activeCell="O33" sqref="O33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61.6640625" style="9" bestFit="1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ustomWidth="1" collapsed="1"/>
    <col min="26" max="26" width="28.5546875" style="9" customWidth="1"/>
    <col min="27" max="27" width="9.109375" style="9" customWidth="1"/>
    <col min="28" max="28" width="10.44140625" style="9" customWidth="1"/>
    <col min="29" max="29" width="9.109375" style="9" customWidth="1"/>
    <col min="30" max="30" width="10" style="9" customWidth="1"/>
    <col min="31" max="31" width="11.44140625" style="9" customWidth="1"/>
    <col min="32" max="32" width="10.88671875" style="9" customWidth="1"/>
    <col min="33" max="33" width="9.109375" style="9" customWidth="1"/>
    <col min="34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281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47" t="s">
        <v>238</v>
      </c>
      <c r="F4" s="448"/>
      <c r="G4" s="448"/>
      <c r="H4" s="448"/>
      <c r="I4" s="448"/>
      <c r="J4" s="448"/>
      <c r="K4" s="448"/>
      <c r="L4" s="448"/>
      <c r="M4" s="448"/>
      <c r="N4" s="448"/>
      <c r="O4" s="448"/>
      <c r="P4" s="448"/>
      <c r="Q4" s="448"/>
      <c r="R4" s="448"/>
      <c r="S4" s="448"/>
      <c r="T4" s="448"/>
      <c r="V4" s="13"/>
    </row>
    <row r="5" spans="1:24" ht="15" customHeight="1" thickBot="1">
      <c r="F5" s="16"/>
      <c r="G5" s="16"/>
      <c r="H5" s="16"/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 thickBo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/>
      <c r="E7" s="387" t="s">
        <v>245</v>
      </c>
      <c r="F7" s="21">
        <f>SUM(F8:F19)</f>
        <v>77</v>
      </c>
      <c r="G7" s="21">
        <f t="shared" ref="G7:K7" si="0">SUM(G8:G19)</f>
        <v>77</v>
      </c>
      <c r="H7" s="21">
        <f t="shared" si="0"/>
        <v>77</v>
      </c>
      <c r="I7" s="21">
        <f t="shared" si="0"/>
        <v>77</v>
      </c>
      <c r="J7" s="21">
        <f t="shared" si="0"/>
        <v>77</v>
      </c>
      <c r="K7" s="21">
        <f t="shared" si="0"/>
        <v>23.099999999999998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 t="s">
        <v>345</v>
      </c>
      <c r="F8" s="23">
        <v>4</v>
      </c>
      <c r="G8" s="23">
        <v>4</v>
      </c>
      <c r="H8" s="23">
        <v>4</v>
      </c>
      <c r="I8" s="23">
        <v>27</v>
      </c>
      <c r="J8" s="23">
        <v>27</v>
      </c>
      <c r="K8" s="23">
        <f>J7*0.3</f>
        <v>23.099999999999998</v>
      </c>
      <c r="L8" s="51"/>
      <c r="M8" s="43"/>
      <c r="O8" s="102">
        <f t="shared" ref="O8" si="1">ROUND(Q8*P8,0)</f>
        <v>490</v>
      </c>
      <c r="P8" s="103">
        <v>5.5</v>
      </c>
      <c r="Q8" s="102">
        <f t="shared" ref="Q8" si="2">SUM(F8:K8)</f>
        <v>89.1</v>
      </c>
      <c r="S8" s="102">
        <f t="shared" ref="S8" si="3">T8*P8</f>
        <v>0</v>
      </c>
      <c r="T8" s="102"/>
      <c r="U8" s="88">
        <f t="shared" ref="U8" si="4">ROUND((AVERAGE(F8:J8)),0)</f>
        <v>13</v>
      </c>
      <c r="V8" s="83"/>
      <c r="W8" s="89"/>
      <c r="X8" s="89"/>
    </row>
    <row r="9" spans="1:24" s="19" customFormat="1" ht="15" customHeight="1">
      <c r="D9" s="45"/>
      <c r="E9" s="376" t="s">
        <v>345</v>
      </c>
      <c r="F9" s="377">
        <v>0</v>
      </c>
      <c r="G9" s="377">
        <v>0</v>
      </c>
      <c r="H9" s="377">
        <v>23</v>
      </c>
      <c r="I9" s="377">
        <v>0</v>
      </c>
      <c r="J9" s="377">
        <v>0</v>
      </c>
      <c r="K9" s="377">
        <v>0</v>
      </c>
      <c r="L9" s="16" t="s">
        <v>161</v>
      </c>
      <c r="M9" s="378"/>
      <c r="N9" s="379"/>
      <c r="O9" s="380">
        <f t="shared" ref="O9" si="5">ROUND(Q9*P9,0)</f>
        <v>63</v>
      </c>
      <c r="P9" s="381">
        <f>P8/2</f>
        <v>2.75</v>
      </c>
      <c r="Q9" s="380">
        <f t="shared" ref="Q9" si="6">SUM(F9:K9)</f>
        <v>23</v>
      </c>
      <c r="R9" s="382"/>
      <c r="S9" s="380">
        <f t="shared" ref="S9" si="7">T9*P9</f>
        <v>0</v>
      </c>
      <c r="T9" s="380"/>
      <c r="U9" s="383">
        <f t="shared" ref="U9" si="8">ROUND((AVERAGE(F9:J9)),0)</f>
        <v>5</v>
      </c>
      <c r="V9" s="384"/>
      <c r="W9" s="385"/>
      <c r="X9" s="385"/>
    </row>
    <row r="10" spans="1:24" s="19" customFormat="1" ht="15" customHeight="1">
      <c r="D10" s="45"/>
      <c r="E10" s="376" t="s">
        <v>344</v>
      </c>
      <c r="F10" s="377">
        <v>0</v>
      </c>
      <c r="G10" s="377">
        <v>0</v>
      </c>
      <c r="H10" s="377">
        <v>10</v>
      </c>
      <c r="I10" s="377">
        <v>0</v>
      </c>
      <c r="J10" s="377">
        <v>0</v>
      </c>
      <c r="K10" s="377">
        <v>0</v>
      </c>
      <c r="L10" s="16" t="s">
        <v>161</v>
      </c>
      <c r="M10" s="378"/>
      <c r="N10" s="379"/>
      <c r="O10" s="380">
        <f t="shared" ref="O10" si="9">ROUND(Q10*P10,0)</f>
        <v>15</v>
      </c>
      <c r="P10" s="381">
        <v>1.5</v>
      </c>
      <c r="Q10" s="380">
        <f t="shared" ref="Q10" si="10">SUM(F10:K10)</f>
        <v>10</v>
      </c>
      <c r="R10" s="382"/>
      <c r="S10" s="380">
        <f t="shared" ref="S10" si="11">T10*P10</f>
        <v>0</v>
      </c>
      <c r="T10" s="380"/>
      <c r="U10" s="383">
        <f t="shared" ref="U10" si="12">ROUND((AVERAGE(F10:J10)),0)</f>
        <v>2</v>
      </c>
      <c r="V10" s="384"/>
      <c r="W10" s="385"/>
      <c r="X10" s="385"/>
    </row>
    <row r="11" spans="1:24" ht="15" customHeight="1">
      <c r="E11" s="101" t="s">
        <v>344</v>
      </c>
      <c r="F11" s="23">
        <v>0</v>
      </c>
      <c r="G11" s="23">
        <v>0</v>
      </c>
      <c r="H11" s="23">
        <v>0</v>
      </c>
      <c r="I11" s="23">
        <v>10</v>
      </c>
      <c r="J11" s="23">
        <v>10</v>
      </c>
      <c r="K11" s="23">
        <v>0</v>
      </c>
      <c r="L11" s="51"/>
      <c r="M11" s="43"/>
      <c r="O11" s="102">
        <f t="shared" ref="O11" si="13">ROUND(Q11*P11,0)</f>
        <v>60</v>
      </c>
      <c r="P11" s="103">
        <v>3</v>
      </c>
      <c r="Q11" s="102">
        <f t="shared" ref="Q11" si="14">SUM(F11:K11)</f>
        <v>20</v>
      </c>
      <c r="S11" s="102">
        <f t="shared" ref="S11" si="15">T11*P11</f>
        <v>0</v>
      </c>
      <c r="T11" s="102"/>
      <c r="U11" s="88">
        <f t="shared" ref="U11" si="16">ROUND((AVERAGE(F11:J11)),0)</f>
        <v>4</v>
      </c>
      <c r="V11" s="83"/>
      <c r="W11" s="89"/>
      <c r="X11" s="89"/>
    </row>
    <row r="12" spans="1:24" s="19" customFormat="1" ht="15" customHeight="1">
      <c r="D12" s="45"/>
      <c r="E12" s="376" t="s">
        <v>343</v>
      </c>
      <c r="F12" s="377">
        <v>0</v>
      </c>
      <c r="G12" s="377">
        <v>0</v>
      </c>
      <c r="H12" s="377">
        <v>7</v>
      </c>
      <c r="I12" s="377">
        <v>0</v>
      </c>
      <c r="J12" s="377">
        <v>0</v>
      </c>
      <c r="K12" s="377">
        <v>0</v>
      </c>
      <c r="L12" s="16" t="s">
        <v>161</v>
      </c>
      <c r="M12" s="378"/>
      <c r="N12" s="379"/>
      <c r="O12" s="380">
        <f t="shared" ref="O12" si="17">ROUND(Q12*P12,0)</f>
        <v>7</v>
      </c>
      <c r="P12" s="381">
        <v>1</v>
      </c>
      <c r="Q12" s="380">
        <f t="shared" ref="Q12" si="18">SUM(F12:K12)</f>
        <v>7</v>
      </c>
      <c r="R12" s="382"/>
      <c r="S12" s="380">
        <f t="shared" ref="S12" si="19">T12*P12</f>
        <v>0</v>
      </c>
      <c r="T12" s="380"/>
      <c r="U12" s="383">
        <f t="shared" ref="U12" si="20">ROUND((AVERAGE(F12:J12)),0)</f>
        <v>1</v>
      </c>
      <c r="V12" s="384"/>
      <c r="W12" s="385"/>
      <c r="X12" s="385"/>
    </row>
    <row r="13" spans="1:24" ht="15" customHeight="1">
      <c r="E13" s="101" t="s">
        <v>343</v>
      </c>
      <c r="F13" s="23">
        <v>0</v>
      </c>
      <c r="G13" s="23">
        <v>0</v>
      </c>
      <c r="H13" s="23">
        <v>0</v>
      </c>
      <c r="I13" s="23">
        <v>7</v>
      </c>
      <c r="J13" s="23">
        <v>7</v>
      </c>
      <c r="K13" s="23">
        <v>0</v>
      </c>
      <c r="L13" s="51"/>
      <c r="M13" s="43"/>
      <c r="O13" s="102">
        <f t="shared" ref="O13" si="21">ROUND(Q13*P13,0)</f>
        <v>28</v>
      </c>
      <c r="P13" s="103">
        <v>2</v>
      </c>
      <c r="Q13" s="102">
        <f t="shared" ref="Q13" si="22">SUM(F13:K13)</f>
        <v>14</v>
      </c>
      <c r="S13" s="102">
        <f t="shared" ref="S13" si="23">T13*P13</f>
        <v>0</v>
      </c>
      <c r="T13" s="102"/>
      <c r="U13" s="88">
        <f t="shared" ref="U13" si="24">ROUND((AVERAGE(F13:J13)),0)</f>
        <v>3</v>
      </c>
      <c r="V13" s="83"/>
      <c r="W13" s="89"/>
      <c r="X13" s="89"/>
    </row>
    <row r="14" spans="1:24" ht="15" customHeight="1">
      <c r="E14" s="101" t="s">
        <v>341</v>
      </c>
      <c r="F14" s="23">
        <v>5</v>
      </c>
      <c r="G14" s="23">
        <v>5</v>
      </c>
      <c r="H14" s="23">
        <v>0</v>
      </c>
      <c r="I14" s="23">
        <v>0</v>
      </c>
      <c r="J14" s="23">
        <v>0</v>
      </c>
      <c r="K14" s="23">
        <v>0</v>
      </c>
      <c r="L14" s="51"/>
      <c r="M14" s="43"/>
      <c r="O14" s="102">
        <f t="shared" ref="O14" si="25">ROUND(Q14*P14,0)</f>
        <v>30</v>
      </c>
      <c r="P14" s="103">
        <v>3</v>
      </c>
      <c r="Q14" s="102">
        <f t="shared" ref="Q14" si="26">SUM(F14:K14)</f>
        <v>10</v>
      </c>
      <c r="S14" s="102">
        <f t="shared" ref="S14" si="27">T14*P14</f>
        <v>0</v>
      </c>
      <c r="T14" s="102"/>
      <c r="U14" s="88">
        <f t="shared" ref="U14" si="28">ROUND((AVERAGE(F14:J14)),0)</f>
        <v>2</v>
      </c>
      <c r="V14" s="83"/>
      <c r="W14" s="89"/>
      <c r="X14" s="89"/>
    </row>
    <row r="15" spans="1:24" ht="15" customHeight="1">
      <c r="E15" s="101" t="s">
        <v>340</v>
      </c>
      <c r="F15" s="23">
        <v>8</v>
      </c>
      <c r="G15" s="23">
        <v>8</v>
      </c>
      <c r="H15" s="23">
        <v>0</v>
      </c>
      <c r="I15" s="23">
        <v>0</v>
      </c>
      <c r="J15" s="23">
        <v>0</v>
      </c>
      <c r="K15" s="23">
        <v>0</v>
      </c>
      <c r="L15" s="51"/>
      <c r="M15" s="43"/>
      <c r="O15" s="102">
        <f t="shared" ref="O15:O19" si="29">ROUND(Q15*P15,0)</f>
        <v>80</v>
      </c>
      <c r="P15" s="103">
        <v>5</v>
      </c>
      <c r="Q15" s="102">
        <f t="shared" ref="Q15:Q19" si="30">SUM(F15:K15)</f>
        <v>16</v>
      </c>
      <c r="S15" s="102">
        <f t="shared" ref="S15:S19" si="31">T15*P15</f>
        <v>0</v>
      </c>
      <c r="T15" s="102"/>
      <c r="U15" s="88">
        <f t="shared" ref="U15:U19" si="32">ROUND((AVERAGE(F15:J15)),0)</f>
        <v>3</v>
      </c>
      <c r="V15" s="83"/>
      <c r="W15" s="89"/>
      <c r="X15" s="89"/>
    </row>
    <row r="16" spans="1:24" ht="15" customHeight="1">
      <c r="E16" s="101" t="s">
        <v>339</v>
      </c>
      <c r="F16" s="23">
        <v>27</v>
      </c>
      <c r="G16" s="23">
        <v>27</v>
      </c>
      <c r="H16" s="23">
        <v>0</v>
      </c>
      <c r="I16" s="23">
        <v>0</v>
      </c>
      <c r="J16" s="23">
        <v>0</v>
      </c>
      <c r="K16" s="23">
        <v>0</v>
      </c>
      <c r="L16" s="51"/>
      <c r="M16" s="43"/>
      <c r="O16" s="102">
        <f t="shared" si="29"/>
        <v>108</v>
      </c>
      <c r="P16" s="103">
        <v>2</v>
      </c>
      <c r="Q16" s="102">
        <f t="shared" si="30"/>
        <v>54</v>
      </c>
      <c r="S16" s="102">
        <f t="shared" si="31"/>
        <v>0</v>
      </c>
      <c r="T16" s="102"/>
      <c r="U16" s="88">
        <f t="shared" si="32"/>
        <v>11</v>
      </c>
      <c r="V16" s="83"/>
      <c r="W16" s="89"/>
      <c r="X16" s="89"/>
    </row>
    <row r="17" spans="1:24" ht="15" customHeight="1">
      <c r="E17" s="101" t="s">
        <v>143</v>
      </c>
      <c r="F17" s="23">
        <v>1</v>
      </c>
      <c r="G17" s="23">
        <v>1</v>
      </c>
      <c r="H17" s="23">
        <v>1</v>
      </c>
      <c r="I17" s="23">
        <v>1</v>
      </c>
      <c r="J17" s="23">
        <v>1</v>
      </c>
      <c r="K17" s="23">
        <v>0</v>
      </c>
      <c r="L17" s="51"/>
      <c r="M17" s="43"/>
      <c r="O17" s="102">
        <f t="shared" si="29"/>
        <v>45</v>
      </c>
      <c r="P17" s="103">
        <v>9</v>
      </c>
      <c r="Q17" s="102">
        <f t="shared" si="30"/>
        <v>5</v>
      </c>
      <c r="S17" s="102">
        <f t="shared" si="31"/>
        <v>0</v>
      </c>
      <c r="T17" s="102"/>
      <c r="U17" s="88">
        <f t="shared" si="32"/>
        <v>1</v>
      </c>
      <c r="V17" s="83"/>
      <c r="W17" s="89"/>
      <c r="X17" s="89"/>
    </row>
    <row r="18" spans="1:24" ht="15" customHeight="1">
      <c r="E18" s="101" t="s">
        <v>139</v>
      </c>
      <c r="F18" s="23">
        <v>23</v>
      </c>
      <c r="G18" s="23">
        <v>23</v>
      </c>
      <c r="H18" s="23">
        <v>23</v>
      </c>
      <c r="I18" s="23">
        <v>23</v>
      </c>
      <c r="J18" s="23">
        <v>23</v>
      </c>
      <c r="K18" s="23">
        <v>0</v>
      </c>
      <c r="L18" s="51"/>
      <c r="M18" s="43"/>
      <c r="O18" s="102">
        <f t="shared" si="29"/>
        <v>230</v>
      </c>
      <c r="P18" s="103">
        <v>2</v>
      </c>
      <c r="Q18" s="102">
        <f t="shared" si="30"/>
        <v>115</v>
      </c>
      <c r="S18" s="102">
        <f t="shared" si="31"/>
        <v>0</v>
      </c>
      <c r="T18" s="102"/>
      <c r="U18" s="88">
        <f t="shared" si="32"/>
        <v>23</v>
      </c>
      <c r="V18" s="83"/>
      <c r="W18" s="89"/>
      <c r="X18" s="89"/>
    </row>
    <row r="19" spans="1:24" ht="15" customHeight="1">
      <c r="E19" s="101" t="s">
        <v>124</v>
      </c>
      <c r="F19" s="23">
        <v>9</v>
      </c>
      <c r="G19" s="23">
        <v>9</v>
      </c>
      <c r="H19" s="23">
        <v>9</v>
      </c>
      <c r="I19" s="23">
        <v>9</v>
      </c>
      <c r="J19" s="23">
        <v>9</v>
      </c>
      <c r="K19" s="23">
        <v>0</v>
      </c>
      <c r="L19" s="51"/>
      <c r="M19" s="43"/>
      <c r="O19" s="102">
        <f t="shared" si="29"/>
        <v>72</v>
      </c>
      <c r="P19" s="103">
        <v>1.6</v>
      </c>
      <c r="Q19" s="102">
        <f t="shared" si="30"/>
        <v>45</v>
      </c>
      <c r="S19" s="102">
        <f t="shared" si="31"/>
        <v>0</v>
      </c>
      <c r="T19" s="102"/>
      <c r="U19" s="88">
        <f t="shared" si="32"/>
        <v>9</v>
      </c>
      <c r="V19" s="83"/>
      <c r="W19" s="89"/>
      <c r="X19" s="89"/>
    </row>
    <row r="20" spans="1:24" ht="15" customHeight="1">
      <c r="A20" s="19"/>
      <c r="E20" s="387" t="s">
        <v>347</v>
      </c>
      <c r="F20" s="21">
        <f t="shared" ref="F20:K20" si="33">SUM(F21:F21)</f>
        <v>21.9</v>
      </c>
      <c r="G20" s="21">
        <f t="shared" si="33"/>
        <v>21.9</v>
      </c>
      <c r="H20" s="21">
        <f t="shared" si="33"/>
        <v>15</v>
      </c>
      <c r="I20" s="21">
        <f t="shared" si="33"/>
        <v>15</v>
      </c>
      <c r="J20" s="21">
        <f t="shared" si="33"/>
        <v>15</v>
      </c>
      <c r="K20" s="21">
        <f t="shared" si="33"/>
        <v>0</v>
      </c>
      <c r="L20" s="43"/>
      <c r="Q20" s="87" t="s">
        <v>246</v>
      </c>
      <c r="T20" s="87" t="s">
        <v>247</v>
      </c>
      <c r="U20" s="88"/>
      <c r="V20" s="83"/>
      <c r="X20" s="87" t="s">
        <v>248</v>
      </c>
    </row>
    <row r="21" spans="1:24" ht="15" customHeight="1">
      <c r="E21" s="101" t="s">
        <v>345</v>
      </c>
      <c r="F21" s="23">
        <f>(F7-F8-F9)*0.3</f>
        <v>21.9</v>
      </c>
      <c r="G21" s="23">
        <f t="shared" ref="G21:J21" si="34">(G7-G8-G9)*0.3</f>
        <v>21.9</v>
      </c>
      <c r="H21" s="23">
        <f t="shared" si="34"/>
        <v>15</v>
      </c>
      <c r="I21" s="23">
        <f t="shared" si="34"/>
        <v>15</v>
      </c>
      <c r="J21" s="23">
        <f t="shared" si="34"/>
        <v>15</v>
      </c>
      <c r="K21" s="23">
        <v>0</v>
      </c>
      <c r="L21" s="51"/>
      <c r="M21" s="43"/>
      <c r="O21" s="102">
        <f>ROUND(Q21*P21,0)</f>
        <v>244</v>
      </c>
      <c r="P21" s="103">
        <f>P23/2</f>
        <v>2.75</v>
      </c>
      <c r="Q21" s="102">
        <f>SUM(F21:K21)</f>
        <v>88.8</v>
      </c>
      <c r="S21" s="102">
        <f>T21*P21</f>
        <v>0</v>
      </c>
      <c r="T21" s="102"/>
      <c r="U21" s="88">
        <f>ROUND((AVERAGE(F21:J21)),0)</f>
        <v>18</v>
      </c>
      <c r="V21" s="83"/>
      <c r="W21" s="89"/>
      <c r="X21" s="89"/>
    </row>
    <row r="22" spans="1:24" ht="15" customHeight="1">
      <c r="A22" s="19"/>
      <c r="E22" s="407" t="s">
        <v>338</v>
      </c>
      <c r="F22" s="370">
        <f>SUM(F23:F25)</f>
        <v>60</v>
      </c>
      <c r="G22" s="370">
        <f t="shared" ref="G22:K22" si="35">SUM(G23:G25)</f>
        <v>60</v>
      </c>
      <c r="H22" s="370">
        <f t="shared" si="35"/>
        <v>60</v>
      </c>
      <c r="I22" s="370">
        <f t="shared" si="35"/>
        <v>60</v>
      </c>
      <c r="J22" s="370">
        <f t="shared" si="35"/>
        <v>60</v>
      </c>
      <c r="K22" s="370">
        <f t="shared" si="35"/>
        <v>18</v>
      </c>
      <c r="L22" s="43"/>
      <c r="Q22" s="87" t="s">
        <v>246</v>
      </c>
      <c r="T22" s="87" t="s">
        <v>247</v>
      </c>
      <c r="U22" s="88"/>
      <c r="V22" s="83"/>
      <c r="X22" s="87" t="s">
        <v>248</v>
      </c>
    </row>
    <row r="23" spans="1:24" ht="15" customHeight="1">
      <c r="E23" s="101" t="s">
        <v>345</v>
      </c>
      <c r="F23" s="23">
        <v>40</v>
      </c>
      <c r="G23" s="23">
        <v>40</v>
      </c>
      <c r="H23" s="23">
        <v>60</v>
      </c>
      <c r="I23" s="23">
        <v>60</v>
      </c>
      <c r="J23" s="23">
        <v>60</v>
      </c>
      <c r="K23" s="23">
        <f>J22*0.3</f>
        <v>18</v>
      </c>
      <c r="L23" s="51"/>
      <c r="M23" s="43"/>
      <c r="O23" s="102">
        <f t="shared" ref="O23" si="36">ROUND(Q23*P23,0)</f>
        <v>1529</v>
      </c>
      <c r="P23" s="103">
        <v>5.5</v>
      </c>
      <c r="Q23" s="102">
        <f t="shared" ref="Q23" si="37">SUM(F23:K23)</f>
        <v>278</v>
      </c>
      <c r="S23" s="102">
        <f t="shared" ref="S23" si="38">T23*P23</f>
        <v>0</v>
      </c>
      <c r="T23" s="102"/>
      <c r="U23" s="88">
        <f t="shared" ref="U23" si="39">ROUND((AVERAGE(F23:J23)),0)</f>
        <v>52</v>
      </c>
      <c r="V23" s="83"/>
      <c r="W23" s="89"/>
      <c r="X23" s="89"/>
    </row>
    <row r="24" spans="1:24" ht="15" customHeight="1">
      <c r="E24" s="101" t="s">
        <v>342</v>
      </c>
      <c r="F24" s="23">
        <v>20</v>
      </c>
      <c r="G24" s="23">
        <v>20</v>
      </c>
      <c r="H24" s="23">
        <v>0</v>
      </c>
      <c r="I24" s="23">
        <v>0</v>
      </c>
      <c r="J24" s="23">
        <v>0</v>
      </c>
      <c r="K24" s="23">
        <v>0</v>
      </c>
      <c r="L24" s="51"/>
      <c r="M24" s="43"/>
      <c r="O24" s="102">
        <f t="shared" ref="O24" si="40">ROUND(Q24*P24,0)</f>
        <v>140</v>
      </c>
      <c r="P24" s="103">
        <v>3.5</v>
      </c>
      <c r="Q24" s="102">
        <f t="shared" ref="Q24" si="41">SUM(F24:K24)</f>
        <v>40</v>
      </c>
      <c r="S24" s="102">
        <f t="shared" ref="S24" si="42">T24*P24</f>
        <v>0</v>
      </c>
      <c r="T24" s="102"/>
      <c r="U24" s="88">
        <f t="shared" ref="U24" si="43">ROUND((AVERAGE(F24:J24)),0)</f>
        <v>8</v>
      </c>
      <c r="V24" s="83"/>
      <c r="W24" s="89"/>
      <c r="X24" s="89"/>
    </row>
    <row r="25" spans="1:24" ht="22.95" customHeight="1" thickBot="1">
      <c r="O25" s="52">
        <f>SUM(O7:O24)</f>
        <v>3141</v>
      </c>
      <c r="P25" s="46"/>
      <c r="Q25" s="47"/>
      <c r="S25" s="47"/>
      <c r="T25" s="47"/>
      <c r="U25" s="47"/>
      <c r="V25" s="83"/>
      <c r="W25" s="47"/>
    </row>
    <row r="26" spans="1:24" ht="22.2" hidden="1" customHeight="1" outlineLevel="1">
      <c r="E26" s="24" t="s">
        <v>254</v>
      </c>
      <c r="F26" s="25" t="s">
        <v>239</v>
      </c>
      <c r="G26" s="25" t="s">
        <v>57</v>
      </c>
      <c r="H26" s="25" t="s">
        <v>240</v>
      </c>
      <c r="I26" s="25" t="s">
        <v>240</v>
      </c>
      <c r="J26" s="25" t="s">
        <v>239</v>
      </c>
      <c r="K26" s="53" t="s">
        <v>241</v>
      </c>
      <c r="O26" s="54"/>
      <c r="P26" s="47"/>
      <c r="Q26" s="47"/>
      <c r="S26" s="47"/>
      <c r="T26" s="47"/>
      <c r="U26" s="47"/>
      <c r="V26" s="83"/>
      <c r="W26" s="47"/>
    </row>
    <row r="27" spans="1:24" ht="22.2" hidden="1" customHeight="1" outlineLevel="1">
      <c r="E27" s="26" t="s">
        <v>255</v>
      </c>
      <c r="F27" s="23" t="e">
        <f>#REF!</f>
        <v>#REF!</v>
      </c>
      <c r="G27" s="23" t="e">
        <f>#REF!</f>
        <v>#REF!</v>
      </c>
      <c r="H27" s="23" t="e">
        <f>#REF!</f>
        <v>#REF!</v>
      </c>
      <c r="I27" s="23" t="e">
        <f>#REF!</f>
        <v>#REF!</v>
      </c>
      <c r="J27" s="23" t="e">
        <f>#REF!</f>
        <v>#REF!</v>
      </c>
      <c r="K27" s="55">
        <v>0</v>
      </c>
      <c r="O27" s="54"/>
      <c r="P27" s="47"/>
      <c r="Q27" s="47"/>
      <c r="S27" s="47"/>
      <c r="T27" s="47"/>
      <c r="U27" s="47"/>
      <c r="V27" s="83"/>
      <c r="W27" s="47"/>
    </row>
    <row r="28" spans="1:24" ht="22.2" hidden="1" customHeight="1" outlineLevel="1">
      <c r="E28" s="26" t="s">
        <v>256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55">
        <v>0</v>
      </c>
      <c r="O28" s="54"/>
      <c r="P28" s="47"/>
      <c r="Q28" s="47"/>
      <c r="S28" s="47"/>
      <c r="T28" s="47"/>
      <c r="U28" s="47"/>
      <c r="V28" s="83"/>
      <c r="W28" s="47"/>
    </row>
    <row r="29" spans="1:24" ht="22.2" hidden="1" customHeight="1" outlineLevel="1">
      <c r="E29" s="26" t="s">
        <v>257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55">
        <v>0</v>
      </c>
      <c r="O29" s="54"/>
      <c r="P29" s="47"/>
      <c r="Q29" s="47"/>
      <c r="S29" s="47"/>
      <c r="T29" s="47"/>
      <c r="U29" s="47"/>
      <c r="V29" s="83"/>
      <c r="W29" s="47"/>
    </row>
    <row r="30" spans="1:24" ht="22.2" hidden="1" customHeight="1" outlineLevel="1">
      <c r="E30" s="26" t="s">
        <v>258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55">
        <v>0</v>
      </c>
      <c r="O30" s="54"/>
      <c r="P30" s="47"/>
      <c r="Q30" s="47"/>
      <c r="S30" s="47"/>
      <c r="T30" s="47"/>
      <c r="U30" s="47"/>
      <c r="V30" s="83"/>
      <c r="W30" s="47"/>
    </row>
    <row r="31" spans="1:24" ht="22.95" hidden="1" customHeight="1" outlineLevel="1" thickBot="1">
      <c r="E31" s="27" t="s">
        <v>259</v>
      </c>
      <c r="F31" s="28" t="e">
        <f>SUM(F27:F30)-F29</f>
        <v>#REF!</v>
      </c>
      <c r="G31" s="28" t="e">
        <f>SUM(G27:G30)-G29</f>
        <v>#REF!</v>
      </c>
      <c r="H31" s="28" t="e">
        <f>SUM(H27:H30)-H29</f>
        <v>#REF!</v>
      </c>
      <c r="I31" s="28" t="e">
        <f>SUM(I27:I30)-I29</f>
        <v>#REF!</v>
      </c>
      <c r="J31" s="28" t="e">
        <f>SUM(J27:J30)-J29</f>
        <v>#REF!</v>
      </c>
      <c r="K31" s="56">
        <f>SUM(K27:K30)-K30</f>
        <v>0</v>
      </c>
      <c r="O31" s="54"/>
      <c r="P31" s="47"/>
      <c r="Q31" s="47"/>
      <c r="S31" s="47"/>
      <c r="T31" s="47"/>
      <c r="U31" s="47"/>
      <c r="V31" s="83"/>
      <c r="W31" s="47"/>
    </row>
    <row r="32" spans="1:24" ht="22.2" hidden="1" customHeight="1" outlineLevel="1">
      <c r="O32" s="54"/>
      <c r="P32" s="47"/>
      <c r="Q32" s="47"/>
      <c r="S32" s="47"/>
      <c r="T32" s="47"/>
      <c r="U32" s="47"/>
      <c r="V32" s="83"/>
      <c r="W32" s="47"/>
    </row>
    <row r="33" spans="4:33" ht="22.2" customHeight="1" collapsed="1">
      <c r="O33" s="54"/>
      <c r="P33" s="47"/>
      <c r="Q33" s="47"/>
      <c r="S33" s="47"/>
      <c r="T33" s="47"/>
      <c r="U33" s="47"/>
      <c r="V33" s="83"/>
      <c r="W33" s="47"/>
    </row>
    <row r="34" spans="4:33" s="7" customFormat="1" ht="35.1" customHeight="1">
      <c r="D34" s="14"/>
      <c r="E34" s="447" t="s">
        <v>260</v>
      </c>
      <c r="F34" s="448"/>
      <c r="G34" s="448"/>
      <c r="H34" s="448"/>
      <c r="I34" s="448"/>
      <c r="J34" s="448"/>
      <c r="K34" s="448"/>
      <c r="L34" s="448"/>
      <c r="M34" s="448"/>
      <c r="N34" s="448"/>
      <c r="O34" s="448"/>
      <c r="P34" s="448"/>
      <c r="Q34" s="448"/>
      <c r="R34" s="448"/>
      <c r="S34" s="448"/>
      <c r="T34" s="448"/>
      <c r="V34" s="13"/>
      <c r="Z34" s="9"/>
      <c r="AA34" s="9"/>
      <c r="AB34" s="9"/>
      <c r="AC34" s="9"/>
      <c r="AD34" s="9"/>
      <c r="AE34" s="9"/>
      <c r="AF34" s="9"/>
    </row>
    <row r="35" spans="4:33" s="8" customFormat="1" ht="25.2" customHeight="1" thickBot="1">
      <c r="D35" s="29"/>
      <c r="E35" s="30"/>
      <c r="F35" s="8" t="s">
        <v>261</v>
      </c>
      <c r="I35" s="8" t="s">
        <v>100</v>
      </c>
      <c r="L35" s="8" t="s">
        <v>262</v>
      </c>
      <c r="N35" s="57"/>
      <c r="O35" s="8" t="s">
        <v>263</v>
      </c>
      <c r="R35" s="7"/>
      <c r="V35" s="90"/>
      <c r="Z35" s="9"/>
      <c r="AA35" s="9"/>
      <c r="AB35" s="9"/>
      <c r="AC35" s="9"/>
      <c r="AD35" s="9"/>
      <c r="AE35" s="9"/>
      <c r="AF35" s="9"/>
    </row>
    <row r="36" spans="4:33" ht="39.9" customHeight="1">
      <c r="E36" s="31" t="s">
        <v>95</v>
      </c>
      <c r="F36" s="32" t="s">
        <v>264</v>
      </c>
      <c r="G36" s="32" t="s">
        <v>96</v>
      </c>
      <c r="H36" s="32" t="s">
        <v>97</v>
      </c>
      <c r="I36" s="32" t="s">
        <v>264</v>
      </c>
      <c r="J36" s="58" t="s">
        <v>96</v>
      </c>
      <c r="K36" s="58" t="s">
        <v>97</v>
      </c>
      <c r="L36" s="32" t="s">
        <v>232</v>
      </c>
      <c r="M36" s="59" t="s">
        <v>97</v>
      </c>
      <c r="O36" s="60" t="s">
        <v>261</v>
      </c>
      <c r="P36" s="32" t="s">
        <v>100</v>
      </c>
      <c r="Q36" s="59" t="s">
        <v>197</v>
      </c>
      <c r="R36" s="7"/>
      <c r="S36" s="449" t="s">
        <v>265</v>
      </c>
      <c r="T36" s="429"/>
      <c r="U36" s="47"/>
      <c r="V36" s="91" t="s">
        <v>266</v>
      </c>
      <c r="W36" s="92" t="s">
        <v>267</v>
      </c>
      <c r="AG36" s="8"/>
    </row>
    <row r="37" spans="4:33" ht="36" customHeight="1" collapsed="1">
      <c r="E37" s="22" t="s">
        <v>345</v>
      </c>
      <c r="F37" s="33">
        <f t="shared" ref="F37:F46" ca="1" si="44">ROUND((SUMIF($E$6:$X$25,$E37,O$6:O$25)),0)</f>
        <v>2326</v>
      </c>
      <c r="G37" s="33">
        <f t="shared" ref="G37:G46" ca="1" si="45">ROUND((SUMIF($E$6:$X$25,$E37,S$6:S$25)),0)</f>
        <v>0</v>
      </c>
      <c r="H37" s="23"/>
      <c r="I37" s="61">
        <f t="shared" ref="I37:I46" ca="1" si="46">ROUND((SUMIF($E$6:$X$25,$E37,Q$6:Q$25)),0)</f>
        <v>479</v>
      </c>
      <c r="J37" s="61">
        <f t="shared" ref="J37:J46" ca="1" si="47">ROUND((SUMIF($E$6:$T$25,$E37,T$6:T$32)),0)</f>
        <v>0</v>
      </c>
      <c r="K37" s="23"/>
      <c r="L37" s="62">
        <f t="shared" ref="L37:L46" ca="1" si="48">F37/I37</f>
        <v>4.8559498956158667</v>
      </c>
      <c r="M37" s="63" t="str">
        <f t="shared" ref="M37:M46" si="49">IFERROR((H37/K37),"")</f>
        <v/>
      </c>
      <c r="O37" s="64" t="str">
        <f t="shared" ref="O37:O46" ca="1" si="50">IFERROR((H37/G37),"")</f>
        <v/>
      </c>
      <c r="P37" s="65" t="str">
        <f t="shared" ref="P37:P46" ca="1" si="51">IFERROR((K37/J37),"")</f>
        <v/>
      </c>
      <c r="Q37" s="93" t="str">
        <f t="shared" ref="Q37:Q46" si="52">IF(M37&lt;&gt;"",(M37/L37),"")</f>
        <v/>
      </c>
      <c r="R37" s="7"/>
      <c r="S37" s="450" t="str">
        <f t="shared" ref="S37:S46" ca="1" si="53">IFERROR((AVERAGE(O37,Q37)),"")</f>
        <v/>
      </c>
      <c r="T37" s="433"/>
      <c r="U37" s="94">
        <v>1</v>
      </c>
      <c r="V37" s="95">
        <f t="shared" ref="V37:V46" ca="1" si="54">ROUND((SUMIF($E$6:$U$31,$E37,U$6:U$31)),0)</f>
        <v>88</v>
      </c>
      <c r="W37" s="95" t="str">
        <f t="shared" ref="W37:W46" ca="1" si="55">IFERROR((ROUNDUP(((F37-H37)/3/M37),0)),"")</f>
        <v/>
      </c>
      <c r="AG37" s="8"/>
    </row>
    <row r="38" spans="4:33" ht="36" customHeight="1" collapsed="1">
      <c r="E38" s="22" t="s">
        <v>344</v>
      </c>
      <c r="F38" s="33">
        <f t="shared" ca="1" si="44"/>
        <v>75</v>
      </c>
      <c r="G38" s="33">
        <f t="shared" ca="1" si="45"/>
        <v>0</v>
      </c>
      <c r="H38" s="23"/>
      <c r="I38" s="61">
        <f t="shared" ca="1" si="46"/>
        <v>30</v>
      </c>
      <c r="J38" s="61">
        <f t="shared" ca="1" si="47"/>
        <v>0</v>
      </c>
      <c r="K38" s="23"/>
      <c r="L38" s="62">
        <f t="shared" ref="L38" ca="1" si="56">F38/I38</f>
        <v>2.5</v>
      </c>
      <c r="M38" s="63" t="str">
        <f t="shared" ref="M38" si="57">IFERROR((H38/K38),"")</f>
        <v/>
      </c>
      <c r="O38" s="64" t="str">
        <f t="shared" ref="O38" ca="1" si="58">IFERROR((H38/G38),"")</f>
        <v/>
      </c>
      <c r="P38" s="65" t="str">
        <f t="shared" ref="P38" ca="1" si="59">IFERROR((K38/J38),"")</f>
        <v/>
      </c>
      <c r="Q38" s="93" t="str">
        <f t="shared" ref="Q38" si="60">IF(M38&lt;&gt;"",(M38/L38),"")</f>
        <v/>
      </c>
      <c r="R38" s="7"/>
      <c r="S38" s="450" t="str">
        <f t="shared" ref="S38" ca="1" si="61">IFERROR((AVERAGE(O38,Q38)),"")</f>
        <v/>
      </c>
      <c r="T38" s="433"/>
      <c r="U38" s="94">
        <v>1</v>
      </c>
      <c r="V38" s="95">
        <f t="shared" ca="1" si="54"/>
        <v>6</v>
      </c>
      <c r="W38" s="95" t="str">
        <f t="shared" ref="W38" ca="1" si="62">IFERROR((ROUNDUP(((F38-H38)/3/M38),0)),"")</f>
        <v/>
      </c>
      <c r="AG38" s="8"/>
    </row>
    <row r="39" spans="4:33" ht="36" customHeight="1" collapsed="1">
      <c r="E39" s="22" t="s">
        <v>343</v>
      </c>
      <c r="F39" s="33">
        <f t="shared" ca="1" si="44"/>
        <v>35</v>
      </c>
      <c r="G39" s="33">
        <f t="shared" ca="1" si="45"/>
        <v>0</v>
      </c>
      <c r="H39" s="23"/>
      <c r="I39" s="61">
        <f t="shared" ca="1" si="46"/>
        <v>21</v>
      </c>
      <c r="J39" s="61">
        <f t="shared" ca="1" si="47"/>
        <v>0</v>
      </c>
      <c r="K39" s="23"/>
      <c r="L39" s="62">
        <f t="shared" ref="L39" ca="1" si="63">F39/I39</f>
        <v>1.6666666666666667</v>
      </c>
      <c r="M39" s="63" t="str">
        <f t="shared" ref="M39" si="64">IFERROR((H39/K39),"")</f>
        <v/>
      </c>
      <c r="O39" s="64" t="str">
        <f t="shared" ref="O39" ca="1" si="65">IFERROR((H39/G39),"")</f>
        <v/>
      </c>
      <c r="P39" s="65" t="str">
        <f t="shared" ref="P39" ca="1" si="66">IFERROR((K39/J39),"")</f>
        <v/>
      </c>
      <c r="Q39" s="93" t="str">
        <f t="shared" ref="Q39" si="67">IF(M39&lt;&gt;"",(M39/L39),"")</f>
        <v/>
      </c>
      <c r="R39" s="7"/>
      <c r="S39" s="450" t="str">
        <f t="shared" ref="S39" ca="1" si="68">IFERROR((AVERAGE(O39,Q39)),"")</f>
        <v/>
      </c>
      <c r="T39" s="433"/>
      <c r="U39" s="94">
        <v>1</v>
      </c>
      <c r="V39" s="95">
        <f t="shared" ca="1" si="54"/>
        <v>4</v>
      </c>
      <c r="W39" s="95" t="str">
        <f t="shared" ref="W39" ca="1" si="69">IFERROR((ROUNDUP(((F39-H39)/3/M39),0)),"")</f>
        <v/>
      </c>
      <c r="AG39" s="8"/>
    </row>
    <row r="40" spans="4:33" ht="36" customHeight="1" collapsed="1">
      <c r="E40" s="22" t="s">
        <v>342</v>
      </c>
      <c r="F40" s="33">
        <f t="shared" ca="1" si="44"/>
        <v>140</v>
      </c>
      <c r="G40" s="33">
        <f t="shared" ca="1" si="45"/>
        <v>0</v>
      </c>
      <c r="H40" s="23"/>
      <c r="I40" s="61">
        <f t="shared" ca="1" si="46"/>
        <v>40</v>
      </c>
      <c r="J40" s="61">
        <f t="shared" ca="1" si="47"/>
        <v>0</v>
      </c>
      <c r="K40" s="23"/>
      <c r="L40" s="62">
        <f t="shared" ref="L40" ca="1" si="70">F40/I40</f>
        <v>3.5</v>
      </c>
      <c r="M40" s="63" t="str">
        <f t="shared" ref="M40" si="71">IFERROR((H40/K40),"")</f>
        <v/>
      </c>
      <c r="O40" s="64" t="str">
        <f t="shared" ref="O40" ca="1" si="72">IFERROR((H40/G40),"")</f>
        <v/>
      </c>
      <c r="P40" s="65" t="str">
        <f t="shared" ref="P40" ca="1" si="73">IFERROR((K40/J40),"")</f>
        <v/>
      </c>
      <c r="Q40" s="93" t="str">
        <f t="shared" ref="Q40" si="74">IF(M40&lt;&gt;"",(M40/L40),"")</f>
        <v/>
      </c>
      <c r="R40" s="7"/>
      <c r="S40" s="450" t="str">
        <f t="shared" ref="S40" ca="1" si="75">IFERROR((AVERAGE(O40,Q40)),"")</f>
        <v/>
      </c>
      <c r="T40" s="433"/>
      <c r="U40" s="94">
        <v>1</v>
      </c>
      <c r="V40" s="95">
        <f t="shared" ca="1" si="54"/>
        <v>8</v>
      </c>
      <c r="W40" s="95" t="str">
        <f t="shared" ref="W40" ca="1" si="76">IFERROR((ROUNDUP(((F40-H40)/3/M40),0)),"")</f>
        <v/>
      </c>
      <c r="AG40" s="8"/>
    </row>
    <row r="41" spans="4:33" ht="36" customHeight="1" collapsed="1">
      <c r="E41" s="22" t="s">
        <v>341</v>
      </c>
      <c r="F41" s="33">
        <f t="shared" ca="1" si="44"/>
        <v>30</v>
      </c>
      <c r="G41" s="33">
        <f t="shared" ca="1" si="45"/>
        <v>0</v>
      </c>
      <c r="H41" s="23"/>
      <c r="I41" s="61">
        <f t="shared" ca="1" si="46"/>
        <v>10</v>
      </c>
      <c r="J41" s="61">
        <f t="shared" ca="1" si="47"/>
        <v>0</v>
      </c>
      <c r="K41" s="23"/>
      <c r="L41" s="62">
        <f t="shared" ref="L41" ca="1" si="77">F41/I41</f>
        <v>3</v>
      </c>
      <c r="M41" s="63" t="str">
        <f t="shared" ref="M41" si="78">IFERROR((H41/K41),"")</f>
        <v/>
      </c>
      <c r="O41" s="64" t="str">
        <f t="shared" ref="O41" ca="1" si="79">IFERROR((H41/G41),"")</f>
        <v/>
      </c>
      <c r="P41" s="65" t="str">
        <f t="shared" ref="P41" ca="1" si="80">IFERROR((K41/J41),"")</f>
        <v/>
      </c>
      <c r="Q41" s="93" t="str">
        <f t="shared" ref="Q41" si="81">IF(M41&lt;&gt;"",(M41/L41),"")</f>
        <v/>
      </c>
      <c r="R41" s="7"/>
      <c r="S41" s="450" t="str">
        <f t="shared" ref="S41" ca="1" si="82">IFERROR((AVERAGE(O41,Q41)),"")</f>
        <v/>
      </c>
      <c r="T41" s="433"/>
      <c r="U41" s="94">
        <v>1</v>
      </c>
      <c r="V41" s="95">
        <f t="shared" ca="1" si="54"/>
        <v>2</v>
      </c>
      <c r="W41" s="95" t="str">
        <f t="shared" ref="W41" ca="1" si="83">IFERROR((ROUNDUP(((F41-H41)/3/M41),0)),"")</f>
        <v/>
      </c>
      <c r="AG41" s="8"/>
    </row>
    <row r="42" spans="4:33" ht="36" customHeight="1" collapsed="1">
      <c r="E42" s="22" t="s">
        <v>340</v>
      </c>
      <c r="F42" s="33">
        <f t="shared" ca="1" si="44"/>
        <v>80</v>
      </c>
      <c r="G42" s="33">
        <f t="shared" ca="1" si="45"/>
        <v>0</v>
      </c>
      <c r="H42" s="23"/>
      <c r="I42" s="61">
        <f t="shared" ca="1" si="46"/>
        <v>16</v>
      </c>
      <c r="J42" s="61">
        <f t="shared" ca="1" si="47"/>
        <v>0</v>
      </c>
      <c r="K42" s="23"/>
      <c r="L42" s="62">
        <f t="shared" ca="1" si="48"/>
        <v>5</v>
      </c>
      <c r="M42" s="63" t="str">
        <f t="shared" si="49"/>
        <v/>
      </c>
      <c r="O42" s="64" t="str">
        <f t="shared" ca="1" si="50"/>
        <v/>
      </c>
      <c r="P42" s="65" t="str">
        <f t="shared" ca="1" si="51"/>
        <v/>
      </c>
      <c r="Q42" s="93" t="str">
        <f t="shared" si="52"/>
        <v/>
      </c>
      <c r="R42" s="7"/>
      <c r="S42" s="450" t="str">
        <f t="shared" ca="1" si="53"/>
        <v/>
      </c>
      <c r="T42" s="433"/>
      <c r="U42" s="94">
        <v>1</v>
      </c>
      <c r="V42" s="95">
        <f t="shared" ca="1" si="54"/>
        <v>3</v>
      </c>
      <c r="W42" s="95" t="str">
        <f t="shared" ca="1" si="55"/>
        <v/>
      </c>
      <c r="AG42" s="8"/>
    </row>
    <row r="43" spans="4:33" ht="36" customHeight="1" collapsed="1">
      <c r="E43" s="22" t="s">
        <v>339</v>
      </c>
      <c r="F43" s="33">
        <f t="shared" ca="1" si="44"/>
        <v>108</v>
      </c>
      <c r="G43" s="33">
        <f t="shared" ca="1" si="45"/>
        <v>0</v>
      </c>
      <c r="H43" s="23"/>
      <c r="I43" s="61">
        <f t="shared" ca="1" si="46"/>
        <v>54</v>
      </c>
      <c r="J43" s="61">
        <f t="shared" ca="1" si="47"/>
        <v>0</v>
      </c>
      <c r="K43" s="23"/>
      <c r="L43" s="62">
        <f t="shared" ca="1" si="48"/>
        <v>2</v>
      </c>
      <c r="M43" s="63" t="str">
        <f t="shared" si="49"/>
        <v/>
      </c>
      <c r="O43" s="64" t="str">
        <f t="shared" ca="1" si="50"/>
        <v/>
      </c>
      <c r="P43" s="65" t="str">
        <f t="shared" ca="1" si="51"/>
        <v/>
      </c>
      <c r="Q43" s="93" t="str">
        <f t="shared" si="52"/>
        <v/>
      </c>
      <c r="R43" s="7"/>
      <c r="S43" s="450" t="str">
        <f t="shared" ca="1" si="53"/>
        <v/>
      </c>
      <c r="T43" s="433"/>
      <c r="U43" s="94">
        <v>1</v>
      </c>
      <c r="V43" s="95">
        <f t="shared" ca="1" si="54"/>
        <v>11</v>
      </c>
      <c r="W43" s="95" t="str">
        <f t="shared" ca="1" si="55"/>
        <v/>
      </c>
      <c r="AG43" s="8"/>
    </row>
    <row r="44" spans="4:33" ht="36" customHeight="1" collapsed="1">
      <c r="E44" s="22" t="s">
        <v>143</v>
      </c>
      <c r="F44" s="33">
        <f t="shared" ca="1" si="44"/>
        <v>45</v>
      </c>
      <c r="G44" s="33">
        <f t="shared" ca="1" si="45"/>
        <v>0</v>
      </c>
      <c r="H44" s="23"/>
      <c r="I44" s="61">
        <f t="shared" ca="1" si="46"/>
        <v>5</v>
      </c>
      <c r="J44" s="61">
        <f t="shared" ca="1" si="47"/>
        <v>0</v>
      </c>
      <c r="K44" s="23"/>
      <c r="L44" s="62">
        <f t="shared" ca="1" si="48"/>
        <v>9</v>
      </c>
      <c r="M44" s="63" t="str">
        <f t="shared" si="49"/>
        <v/>
      </c>
      <c r="O44" s="64" t="str">
        <f t="shared" ca="1" si="50"/>
        <v/>
      </c>
      <c r="P44" s="65" t="str">
        <f t="shared" ca="1" si="51"/>
        <v/>
      </c>
      <c r="Q44" s="93" t="str">
        <f t="shared" si="52"/>
        <v/>
      </c>
      <c r="R44" s="7"/>
      <c r="S44" s="450" t="str">
        <f t="shared" ca="1" si="53"/>
        <v/>
      </c>
      <c r="T44" s="433"/>
      <c r="U44" s="94">
        <v>1</v>
      </c>
      <c r="V44" s="95">
        <f t="shared" ca="1" si="54"/>
        <v>1</v>
      </c>
      <c r="W44" s="95" t="str">
        <f t="shared" ca="1" si="55"/>
        <v/>
      </c>
      <c r="AG44" s="8"/>
    </row>
    <row r="45" spans="4:33" ht="36" customHeight="1" collapsed="1">
      <c r="E45" s="22" t="s">
        <v>139</v>
      </c>
      <c r="F45" s="33">
        <f t="shared" ca="1" si="44"/>
        <v>230</v>
      </c>
      <c r="G45" s="33">
        <f t="shared" ca="1" si="45"/>
        <v>0</v>
      </c>
      <c r="H45" s="23"/>
      <c r="I45" s="61">
        <f t="shared" ca="1" si="46"/>
        <v>115</v>
      </c>
      <c r="J45" s="61">
        <f t="shared" ca="1" si="47"/>
        <v>0</v>
      </c>
      <c r="K45" s="23"/>
      <c r="L45" s="62">
        <f t="shared" ca="1" si="48"/>
        <v>2</v>
      </c>
      <c r="M45" s="63" t="str">
        <f t="shared" si="49"/>
        <v/>
      </c>
      <c r="O45" s="64" t="str">
        <f t="shared" ca="1" si="50"/>
        <v/>
      </c>
      <c r="P45" s="65" t="str">
        <f t="shared" ca="1" si="51"/>
        <v/>
      </c>
      <c r="Q45" s="93" t="str">
        <f t="shared" si="52"/>
        <v/>
      </c>
      <c r="R45" s="7"/>
      <c r="S45" s="450" t="str">
        <f t="shared" ca="1" si="53"/>
        <v/>
      </c>
      <c r="T45" s="433"/>
      <c r="U45" s="94">
        <v>1</v>
      </c>
      <c r="V45" s="95">
        <f t="shared" ca="1" si="54"/>
        <v>23</v>
      </c>
      <c r="W45" s="95" t="str">
        <f t="shared" ca="1" si="55"/>
        <v/>
      </c>
      <c r="AG45" s="8"/>
    </row>
    <row r="46" spans="4:33" ht="36" customHeight="1" collapsed="1">
      <c r="E46" s="22" t="s">
        <v>124</v>
      </c>
      <c r="F46" s="33">
        <f t="shared" ca="1" si="44"/>
        <v>72</v>
      </c>
      <c r="G46" s="33">
        <f t="shared" ca="1" si="45"/>
        <v>0</v>
      </c>
      <c r="H46" s="23"/>
      <c r="I46" s="61">
        <f t="shared" ca="1" si="46"/>
        <v>45</v>
      </c>
      <c r="J46" s="61">
        <f t="shared" ca="1" si="47"/>
        <v>0</v>
      </c>
      <c r="K46" s="23"/>
      <c r="L46" s="62">
        <f t="shared" ca="1" si="48"/>
        <v>1.6</v>
      </c>
      <c r="M46" s="63" t="str">
        <f t="shared" si="49"/>
        <v/>
      </c>
      <c r="O46" s="64" t="str">
        <f t="shared" ca="1" si="50"/>
        <v/>
      </c>
      <c r="P46" s="65" t="str">
        <f t="shared" ca="1" si="51"/>
        <v/>
      </c>
      <c r="Q46" s="93" t="str">
        <f t="shared" si="52"/>
        <v/>
      </c>
      <c r="R46" s="7"/>
      <c r="S46" s="450" t="str">
        <f t="shared" ca="1" si="53"/>
        <v/>
      </c>
      <c r="T46" s="433"/>
      <c r="U46" s="94">
        <v>1</v>
      </c>
      <c r="V46" s="95">
        <f t="shared" ca="1" si="54"/>
        <v>9</v>
      </c>
      <c r="W46" s="95" t="str">
        <f t="shared" ca="1" si="55"/>
        <v/>
      </c>
      <c r="AG46" s="8"/>
    </row>
    <row r="47" spans="4:33" ht="6.75" hidden="1" customHeight="1" outlineLevel="1">
      <c r="O47" s="66"/>
      <c r="P47" s="66"/>
      <c r="Q47" s="66"/>
      <c r="R47" s="7"/>
      <c r="S47" s="7"/>
      <c r="T47" s="7"/>
      <c r="U47" s="7"/>
    </row>
    <row r="48" spans="4:33" ht="15" hidden="1" customHeight="1" outlineLevel="1" thickBot="1">
      <c r="E48" s="34" t="s">
        <v>268</v>
      </c>
      <c r="F48" s="35" t="e">
        <f>SUMIF(#REF!,"F",#REF!)</f>
        <v>#REF!</v>
      </c>
      <c r="G48" s="35">
        <f ca="1">SUMIF($D$25:$U$25,"F",$S$25:$S$25)</f>
        <v>0</v>
      </c>
      <c r="H48" s="36">
        <f ca="1">SUMIF($D$25:$X$25,"F",$W$25:$W$25)</f>
        <v>0</v>
      </c>
      <c r="I48" s="67" t="e">
        <f>SUMIF(#REF!,"F",#REF!)</f>
        <v>#REF!</v>
      </c>
      <c r="J48" s="68">
        <f ca="1">SUMIF($D$25:$U$25,"F",$T$25:$T$25)</f>
        <v>0</v>
      </c>
      <c r="K48" s="36">
        <f ca="1">SUMIF($D$25:$X$25,"F",$X$25:$X$25)</f>
        <v>0</v>
      </c>
      <c r="L48" s="69" t="e">
        <f>F48/I48</f>
        <v>#REF!</v>
      </c>
      <c r="M48" s="70" t="str">
        <f ca="1">IFERROR((H48/K48),"")</f>
        <v/>
      </c>
      <c r="N48" s="71"/>
      <c r="O48" s="72" t="str">
        <f ca="1">IFERROR((H48/G48),"")</f>
        <v/>
      </c>
      <c r="P48" s="73" t="str">
        <f ca="1">IFERROR((K48/J48),"")</f>
        <v/>
      </c>
      <c r="Q48" s="96" t="str">
        <f ca="1">IFERROR((M48/L48),"")</f>
        <v/>
      </c>
      <c r="R48" s="7"/>
      <c r="S48" s="451" t="str">
        <f ca="1">IFERROR((AVERAGE(O48:Q48)),"")</f>
        <v/>
      </c>
      <c r="T48" s="429"/>
      <c r="U48" s="47"/>
      <c r="V48" s="83"/>
      <c r="W48" s="47"/>
      <c r="AG48" s="8"/>
    </row>
    <row r="49" spans="5:23" ht="8.25" hidden="1" customHeight="1" outlineLevel="1">
      <c r="E49" s="37" t="s">
        <v>269</v>
      </c>
      <c r="F49" s="38" t="e">
        <f>SUMIF(#REF!,"V",#REF!)</f>
        <v>#REF!</v>
      </c>
      <c r="G49" s="39">
        <f ca="1">SUMIF($D$25:$U$25,"V",$S$25:$S$25)</f>
        <v>0</v>
      </c>
      <c r="H49" s="40">
        <f ca="1">SUMIF($D$25:$X$25,"V",$W$25:$W$25)</f>
        <v>0</v>
      </c>
      <c r="I49" s="74" t="e">
        <f>SUMIF(#REF!,"V",#REF!)</f>
        <v>#REF!</v>
      </c>
      <c r="J49" s="39">
        <f ca="1">SUMIF($D$25:$U$25,"V",$T$25:$T$25)</f>
        <v>0</v>
      </c>
      <c r="K49" s="40">
        <f ca="1">SUMIF($D$25:$X$25,"V",$X$25:$X$25)</f>
        <v>0</v>
      </c>
      <c r="L49" s="75" t="str">
        <f>IFERROR(F49/I49,"")</f>
        <v/>
      </c>
      <c r="M49" s="76" t="str">
        <f ca="1">IFERROR((H49/K49),"")</f>
        <v/>
      </c>
      <c r="N49" s="71"/>
      <c r="O49" s="77" t="str">
        <f ca="1">IFERROR((H49/G49),"")</f>
        <v/>
      </c>
      <c r="P49" s="78" t="str">
        <f ca="1">IFERROR((K49/J49),"")</f>
        <v/>
      </c>
      <c r="Q49" s="97" t="str">
        <f ca="1">IFERROR((M49/L49),"")</f>
        <v/>
      </c>
      <c r="R49" s="7"/>
      <c r="S49" s="452" t="str">
        <f ca="1">IFERROR((AVERAGE(O49:Q49)),"")</f>
        <v/>
      </c>
      <c r="T49" s="453"/>
    </row>
    <row r="50" spans="5:23" ht="6.75" customHeight="1" collapsed="1" thickBot="1">
      <c r="O50" s="66"/>
      <c r="P50" s="66"/>
      <c r="Q50" s="66"/>
      <c r="R50" s="7"/>
      <c r="S50" s="7"/>
      <c r="T50" s="7"/>
      <c r="U50" s="7"/>
    </row>
    <row r="51" spans="5:23" ht="15" customHeight="1" thickBot="1">
      <c r="E51" s="41" t="s">
        <v>109</v>
      </c>
      <c r="F51" s="42">
        <f ca="1">SUM(F37:F46)</f>
        <v>3141</v>
      </c>
      <c r="G51" s="42">
        <f t="shared" ref="G51:K51" ca="1" si="84">SUM(G37:G46)</f>
        <v>0</v>
      </c>
      <c r="H51" s="42">
        <f t="shared" si="84"/>
        <v>0</v>
      </c>
      <c r="I51" s="42">
        <f t="shared" ca="1" si="84"/>
        <v>815</v>
      </c>
      <c r="J51" s="42">
        <f t="shared" ca="1" si="84"/>
        <v>0</v>
      </c>
      <c r="K51" s="42">
        <f t="shared" si="84"/>
        <v>0</v>
      </c>
      <c r="L51" s="79">
        <f ca="1">F51/I51</f>
        <v>3.8539877300613496</v>
      </c>
      <c r="M51" s="80" t="str">
        <f>IFERROR((H51/K51),"")</f>
        <v/>
      </c>
      <c r="O51" s="81" t="str">
        <f ca="1">IFERROR((H51/G51),"")</f>
        <v/>
      </c>
      <c r="P51" s="82" t="str">
        <f ca="1">IFERROR((K51/J51),"")</f>
        <v/>
      </c>
      <c r="Q51" s="98" t="str">
        <f ca="1">IFERROR((M51/L51),"")</f>
        <v/>
      </c>
      <c r="R51" s="7"/>
      <c r="S51" s="456" t="str">
        <f ca="1">IFERROR((AVERAGE(O51:Q51)),"")</f>
        <v/>
      </c>
      <c r="T51" s="424"/>
      <c r="U51" s="99"/>
      <c r="V51" s="99"/>
      <c r="W51" s="99"/>
    </row>
    <row r="52" spans="5:23" ht="14.25" customHeight="1"/>
    <row r="53" spans="5:23" ht="14.25" customHeight="1"/>
  </sheetData>
  <mergeCells count="16">
    <mergeCell ref="S51:T51"/>
    <mergeCell ref="E4:T4"/>
    <mergeCell ref="E34:T34"/>
    <mergeCell ref="S36:T36"/>
    <mergeCell ref="S37:T37"/>
    <mergeCell ref="S48:T48"/>
    <mergeCell ref="S49:T49"/>
    <mergeCell ref="S46:T46"/>
    <mergeCell ref="S45:T45"/>
    <mergeCell ref="S44:T44"/>
    <mergeCell ref="S43:T43"/>
    <mergeCell ref="S42:T42"/>
    <mergeCell ref="S41:T41"/>
    <mergeCell ref="S40:T40"/>
    <mergeCell ref="S39:T39"/>
    <mergeCell ref="S38:T38"/>
  </mergeCells>
  <conditionalFormatting sqref="O37:Q46">
    <cfRule type="cellIs" dxfId="341" priority="4" operator="lessThan">
      <formula>0.95</formula>
    </cfRule>
    <cfRule type="cellIs" dxfId="340" priority="5" operator="between">
      <formula>0.95</formula>
      <formula>0.999999999999999</formula>
    </cfRule>
    <cfRule type="cellIs" dxfId="339" priority="6" operator="greaterThanOrEqual">
      <formula>1</formula>
    </cfRule>
  </conditionalFormatting>
  <conditionalFormatting sqref="S37:T46">
    <cfRule type="cellIs" dxfId="338" priority="1" operator="lessThan">
      <formula>0.95</formula>
    </cfRule>
    <cfRule type="cellIs" dxfId="337" priority="2" operator="between">
      <formula>0.95</formula>
      <formula>0.999999999999999</formula>
    </cfRule>
    <cfRule type="cellIs" dxfId="336" priority="3" operator="greaterThanOr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0070C0"/>
  </sheetPr>
  <dimension ref="A1:AG40"/>
  <sheetViews>
    <sheetView showGridLines="0" zoomScale="80" zoomScaleNormal="80" workbookViewId="0">
      <selection activeCell="O11" sqref="O11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61.6640625" style="9" bestFit="1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ustomWidth="1" collapsed="1"/>
    <col min="26" max="26" width="28.5546875" style="9" customWidth="1"/>
    <col min="27" max="27" width="9.109375" style="9" customWidth="1"/>
    <col min="28" max="28" width="10.44140625" style="9" customWidth="1"/>
    <col min="29" max="29" width="9.109375" style="9" customWidth="1"/>
    <col min="30" max="30" width="10" style="9" customWidth="1"/>
    <col min="31" max="31" width="11.44140625" style="9" customWidth="1"/>
    <col min="32" max="32" width="10.88671875" style="9" customWidth="1"/>
    <col min="33" max="33" width="9.109375" style="9" customWidth="1"/>
    <col min="34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282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47" t="s">
        <v>238</v>
      </c>
      <c r="F4" s="448"/>
      <c r="G4" s="448"/>
      <c r="H4" s="448"/>
      <c r="I4" s="448"/>
      <c r="J4" s="448"/>
      <c r="K4" s="448"/>
      <c r="L4" s="448"/>
      <c r="M4" s="448"/>
      <c r="N4" s="448"/>
      <c r="O4" s="448"/>
      <c r="P4" s="448"/>
      <c r="Q4" s="448"/>
      <c r="R4" s="448"/>
      <c r="S4" s="448"/>
      <c r="T4" s="448"/>
      <c r="V4" s="13"/>
    </row>
    <row r="5" spans="1:24" ht="15" customHeight="1" thickBot="1">
      <c r="F5" s="16"/>
      <c r="G5" s="16"/>
      <c r="H5" s="16"/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 thickBo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346</v>
      </c>
      <c r="F7" s="21">
        <f>SUM(F8:F12)</f>
        <v>77</v>
      </c>
      <c r="G7" s="21">
        <f t="shared" ref="G7:K7" si="0">SUM(G8:G12)</f>
        <v>77</v>
      </c>
      <c r="H7" s="21">
        <f t="shared" si="0"/>
        <v>77</v>
      </c>
      <c r="I7" s="21">
        <f t="shared" si="0"/>
        <v>77</v>
      </c>
      <c r="J7" s="21">
        <f t="shared" si="0"/>
        <v>77</v>
      </c>
      <c r="K7" s="21">
        <f t="shared" si="0"/>
        <v>23.099999999999998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 t="s">
        <v>348</v>
      </c>
      <c r="F8" s="23">
        <v>56</v>
      </c>
      <c r="G8" s="23">
        <v>56</v>
      </c>
      <c r="H8" s="23">
        <v>56</v>
      </c>
      <c r="I8" s="23">
        <v>56</v>
      </c>
      <c r="J8" s="23">
        <v>56</v>
      </c>
      <c r="K8" s="23">
        <f>(J7*0.3)-K11</f>
        <v>8.0999999999999979</v>
      </c>
      <c r="L8" s="51"/>
      <c r="M8" s="43"/>
      <c r="O8" s="102">
        <f>ROUND(Q8*P8,0)</f>
        <v>1441</v>
      </c>
      <c r="P8" s="103">
        <v>5</v>
      </c>
      <c r="Q8" s="102">
        <f>SUM(F8:K8)</f>
        <v>288.10000000000002</v>
      </c>
      <c r="S8" s="102">
        <f>T8*P8</f>
        <v>0</v>
      </c>
      <c r="T8" s="102"/>
      <c r="U8" s="88">
        <f>ROUND((AVERAGE(F8:J8)),0)</f>
        <v>56</v>
      </c>
      <c r="V8" s="83"/>
      <c r="W8" s="89"/>
      <c r="X8" s="89"/>
    </row>
    <row r="9" spans="1:24" ht="15" customHeight="1">
      <c r="E9" s="101" t="s">
        <v>344</v>
      </c>
      <c r="F9" s="23">
        <v>10</v>
      </c>
      <c r="G9" s="23">
        <v>10</v>
      </c>
      <c r="H9" s="23">
        <v>10</v>
      </c>
      <c r="I9" s="23">
        <v>10</v>
      </c>
      <c r="J9" s="23">
        <v>10</v>
      </c>
      <c r="K9" s="23">
        <v>0</v>
      </c>
      <c r="L9" s="51"/>
      <c r="M9" s="43"/>
      <c r="O9" s="102">
        <f>ROUND(Q9*P9,0)</f>
        <v>200</v>
      </c>
      <c r="P9" s="103">
        <v>4</v>
      </c>
      <c r="Q9" s="102">
        <f>SUM(F9:K9)</f>
        <v>50</v>
      </c>
      <c r="S9" s="102">
        <f>T9*P9</f>
        <v>0</v>
      </c>
      <c r="T9" s="102"/>
      <c r="U9" s="88">
        <f>ROUND((AVERAGE(F9:J9)),0)</f>
        <v>10</v>
      </c>
      <c r="V9" s="83"/>
      <c r="W9" s="89"/>
      <c r="X9" s="89"/>
    </row>
    <row r="10" spans="1:24" ht="15" customHeight="1">
      <c r="E10" s="101" t="s">
        <v>343</v>
      </c>
      <c r="F10" s="23">
        <v>7</v>
      </c>
      <c r="G10" s="23">
        <v>7</v>
      </c>
      <c r="H10" s="23">
        <v>7</v>
      </c>
      <c r="I10" s="23">
        <v>7</v>
      </c>
      <c r="J10" s="23">
        <v>7</v>
      </c>
      <c r="K10" s="23">
        <v>0</v>
      </c>
      <c r="L10" s="51"/>
      <c r="M10" s="43"/>
      <c r="O10" s="102">
        <f>ROUND(Q10*P10,0)</f>
        <v>88</v>
      </c>
      <c r="P10" s="103">
        <v>2.5</v>
      </c>
      <c r="Q10" s="102">
        <f>SUM(F10:K10)</f>
        <v>35</v>
      </c>
      <c r="S10" s="102">
        <f>T10*P10</f>
        <v>0</v>
      </c>
      <c r="T10" s="102"/>
      <c r="U10" s="88">
        <f>ROUND((AVERAGE(F10:J10)),0)</f>
        <v>7</v>
      </c>
      <c r="V10" s="83"/>
      <c r="W10" s="89"/>
      <c r="X10" s="89"/>
    </row>
    <row r="11" spans="1:24" ht="15" customHeight="1">
      <c r="E11" s="101" t="s">
        <v>144</v>
      </c>
      <c r="F11" s="23">
        <v>3</v>
      </c>
      <c r="G11" s="23">
        <v>3</v>
      </c>
      <c r="H11" s="23">
        <v>3</v>
      </c>
      <c r="I11" s="23">
        <v>3</v>
      </c>
      <c r="J11" s="23">
        <v>3</v>
      </c>
      <c r="K11" s="23">
        <v>15</v>
      </c>
      <c r="L11" s="51"/>
      <c r="M11" s="43"/>
      <c r="O11" s="102">
        <f>ROUND(Q11*P11,0)</f>
        <v>450</v>
      </c>
      <c r="P11" s="103">
        <v>15</v>
      </c>
      <c r="Q11" s="102">
        <f>SUM(F11:K11)</f>
        <v>30</v>
      </c>
      <c r="S11" s="102">
        <f>T11*P11</f>
        <v>0</v>
      </c>
      <c r="T11" s="102"/>
      <c r="U11" s="88">
        <f>ROUND((AVERAGE(F11:J11)),0)</f>
        <v>3</v>
      </c>
      <c r="V11" s="83"/>
      <c r="W11" s="89"/>
      <c r="X11" s="89"/>
    </row>
    <row r="12" spans="1:24" ht="15" customHeight="1">
      <c r="E12" s="101" t="s">
        <v>143</v>
      </c>
      <c r="F12" s="23">
        <v>1</v>
      </c>
      <c r="G12" s="23">
        <v>1</v>
      </c>
      <c r="H12" s="23">
        <v>1</v>
      </c>
      <c r="I12" s="23">
        <v>1</v>
      </c>
      <c r="J12" s="23">
        <v>1</v>
      </c>
      <c r="K12" s="23">
        <v>0</v>
      </c>
      <c r="L12" s="51"/>
      <c r="M12" s="43"/>
      <c r="O12" s="102">
        <f>ROUND(Q12*P12,0)</f>
        <v>40</v>
      </c>
      <c r="P12" s="103">
        <v>8</v>
      </c>
      <c r="Q12" s="102">
        <f>SUM(F12:K12)</f>
        <v>5</v>
      </c>
      <c r="S12" s="102">
        <f>T12*P12</f>
        <v>0</v>
      </c>
      <c r="T12" s="102"/>
      <c r="U12" s="88">
        <f>ROUND((AVERAGE(F12:J12)),0)</f>
        <v>1</v>
      </c>
      <c r="V12" s="83"/>
      <c r="W12" s="89"/>
      <c r="X12" s="89"/>
    </row>
    <row r="13" spans="1:24" ht="15" customHeight="1">
      <c r="A13" s="19"/>
      <c r="E13" s="387" t="s">
        <v>347</v>
      </c>
      <c r="F13" s="21">
        <f t="shared" ref="F13:K13" si="1">SUM(F14:F14)</f>
        <v>6.3</v>
      </c>
      <c r="G13" s="21">
        <f t="shared" si="1"/>
        <v>6.3</v>
      </c>
      <c r="H13" s="21">
        <f t="shared" si="1"/>
        <v>6.3</v>
      </c>
      <c r="I13" s="21">
        <f t="shared" si="1"/>
        <v>6.3</v>
      </c>
      <c r="J13" s="21">
        <f t="shared" si="1"/>
        <v>6.3</v>
      </c>
      <c r="K13" s="21">
        <f t="shared" si="1"/>
        <v>0</v>
      </c>
      <c r="L13" s="43"/>
      <c r="Q13" s="87" t="s">
        <v>246</v>
      </c>
      <c r="T13" s="87" t="s">
        <v>247</v>
      </c>
      <c r="U13" s="88"/>
      <c r="V13" s="83"/>
      <c r="X13" s="87" t="s">
        <v>248</v>
      </c>
    </row>
    <row r="14" spans="1:24" ht="15" customHeight="1">
      <c r="E14" s="101" t="s">
        <v>348</v>
      </c>
      <c r="F14" s="23">
        <f>(F7-F8)*0.3</f>
        <v>6.3</v>
      </c>
      <c r="G14" s="23">
        <f t="shared" ref="G14:J14" si="2">(G7-G8)*0.3</f>
        <v>6.3</v>
      </c>
      <c r="H14" s="23">
        <f t="shared" si="2"/>
        <v>6.3</v>
      </c>
      <c r="I14" s="23">
        <f t="shared" si="2"/>
        <v>6.3</v>
      </c>
      <c r="J14" s="23">
        <f t="shared" si="2"/>
        <v>6.3</v>
      </c>
      <c r="K14" s="23">
        <v>0</v>
      </c>
      <c r="L14" s="51"/>
      <c r="M14" s="43"/>
      <c r="O14" s="102">
        <f>ROUND(Q14*P14,0)</f>
        <v>79</v>
      </c>
      <c r="P14" s="103">
        <f>P16/2</f>
        <v>2.5</v>
      </c>
      <c r="Q14" s="102">
        <f>SUM(F14:K14)</f>
        <v>31.5</v>
      </c>
      <c r="S14" s="102">
        <f>T14*P14</f>
        <v>0</v>
      </c>
      <c r="T14" s="102"/>
      <c r="U14" s="88">
        <f>ROUND((AVERAGE(F14:J14)),0)</f>
        <v>6</v>
      </c>
      <c r="V14" s="83"/>
      <c r="W14" s="89"/>
      <c r="X14" s="89"/>
    </row>
    <row r="15" spans="1:24" ht="15" customHeight="1">
      <c r="A15" s="19"/>
      <c r="E15" s="407" t="s">
        <v>338</v>
      </c>
      <c r="F15" s="370">
        <f>SUM(F16:F18)</f>
        <v>60</v>
      </c>
      <c r="G15" s="370">
        <f t="shared" ref="G15:K15" si="3">SUM(G16:G18)</f>
        <v>60</v>
      </c>
      <c r="H15" s="370">
        <f t="shared" si="3"/>
        <v>60</v>
      </c>
      <c r="I15" s="370">
        <f t="shared" si="3"/>
        <v>60</v>
      </c>
      <c r="J15" s="370">
        <f t="shared" si="3"/>
        <v>60</v>
      </c>
      <c r="K15" s="370">
        <f t="shared" si="3"/>
        <v>18</v>
      </c>
      <c r="L15" s="43"/>
      <c r="Q15" s="87" t="s">
        <v>246</v>
      </c>
      <c r="T15" s="87" t="s">
        <v>247</v>
      </c>
      <c r="U15" s="88"/>
      <c r="V15" s="83"/>
      <c r="X15" s="87" t="s">
        <v>248</v>
      </c>
    </row>
    <row r="16" spans="1:24" ht="15" customHeight="1">
      <c r="E16" s="101" t="s">
        <v>348</v>
      </c>
      <c r="F16" s="23">
        <v>60</v>
      </c>
      <c r="G16" s="23">
        <v>60</v>
      </c>
      <c r="H16" s="23">
        <v>60</v>
      </c>
      <c r="I16" s="23">
        <v>60</v>
      </c>
      <c r="J16" s="23">
        <v>60</v>
      </c>
      <c r="K16" s="23">
        <f>J15*0.3</f>
        <v>18</v>
      </c>
      <c r="L16" s="51"/>
      <c r="M16" s="43"/>
      <c r="O16" s="102">
        <f>ROUND(Q16*P16,0)</f>
        <v>1590</v>
      </c>
      <c r="P16" s="103">
        <v>5</v>
      </c>
      <c r="Q16" s="102">
        <f>SUM(F16:K16)</f>
        <v>318</v>
      </c>
      <c r="S16" s="102">
        <f>T16*P16</f>
        <v>0</v>
      </c>
      <c r="T16" s="102"/>
      <c r="U16" s="88">
        <f>ROUND((AVERAGE(F16:J16)),0)</f>
        <v>60</v>
      </c>
      <c r="V16" s="83"/>
      <c r="W16" s="89"/>
      <c r="X16" s="89"/>
    </row>
    <row r="17" spans="4:33" ht="22.95" customHeight="1">
      <c r="O17" s="366">
        <f>SUM(O7:O16)</f>
        <v>3888</v>
      </c>
      <c r="P17" s="46"/>
      <c r="Q17" s="47"/>
      <c r="S17" s="47"/>
      <c r="T17" s="47"/>
      <c r="U17" s="47"/>
      <c r="V17" s="83"/>
      <c r="W17" s="47"/>
    </row>
    <row r="18" spans="4:33" ht="22.2" hidden="1" customHeight="1" outlineLevel="1">
      <c r="E18" s="24" t="s">
        <v>254</v>
      </c>
      <c r="F18" s="25" t="s">
        <v>239</v>
      </c>
      <c r="G18" s="25" t="s">
        <v>57</v>
      </c>
      <c r="H18" s="25" t="s">
        <v>240</v>
      </c>
      <c r="I18" s="25" t="s">
        <v>240</v>
      </c>
      <c r="J18" s="25" t="s">
        <v>239</v>
      </c>
      <c r="K18" s="53" t="s">
        <v>241</v>
      </c>
      <c r="O18" s="54"/>
      <c r="P18" s="47"/>
      <c r="Q18" s="47"/>
      <c r="S18" s="47"/>
      <c r="T18" s="47"/>
      <c r="U18" s="47"/>
      <c r="V18" s="83"/>
      <c r="W18" s="47"/>
    </row>
    <row r="19" spans="4:33" ht="22.2" hidden="1" customHeight="1" outlineLevel="1">
      <c r="E19" s="26" t="s">
        <v>255</v>
      </c>
      <c r="F19" s="23" t="e">
        <f>#REF!</f>
        <v>#REF!</v>
      </c>
      <c r="G19" s="23" t="e">
        <f>#REF!</f>
        <v>#REF!</v>
      </c>
      <c r="H19" s="23" t="e">
        <f>#REF!</f>
        <v>#REF!</v>
      </c>
      <c r="I19" s="23" t="e">
        <f>#REF!</f>
        <v>#REF!</v>
      </c>
      <c r="J19" s="23" t="e">
        <f>#REF!</f>
        <v>#REF!</v>
      </c>
      <c r="K19" s="55">
        <v>0</v>
      </c>
      <c r="O19" s="54"/>
      <c r="P19" s="47"/>
      <c r="Q19" s="47"/>
      <c r="S19" s="47"/>
      <c r="T19" s="47"/>
      <c r="U19" s="47"/>
      <c r="V19" s="83"/>
      <c r="W19" s="47"/>
    </row>
    <row r="20" spans="4:33" ht="22.2" hidden="1" customHeight="1" outlineLevel="1">
      <c r="E20" s="26" t="s">
        <v>256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55">
        <v>0</v>
      </c>
      <c r="O20" s="54"/>
      <c r="P20" s="47"/>
      <c r="Q20" s="47"/>
      <c r="S20" s="47"/>
      <c r="T20" s="47"/>
      <c r="U20" s="47"/>
      <c r="V20" s="83"/>
      <c r="W20" s="47"/>
    </row>
    <row r="21" spans="4:33" ht="22.2" hidden="1" customHeight="1" outlineLevel="1">
      <c r="E21" s="26" t="s">
        <v>257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55">
        <v>0</v>
      </c>
      <c r="O21" s="54"/>
      <c r="P21" s="47"/>
      <c r="Q21" s="47"/>
      <c r="S21" s="47"/>
      <c r="T21" s="47"/>
      <c r="U21" s="47"/>
      <c r="V21" s="83"/>
      <c r="W21" s="47"/>
    </row>
    <row r="22" spans="4:33" ht="22.2" hidden="1" customHeight="1" outlineLevel="1">
      <c r="E22" s="26" t="s">
        <v>258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55">
        <v>0</v>
      </c>
      <c r="O22" s="54"/>
      <c r="P22" s="47"/>
      <c r="Q22" s="47"/>
      <c r="S22" s="47"/>
      <c r="T22" s="47"/>
      <c r="U22" s="47"/>
      <c r="V22" s="83"/>
      <c r="W22" s="47"/>
    </row>
    <row r="23" spans="4:33" ht="22.95" hidden="1" customHeight="1" outlineLevel="1" thickBot="1">
      <c r="E23" s="27" t="s">
        <v>259</v>
      </c>
      <c r="F23" s="28" t="e">
        <f>SUM(F19:F22)-F21</f>
        <v>#REF!</v>
      </c>
      <c r="G23" s="28" t="e">
        <f>SUM(G19:G22)-G21</f>
        <v>#REF!</v>
      </c>
      <c r="H23" s="28" t="e">
        <f>SUM(H19:H22)-H21</f>
        <v>#REF!</v>
      </c>
      <c r="I23" s="28" t="e">
        <f>SUM(I19:I22)-I21</f>
        <v>#REF!</v>
      </c>
      <c r="J23" s="28" t="e">
        <f>SUM(J19:J22)-J21</f>
        <v>#REF!</v>
      </c>
      <c r="K23" s="56">
        <f>SUM(K19:K22)-K22</f>
        <v>0</v>
      </c>
      <c r="O23" s="54"/>
      <c r="P23" s="47"/>
      <c r="Q23" s="47"/>
      <c r="S23" s="47"/>
      <c r="T23" s="47"/>
      <c r="U23" s="47"/>
      <c r="V23" s="83"/>
      <c r="W23" s="47"/>
    </row>
    <row r="24" spans="4:33" ht="22.2" hidden="1" customHeight="1" outlineLevel="1">
      <c r="O24" s="54"/>
      <c r="P24" s="47"/>
      <c r="Q24" s="47"/>
      <c r="S24" s="47"/>
      <c r="T24" s="47"/>
      <c r="U24" s="47"/>
      <c r="V24" s="83"/>
      <c r="W24" s="47"/>
    </row>
    <row r="25" spans="4:33" ht="22.2" customHeight="1" collapsed="1">
      <c r="O25" s="54"/>
      <c r="P25" s="47"/>
      <c r="Q25" s="47"/>
      <c r="S25" s="47"/>
      <c r="T25" s="47"/>
      <c r="U25" s="47"/>
      <c r="V25" s="83"/>
      <c r="W25" s="47"/>
    </row>
    <row r="26" spans="4:33" s="7" customFormat="1" ht="35.1" customHeight="1">
      <c r="D26" s="14"/>
      <c r="E26" s="447" t="s">
        <v>260</v>
      </c>
      <c r="F26" s="448"/>
      <c r="G26" s="448"/>
      <c r="H26" s="448"/>
      <c r="I26" s="448"/>
      <c r="J26" s="448"/>
      <c r="K26" s="448"/>
      <c r="L26" s="448"/>
      <c r="M26" s="448"/>
      <c r="N26" s="448"/>
      <c r="O26" s="448"/>
      <c r="P26" s="448"/>
      <c r="Q26" s="448"/>
      <c r="R26" s="448"/>
      <c r="S26" s="448"/>
      <c r="T26" s="448"/>
      <c r="V26" s="13"/>
      <c r="Z26" s="9"/>
      <c r="AA26" s="9"/>
      <c r="AB26" s="9"/>
      <c r="AC26" s="9"/>
      <c r="AD26" s="9"/>
      <c r="AE26" s="9"/>
      <c r="AF26" s="9"/>
    </row>
    <row r="27" spans="4:33" s="8" customFormat="1" ht="25.2" customHeight="1" thickBot="1">
      <c r="D27" s="29"/>
      <c r="E27" s="30"/>
      <c r="F27" s="8" t="s">
        <v>261</v>
      </c>
      <c r="I27" s="8" t="s">
        <v>100</v>
      </c>
      <c r="L27" s="8" t="s">
        <v>262</v>
      </c>
      <c r="N27" s="57"/>
      <c r="O27" s="8" t="s">
        <v>263</v>
      </c>
      <c r="R27" s="7"/>
      <c r="V27" s="90"/>
      <c r="Z27" s="9"/>
      <c r="AA27" s="9"/>
      <c r="AB27" s="9"/>
      <c r="AC27" s="9"/>
      <c r="AD27" s="9"/>
      <c r="AE27" s="9"/>
      <c r="AF27" s="9"/>
    </row>
    <row r="28" spans="4:33" ht="39.9" customHeight="1">
      <c r="E28" s="31" t="s">
        <v>95</v>
      </c>
      <c r="F28" s="32" t="s">
        <v>264</v>
      </c>
      <c r="G28" s="32" t="s">
        <v>96</v>
      </c>
      <c r="H28" s="32" t="s">
        <v>97</v>
      </c>
      <c r="I28" s="32" t="s">
        <v>264</v>
      </c>
      <c r="J28" s="58" t="s">
        <v>96</v>
      </c>
      <c r="K28" s="58" t="s">
        <v>97</v>
      </c>
      <c r="L28" s="32" t="s">
        <v>232</v>
      </c>
      <c r="M28" s="59" t="s">
        <v>97</v>
      </c>
      <c r="O28" s="60" t="s">
        <v>261</v>
      </c>
      <c r="P28" s="32" t="s">
        <v>100</v>
      </c>
      <c r="Q28" s="59" t="s">
        <v>197</v>
      </c>
      <c r="R28" s="7"/>
      <c r="S28" s="449" t="s">
        <v>265</v>
      </c>
      <c r="T28" s="429"/>
      <c r="U28" s="47"/>
      <c r="V28" s="91" t="s">
        <v>266</v>
      </c>
      <c r="W28" s="92" t="s">
        <v>267</v>
      </c>
      <c r="AG28" s="8"/>
    </row>
    <row r="29" spans="4:33" ht="36" customHeight="1" collapsed="1">
      <c r="E29" s="22" t="s">
        <v>348</v>
      </c>
      <c r="F29" s="33">
        <f ca="1">ROUND((SUMIF($E$6:$X$17,$E29,O$6:O$17)),0)</f>
        <v>3110</v>
      </c>
      <c r="G29" s="33">
        <f ca="1">ROUND((SUMIF($E$6:$X$17,$E29,S$6:S$17)),0)</f>
        <v>0</v>
      </c>
      <c r="H29" s="23"/>
      <c r="I29" s="61">
        <f ca="1">ROUND((SUMIF($E$6:$X$17,$E29,Q$6:Q$17)),0)</f>
        <v>638</v>
      </c>
      <c r="J29" s="61">
        <f ca="1">ROUND((SUMIF($E$6:$T$17,$E29,T$6:T$24)),0)</f>
        <v>0</v>
      </c>
      <c r="K29" s="23"/>
      <c r="L29" s="62">
        <f ca="1">F29/I29</f>
        <v>4.8746081504702197</v>
      </c>
      <c r="M29" s="63" t="str">
        <f>IFERROR((H29/K29),"")</f>
        <v/>
      </c>
      <c r="O29" s="64" t="str">
        <f ca="1">IFERROR((H29/G29),"")</f>
        <v/>
      </c>
      <c r="P29" s="65" t="str">
        <f ca="1">IFERROR((K29/J29),"")</f>
        <v/>
      </c>
      <c r="Q29" s="93" t="str">
        <f>IF(M29&lt;&gt;"",(M29/L29),"")</f>
        <v/>
      </c>
      <c r="R29" s="7"/>
      <c r="S29" s="450" t="str">
        <f ca="1">IFERROR((AVERAGE(O29,Q29)),"")</f>
        <v/>
      </c>
      <c r="T29" s="433"/>
      <c r="U29" s="94">
        <v>1</v>
      </c>
      <c r="V29" s="95">
        <f ca="1">ROUND((SUMIF($E$6:$U$23,$E29,U$6:U$23)),0)</f>
        <v>122</v>
      </c>
      <c r="W29" s="95" t="str">
        <f ca="1">IFERROR((ROUNDUP(((F29-H29)/3/M29),0)),"")</f>
        <v/>
      </c>
      <c r="AG29" s="8"/>
    </row>
    <row r="30" spans="4:33" ht="36" customHeight="1" collapsed="1">
      <c r="E30" s="22" t="s">
        <v>344</v>
      </c>
      <c r="F30" s="33">
        <f ca="1">ROUND((SUMIF($E$6:$X$17,$E30,O$6:O$17)),0)</f>
        <v>200</v>
      </c>
      <c r="G30" s="33">
        <f ca="1">ROUND((SUMIF($E$6:$X$17,$E30,S$6:S$17)),0)</f>
        <v>0</v>
      </c>
      <c r="H30" s="23"/>
      <c r="I30" s="61">
        <f ca="1">ROUND((SUMIF($E$6:$X$17,$E30,Q$6:Q$17)),0)</f>
        <v>50</v>
      </c>
      <c r="J30" s="61">
        <f ca="1">ROUND((SUMIF($E$6:$T$17,$E30,T$6:T$24)),0)</f>
        <v>0</v>
      </c>
      <c r="K30" s="23"/>
      <c r="L30" s="62">
        <f ca="1">F30/I30</f>
        <v>4</v>
      </c>
      <c r="M30" s="63" t="str">
        <f>IFERROR((H30/K30),"")</f>
        <v/>
      </c>
      <c r="O30" s="64" t="str">
        <f ca="1">IFERROR((H30/G30),"")</f>
        <v/>
      </c>
      <c r="P30" s="65" t="str">
        <f ca="1">IFERROR((K30/J30),"")</f>
        <v/>
      </c>
      <c r="Q30" s="93" t="str">
        <f>IF(M30&lt;&gt;"",(M30/L30),"")</f>
        <v/>
      </c>
      <c r="R30" s="7"/>
      <c r="S30" s="450" t="str">
        <f ca="1">IFERROR((AVERAGE(O30,Q30)),"")</f>
        <v/>
      </c>
      <c r="T30" s="433"/>
      <c r="U30" s="94">
        <v>1</v>
      </c>
      <c r="V30" s="95">
        <f ca="1">ROUND((SUMIF($E$6:$U$23,$E30,U$6:U$23)),0)</f>
        <v>10</v>
      </c>
      <c r="W30" s="95" t="str">
        <f ca="1">IFERROR((ROUNDUP(((F30-H30)/3/M30),0)),"")</f>
        <v/>
      </c>
      <c r="AG30" s="8"/>
    </row>
    <row r="31" spans="4:33" ht="36" customHeight="1" collapsed="1">
      <c r="E31" s="22" t="s">
        <v>343</v>
      </c>
      <c r="F31" s="33">
        <f ca="1">ROUND((SUMIF($E$6:$X$17,$E31,O$6:O$17)),0)</f>
        <v>88</v>
      </c>
      <c r="G31" s="33">
        <f ca="1">ROUND((SUMIF($E$6:$X$17,$E31,S$6:S$17)),0)</f>
        <v>0</v>
      </c>
      <c r="H31" s="23"/>
      <c r="I31" s="61">
        <f ca="1">ROUND((SUMIF($E$6:$X$17,$E31,Q$6:Q$17)),0)</f>
        <v>35</v>
      </c>
      <c r="J31" s="61">
        <f ca="1">ROUND((SUMIF($E$6:$T$17,$E31,T$6:T$24)),0)</f>
        <v>0</v>
      </c>
      <c r="K31" s="23"/>
      <c r="L31" s="62">
        <f ca="1">F31/I31</f>
        <v>2.5142857142857142</v>
      </c>
      <c r="M31" s="63" t="str">
        <f>IFERROR((H31/K31),"")</f>
        <v/>
      </c>
      <c r="O31" s="64" t="str">
        <f ca="1">IFERROR((H31/G31),"")</f>
        <v/>
      </c>
      <c r="P31" s="65" t="str">
        <f ca="1">IFERROR((K31/J31),"")</f>
        <v/>
      </c>
      <c r="Q31" s="93" t="str">
        <f>IF(M31&lt;&gt;"",(M31/L31),"")</f>
        <v/>
      </c>
      <c r="R31" s="7"/>
      <c r="S31" s="450" t="str">
        <f ca="1">IFERROR((AVERAGE(O31,Q31)),"")</f>
        <v/>
      </c>
      <c r="T31" s="433"/>
      <c r="U31" s="94">
        <v>1</v>
      </c>
      <c r="V31" s="95">
        <f ca="1">ROUND((SUMIF($E$6:$U$23,$E31,U$6:U$23)),0)</f>
        <v>7</v>
      </c>
      <c r="W31" s="95" t="str">
        <f ca="1">IFERROR((ROUNDUP(((F31-H31)/3/M31),0)),"")</f>
        <v/>
      </c>
      <c r="AG31" s="8"/>
    </row>
    <row r="32" spans="4:33" ht="36" customHeight="1" collapsed="1">
      <c r="E32" s="22" t="s">
        <v>144</v>
      </c>
      <c r="F32" s="33">
        <f ca="1">ROUND((SUMIF($E$6:$X$17,$E32,O$6:O$17)),0)</f>
        <v>450</v>
      </c>
      <c r="G32" s="33">
        <f ca="1">ROUND((SUMIF($E$6:$X$17,$E32,S$6:S$17)),0)</f>
        <v>0</v>
      </c>
      <c r="H32" s="23"/>
      <c r="I32" s="61">
        <f ca="1">ROUND((SUMIF($E$6:$X$17,$E32,Q$6:Q$17)),0)</f>
        <v>30</v>
      </c>
      <c r="J32" s="61">
        <f ca="1">ROUND((SUMIF($E$6:$T$17,$E32,T$6:T$24)),0)</f>
        <v>0</v>
      </c>
      <c r="K32" s="23"/>
      <c r="L32" s="62">
        <f ca="1">F32/I32</f>
        <v>15</v>
      </c>
      <c r="M32" s="63" t="str">
        <f>IFERROR((H32/K32),"")</f>
        <v/>
      </c>
      <c r="O32" s="64" t="str">
        <f ca="1">IFERROR((H32/G32),"")</f>
        <v/>
      </c>
      <c r="P32" s="65" t="str">
        <f ca="1">IFERROR((K32/J32),"")</f>
        <v/>
      </c>
      <c r="Q32" s="93" t="str">
        <f>IF(M32&lt;&gt;"",(M32/L32),"")</f>
        <v/>
      </c>
      <c r="R32" s="7"/>
      <c r="S32" s="450" t="str">
        <f ca="1">IFERROR((AVERAGE(O32,Q32)),"")</f>
        <v/>
      </c>
      <c r="T32" s="433"/>
      <c r="U32" s="94">
        <v>1</v>
      </c>
      <c r="V32" s="95">
        <f ca="1">ROUND((SUMIF($E$6:$U$23,$E32,U$6:U$23)),0)</f>
        <v>3</v>
      </c>
      <c r="W32" s="95" t="str">
        <f ca="1">IFERROR((ROUNDUP(((F32-H32)/3/M32),0)),"")</f>
        <v/>
      </c>
      <c r="AG32" s="8"/>
    </row>
    <row r="33" spans="5:33" ht="36" customHeight="1" collapsed="1">
      <c r="E33" s="22" t="s">
        <v>143</v>
      </c>
      <c r="F33" s="33">
        <f ca="1">ROUND((SUMIF($E$6:$X$17,$E33,O$6:O$17)),0)</f>
        <v>40</v>
      </c>
      <c r="G33" s="33">
        <f ca="1">ROUND((SUMIF($E$6:$X$17,$E33,S$6:S$17)),0)</f>
        <v>0</v>
      </c>
      <c r="H33" s="23"/>
      <c r="I33" s="61">
        <f ca="1">ROUND((SUMIF($E$6:$X$17,$E33,Q$6:Q$17)),0)</f>
        <v>5</v>
      </c>
      <c r="J33" s="61">
        <f ca="1">ROUND((SUMIF($E$6:$T$17,$E33,T$6:T$24)),0)</f>
        <v>0</v>
      </c>
      <c r="K33" s="23"/>
      <c r="L33" s="62">
        <f ca="1">F33/I33</f>
        <v>8</v>
      </c>
      <c r="M33" s="63" t="str">
        <f>IFERROR((H33/K33),"")</f>
        <v/>
      </c>
      <c r="O33" s="64" t="str">
        <f ca="1">IFERROR((H33/G33),"")</f>
        <v/>
      </c>
      <c r="P33" s="65" t="str">
        <f ca="1">IFERROR((K33/J33),"")</f>
        <v/>
      </c>
      <c r="Q33" s="93" t="str">
        <f>IF(M33&lt;&gt;"",(M33/L33),"")</f>
        <v/>
      </c>
      <c r="R33" s="7"/>
      <c r="S33" s="450" t="str">
        <f ca="1">IFERROR((AVERAGE(O33,Q33)),"")</f>
        <v/>
      </c>
      <c r="T33" s="433"/>
      <c r="U33" s="94">
        <v>1</v>
      </c>
      <c r="V33" s="95">
        <f ca="1">ROUND((SUMIF($E$6:$U$23,$E33,U$6:U$23)),0)</f>
        <v>1</v>
      </c>
      <c r="W33" s="95" t="str">
        <f ca="1">IFERROR((ROUNDUP(((F33-H33)/3/M33),0)),"")</f>
        <v/>
      </c>
      <c r="AG33" s="8"/>
    </row>
    <row r="34" spans="5:33" ht="6.75" hidden="1" customHeight="1" outlineLevel="1">
      <c r="O34" s="66"/>
      <c r="P34" s="66"/>
      <c r="Q34" s="66"/>
      <c r="R34" s="7"/>
      <c r="S34" s="7"/>
      <c r="T34" s="7"/>
      <c r="U34" s="7"/>
    </row>
    <row r="35" spans="5:33" ht="15" hidden="1" customHeight="1" outlineLevel="1" thickBot="1">
      <c r="E35" s="34" t="s">
        <v>268</v>
      </c>
      <c r="F35" s="35" t="e">
        <f>SUMIF(#REF!,"F",#REF!)</f>
        <v>#REF!</v>
      </c>
      <c r="G35" s="35">
        <f ca="1">SUMIF($D$17:$U$17,"F",$S$17:$S$17)</f>
        <v>0</v>
      </c>
      <c r="H35" s="36">
        <f ca="1">SUMIF($D$17:$X$17,"F",$W$17:$W$17)</f>
        <v>0</v>
      </c>
      <c r="I35" s="67" t="e">
        <f>SUMIF(#REF!,"F",#REF!)</f>
        <v>#REF!</v>
      </c>
      <c r="J35" s="68">
        <f ca="1">SUMIF($D$17:$U$17,"F",$T$17:$T$17)</f>
        <v>0</v>
      </c>
      <c r="K35" s="36">
        <f ca="1">SUMIF($D$17:$X$17,"F",$X$17:$X$17)</f>
        <v>0</v>
      </c>
      <c r="L35" s="69" t="e">
        <f>F35/I35</f>
        <v>#REF!</v>
      </c>
      <c r="M35" s="70" t="str">
        <f ca="1">IFERROR((H35/K35),"")</f>
        <v/>
      </c>
      <c r="N35" s="71"/>
      <c r="O35" s="72" t="str">
        <f ca="1">IFERROR((H35/G35),"")</f>
        <v/>
      </c>
      <c r="P35" s="73" t="str">
        <f ca="1">IFERROR((K35/J35),"")</f>
        <v/>
      </c>
      <c r="Q35" s="96" t="str">
        <f ca="1">IFERROR((M35/L35),"")</f>
        <v/>
      </c>
      <c r="R35" s="7"/>
      <c r="S35" s="451" t="str">
        <f ca="1">IFERROR((AVERAGE(O35:Q35)),"")</f>
        <v/>
      </c>
      <c r="T35" s="429"/>
      <c r="U35" s="47"/>
      <c r="V35" s="83"/>
      <c r="W35" s="47"/>
      <c r="AG35" s="8"/>
    </row>
    <row r="36" spans="5:33" ht="8.25" hidden="1" customHeight="1" outlineLevel="1">
      <c r="E36" s="37" t="s">
        <v>269</v>
      </c>
      <c r="F36" s="38" t="e">
        <f>SUMIF(#REF!,"V",#REF!)</f>
        <v>#REF!</v>
      </c>
      <c r="G36" s="39">
        <f ca="1">SUMIF($D$17:$U$17,"V",$S$17:$S$17)</f>
        <v>0</v>
      </c>
      <c r="H36" s="40">
        <f ca="1">SUMIF($D$17:$X$17,"V",$W$17:$W$17)</f>
        <v>0</v>
      </c>
      <c r="I36" s="74" t="e">
        <f>SUMIF(#REF!,"V",#REF!)</f>
        <v>#REF!</v>
      </c>
      <c r="J36" s="39">
        <f ca="1">SUMIF($D$17:$U$17,"V",$T$17:$T$17)</f>
        <v>0</v>
      </c>
      <c r="K36" s="40">
        <f ca="1">SUMIF($D$17:$X$17,"V",$X$17:$X$17)</f>
        <v>0</v>
      </c>
      <c r="L36" s="75" t="str">
        <f>IFERROR(F36/I36,"")</f>
        <v/>
      </c>
      <c r="M36" s="76" t="str">
        <f ca="1">IFERROR((H36/K36),"")</f>
        <v/>
      </c>
      <c r="N36" s="71"/>
      <c r="O36" s="77" t="str">
        <f ca="1">IFERROR((H36/G36),"")</f>
        <v/>
      </c>
      <c r="P36" s="78" t="str">
        <f ca="1">IFERROR((K36/J36),"")</f>
        <v/>
      </c>
      <c r="Q36" s="97" t="str">
        <f ca="1">IFERROR((M36/L36),"")</f>
        <v/>
      </c>
      <c r="R36" s="7"/>
      <c r="S36" s="452" t="str">
        <f ca="1">IFERROR((AVERAGE(O36:Q36)),"")</f>
        <v/>
      </c>
      <c r="T36" s="453"/>
    </row>
    <row r="37" spans="5:33" ht="6.75" customHeight="1" collapsed="1" thickBot="1">
      <c r="O37" s="66"/>
      <c r="P37" s="66"/>
      <c r="Q37" s="66"/>
      <c r="R37" s="7"/>
      <c r="S37" s="7"/>
      <c r="T37" s="7"/>
      <c r="U37" s="7"/>
    </row>
    <row r="38" spans="5:33" ht="15" customHeight="1" thickBot="1">
      <c r="E38" s="41" t="s">
        <v>109</v>
      </c>
      <c r="F38" s="42">
        <f t="shared" ref="F38:K38" ca="1" si="4">SUM(F29)</f>
        <v>3110</v>
      </c>
      <c r="G38" s="42">
        <f t="shared" ca="1" si="4"/>
        <v>0</v>
      </c>
      <c r="H38" s="42">
        <f t="shared" si="4"/>
        <v>0</v>
      </c>
      <c r="I38" s="42">
        <f t="shared" ca="1" si="4"/>
        <v>638</v>
      </c>
      <c r="J38" s="42">
        <f t="shared" ca="1" si="4"/>
        <v>0</v>
      </c>
      <c r="K38" s="42">
        <f t="shared" si="4"/>
        <v>0</v>
      </c>
      <c r="L38" s="79">
        <f ca="1">F38/I38</f>
        <v>4.8746081504702197</v>
      </c>
      <c r="M38" s="80" t="str">
        <f>IFERROR((H38/K38),"")</f>
        <v/>
      </c>
      <c r="O38" s="81" t="str">
        <f ca="1">IFERROR((H38/G38),"")</f>
        <v/>
      </c>
      <c r="P38" s="82" t="str">
        <f ca="1">IFERROR((K38/J38),"")</f>
        <v/>
      </c>
      <c r="Q38" s="98" t="str">
        <f ca="1">IFERROR((M38/L38),"")</f>
        <v/>
      </c>
      <c r="R38" s="7"/>
      <c r="S38" s="456" t="str">
        <f ca="1">IFERROR((AVERAGE(O38:Q38)),"")</f>
        <v/>
      </c>
      <c r="T38" s="424"/>
      <c r="U38" s="99"/>
      <c r="V38" s="99"/>
      <c r="W38" s="99"/>
    </row>
    <row r="39" spans="5:33" ht="14.25" customHeight="1"/>
    <row r="40" spans="5:33" ht="14.25" customHeight="1"/>
  </sheetData>
  <mergeCells count="11">
    <mergeCell ref="S38:T38"/>
    <mergeCell ref="E4:T4"/>
    <mergeCell ref="E26:T26"/>
    <mergeCell ref="S28:T28"/>
    <mergeCell ref="S29:T29"/>
    <mergeCell ref="S35:T35"/>
    <mergeCell ref="S36:T36"/>
    <mergeCell ref="S33:T33"/>
    <mergeCell ref="S32:T32"/>
    <mergeCell ref="S31:T31"/>
    <mergeCell ref="S30:T30"/>
  </mergeCells>
  <conditionalFormatting sqref="O29:Q33 S29:T33">
    <cfRule type="cellIs" dxfId="335" priority="4" operator="lessThan">
      <formula>0.95</formula>
    </cfRule>
    <cfRule type="cellIs" dxfId="334" priority="5" operator="between">
      <formula>0.95</formula>
      <formula>0.999999999999999</formula>
    </cfRule>
    <cfRule type="cellIs" dxfId="333" priority="6" operator="greaterThanOr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0070C0"/>
  </sheetPr>
  <dimension ref="A1:AG43"/>
  <sheetViews>
    <sheetView showGridLines="0" zoomScale="80" zoomScaleNormal="80" workbookViewId="0">
      <selection activeCell="O11" sqref="O11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61.6640625" style="9" bestFit="1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ustomWidth="1" collapsed="1"/>
    <col min="26" max="26" width="28.5546875" style="9" customWidth="1"/>
    <col min="27" max="27" width="9.109375" style="9" customWidth="1"/>
    <col min="28" max="28" width="10.44140625" style="9" customWidth="1"/>
    <col min="29" max="29" width="9.109375" style="9" customWidth="1"/>
    <col min="30" max="30" width="10" style="9" customWidth="1"/>
    <col min="31" max="31" width="11.44140625" style="9" customWidth="1"/>
    <col min="32" max="32" width="10.88671875" style="9" customWidth="1"/>
    <col min="33" max="33" width="9.109375" style="9" customWidth="1"/>
    <col min="34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283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47" t="s">
        <v>238</v>
      </c>
      <c r="F4" s="448"/>
      <c r="G4" s="448"/>
      <c r="H4" s="448"/>
      <c r="I4" s="448"/>
      <c r="J4" s="448"/>
      <c r="K4" s="448"/>
      <c r="L4" s="448"/>
      <c r="M4" s="448"/>
      <c r="N4" s="448"/>
      <c r="O4" s="448"/>
      <c r="P4" s="448"/>
      <c r="Q4" s="448"/>
      <c r="R4" s="448"/>
      <c r="S4" s="448"/>
      <c r="T4" s="448"/>
      <c r="V4" s="13"/>
    </row>
    <row r="5" spans="1:24" ht="15" customHeight="1" thickBot="1">
      <c r="F5" s="16"/>
      <c r="G5" s="16"/>
      <c r="H5" s="16"/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 thickBo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/>
      <c r="E7" s="20" t="s">
        <v>346</v>
      </c>
      <c r="F7" s="21">
        <f>SUM(F8:F14)</f>
        <v>77</v>
      </c>
      <c r="G7" s="21">
        <f t="shared" ref="G7:K7" si="0">SUM(G8:G14)</f>
        <v>77</v>
      </c>
      <c r="H7" s="21">
        <f t="shared" si="0"/>
        <v>77</v>
      </c>
      <c r="I7" s="21">
        <f t="shared" si="0"/>
        <v>77</v>
      </c>
      <c r="J7" s="21">
        <f t="shared" si="0"/>
        <v>77</v>
      </c>
      <c r="K7" s="21">
        <f t="shared" si="0"/>
        <v>23.099999999999998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 t="s">
        <v>348</v>
      </c>
      <c r="F8" s="23">
        <v>48</v>
      </c>
      <c r="G8" s="23">
        <v>48</v>
      </c>
      <c r="H8" s="23">
        <v>48</v>
      </c>
      <c r="I8" s="23">
        <v>48</v>
      </c>
      <c r="J8" s="23">
        <v>48</v>
      </c>
      <c r="K8" s="23">
        <f>(J7*0.3)-K11</f>
        <v>8.0999999999999979</v>
      </c>
      <c r="L8" s="51"/>
      <c r="M8" s="43"/>
      <c r="O8" s="102">
        <f t="shared" ref="O8:O14" si="1">ROUND(Q8*P8,0)</f>
        <v>1241</v>
      </c>
      <c r="P8" s="103">
        <v>5</v>
      </c>
      <c r="Q8" s="102">
        <f t="shared" ref="Q8:Q14" si="2">SUM(F8:K8)</f>
        <v>248.1</v>
      </c>
      <c r="S8" s="102">
        <f t="shared" ref="S8:S14" si="3">T8*P8</f>
        <v>0</v>
      </c>
      <c r="T8" s="102"/>
      <c r="U8" s="88">
        <f t="shared" ref="U8:U14" si="4">ROUND((AVERAGE(F8:J8)),0)</f>
        <v>48</v>
      </c>
      <c r="V8" s="83"/>
      <c r="W8" s="89"/>
      <c r="X8" s="89"/>
    </row>
    <row r="9" spans="1:24" ht="15" customHeight="1">
      <c r="E9" s="101" t="s">
        <v>344</v>
      </c>
      <c r="F9" s="23">
        <v>10</v>
      </c>
      <c r="G9" s="23">
        <v>10</v>
      </c>
      <c r="H9" s="23">
        <v>10</v>
      </c>
      <c r="I9" s="23">
        <v>10</v>
      </c>
      <c r="J9" s="23">
        <v>10</v>
      </c>
      <c r="K9" s="23">
        <v>0</v>
      </c>
      <c r="L9" s="51"/>
      <c r="M9" s="43"/>
      <c r="O9" s="102">
        <f t="shared" ref="O9" si="5">ROUND(Q9*P9,0)</f>
        <v>125</v>
      </c>
      <c r="P9" s="103">
        <v>2.5</v>
      </c>
      <c r="Q9" s="102">
        <f t="shared" ref="Q9" si="6">SUM(F9:K9)</f>
        <v>50</v>
      </c>
      <c r="S9" s="102">
        <f t="shared" ref="S9" si="7">T9*P9</f>
        <v>0</v>
      </c>
      <c r="T9" s="102"/>
      <c r="U9" s="88">
        <f t="shared" ref="U9" si="8">ROUND((AVERAGE(F9:J9)),0)</f>
        <v>10</v>
      </c>
      <c r="V9" s="83"/>
      <c r="W9" s="89"/>
      <c r="X9" s="89"/>
    </row>
    <row r="10" spans="1:24" ht="15" customHeight="1">
      <c r="E10" s="101" t="s">
        <v>343</v>
      </c>
      <c r="F10" s="23">
        <v>7</v>
      </c>
      <c r="G10" s="23">
        <v>7</v>
      </c>
      <c r="H10" s="23">
        <v>7</v>
      </c>
      <c r="I10" s="23">
        <v>7</v>
      </c>
      <c r="J10" s="23">
        <v>7</v>
      </c>
      <c r="K10" s="23">
        <v>0</v>
      </c>
      <c r="L10" s="51"/>
      <c r="M10" s="43"/>
      <c r="O10" s="102">
        <f t="shared" si="1"/>
        <v>70</v>
      </c>
      <c r="P10" s="103">
        <v>2</v>
      </c>
      <c r="Q10" s="102">
        <f t="shared" si="2"/>
        <v>35</v>
      </c>
      <c r="S10" s="102">
        <f t="shared" si="3"/>
        <v>0</v>
      </c>
      <c r="T10" s="102"/>
      <c r="U10" s="88">
        <f t="shared" si="4"/>
        <v>7</v>
      </c>
      <c r="V10" s="83"/>
      <c r="W10" s="89"/>
      <c r="X10" s="89"/>
    </row>
    <row r="11" spans="1:24" ht="15" customHeight="1">
      <c r="E11" s="101" t="s">
        <v>144</v>
      </c>
      <c r="F11" s="23">
        <v>3</v>
      </c>
      <c r="G11" s="23">
        <v>3</v>
      </c>
      <c r="H11" s="23">
        <v>3</v>
      </c>
      <c r="I11" s="23">
        <v>3</v>
      </c>
      <c r="J11" s="23">
        <v>3</v>
      </c>
      <c r="K11" s="23">
        <v>15</v>
      </c>
      <c r="L11" s="51"/>
      <c r="M11" s="43"/>
      <c r="O11" s="102">
        <f t="shared" si="1"/>
        <v>360</v>
      </c>
      <c r="P11" s="103">
        <v>12</v>
      </c>
      <c r="Q11" s="102">
        <f t="shared" si="2"/>
        <v>30</v>
      </c>
      <c r="S11" s="102">
        <f t="shared" si="3"/>
        <v>0</v>
      </c>
      <c r="T11" s="102"/>
      <c r="U11" s="88">
        <f t="shared" si="4"/>
        <v>3</v>
      </c>
      <c r="V11" s="83"/>
      <c r="W11" s="89"/>
      <c r="X11" s="89"/>
    </row>
    <row r="12" spans="1:24" ht="15" customHeight="1">
      <c r="E12" s="101" t="s">
        <v>143</v>
      </c>
      <c r="F12" s="23">
        <v>1</v>
      </c>
      <c r="G12" s="23">
        <v>1</v>
      </c>
      <c r="H12" s="23">
        <v>1</v>
      </c>
      <c r="I12" s="23">
        <v>1</v>
      </c>
      <c r="J12" s="23">
        <v>1</v>
      </c>
      <c r="K12" s="23">
        <v>0</v>
      </c>
      <c r="L12" s="51"/>
      <c r="M12" s="43"/>
      <c r="O12" s="102">
        <f t="shared" si="1"/>
        <v>25</v>
      </c>
      <c r="P12" s="103">
        <v>5</v>
      </c>
      <c r="Q12" s="102">
        <f t="shared" si="2"/>
        <v>5</v>
      </c>
      <c r="S12" s="102">
        <f t="shared" si="3"/>
        <v>0</v>
      </c>
      <c r="T12" s="102"/>
      <c r="U12" s="88">
        <f t="shared" si="4"/>
        <v>1</v>
      </c>
      <c r="V12" s="83"/>
      <c r="W12" s="89"/>
      <c r="X12" s="89"/>
    </row>
    <row r="13" spans="1:24" s="19" customFormat="1" ht="15" customHeight="1">
      <c r="D13" s="45"/>
      <c r="E13" s="376" t="s">
        <v>145</v>
      </c>
      <c r="F13" s="377">
        <v>8</v>
      </c>
      <c r="G13" s="377">
        <v>0</v>
      </c>
      <c r="H13" s="377">
        <v>0</v>
      </c>
      <c r="I13" s="377">
        <v>0</v>
      </c>
      <c r="J13" s="377">
        <v>0</v>
      </c>
      <c r="K13" s="377">
        <v>0</v>
      </c>
      <c r="L13" s="16" t="s">
        <v>161</v>
      </c>
      <c r="M13" s="378"/>
      <c r="N13" s="379"/>
      <c r="O13" s="380">
        <f t="shared" si="1"/>
        <v>72</v>
      </c>
      <c r="P13" s="381">
        <v>9</v>
      </c>
      <c r="Q13" s="380">
        <f t="shared" si="2"/>
        <v>8</v>
      </c>
      <c r="R13" s="382"/>
      <c r="S13" s="380">
        <f t="shared" si="3"/>
        <v>0</v>
      </c>
      <c r="T13" s="380"/>
      <c r="U13" s="383">
        <f t="shared" si="4"/>
        <v>2</v>
      </c>
      <c r="V13" s="384"/>
      <c r="W13" s="385"/>
      <c r="X13" s="385"/>
    </row>
    <row r="14" spans="1:24" ht="15" customHeight="1">
      <c r="E14" s="101" t="s">
        <v>145</v>
      </c>
      <c r="F14" s="23">
        <v>0</v>
      </c>
      <c r="G14" s="23">
        <v>8</v>
      </c>
      <c r="H14" s="23">
        <v>8</v>
      </c>
      <c r="I14" s="23">
        <v>8</v>
      </c>
      <c r="J14" s="23">
        <v>8</v>
      </c>
      <c r="K14" s="23">
        <v>0</v>
      </c>
      <c r="L14" s="51"/>
      <c r="M14" s="43"/>
      <c r="O14" s="102">
        <f t="shared" si="1"/>
        <v>432</v>
      </c>
      <c r="P14" s="103">
        <v>13.5</v>
      </c>
      <c r="Q14" s="102">
        <f t="shared" si="2"/>
        <v>32</v>
      </c>
      <c r="S14" s="102">
        <f t="shared" si="3"/>
        <v>0</v>
      </c>
      <c r="T14" s="102"/>
      <c r="U14" s="88">
        <f t="shared" si="4"/>
        <v>6</v>
      </c>
      <c r="V14" s="83"/>
      <c r="W14" s="89"/>
      <c r="X14" s="89"/>
    </row>
    <row r="15" spans="1:24" ht="15" customHeight="1">
      <c r="A15" s="19"/>
      <c r="E15" s="387" t="s">
        <v>347</v>
      </c>
      <c r="F15" s="21">
        <f t="shared" ref="F15:K15" si="9">SUM(F16:F16)</f>
        <v>8.6999999999999993</v>
      </c>
      <c r="G15" s="21">
        <f t="shared" si="9"/>
        <v>8.6999999999999993</v>
      </c>
      <c r="H15" s="21">
        <f t="shared" si="9"/>
        <v>8.6999999999999993</v>
      </c>
      <c r="I15" s="21">
        <f t="shared" si="9"/>
        <v>8.6999999999999993</v>
      </c>
      <c r="J15" s="21">
        <f t="shared" si="9"/>
        <v>8.6999999999999993</v>
      </c>
      <c r="K15" s="21">
        <f t="shared" si="9"/>
        <v>0</v>
      </c>
      <c r="L15" s="43"/>
      <c r="Q15" s="87" t="s">
        <v>246</v>
      </c>
      <c r="T15" s="87" t="s">
        <v>247</v>
      </c>
      <c r="U15" s="88"/>
      <c r="V15" s="83"/>
      <c r="X15" s="87" t="s">
        <v>248</v>
      </c>
    </row>
    <row r="16" spans="1:24" ht="15" customHeight="1">
      <c r="E16" s="101" t="s">
        <v>348</v>
      </c>
      <c r="F16" s="23">
        <f>(F7-F8)*0.3</f>
        <v>8.6999999999999993</v>
      </c>
      <c r="G16" s="23">
        <f t="shared" ref="G16:J16" si="10">(G7-G8)*0.3</f>
        <v>8.6999999999999993</v>
      </c>
      <c r="H16" s="23">
        <f t="shared" si="10"/>
        <v>8.6999999999999993</v>
      </c>
      <c r="I16" s="23">
        <f t="shared" si="10"/>
        <v>8.6999999999999993</v>
      </c>
      <c r="J16" s="23">
        <f t="shared" si="10"/>
        <v>8.6999999999999993</v>
      </c>
      <c r="K16" s="23">
        <v>0</v>
      </c>
      <c r="L16" s="51"/>
      <c r="M16" s="43"/>
      <c r="O16" s="102">
        <f>ROUND(Q16*P16,0)</f>
        <v>109</v>
      </c>
      <c r="P16" s="103">
        <f>P18/2</f>
        <v>2.5</v>
      </c>
      <c r="Q16" s="102">
        <f>SUM(F16:K16)</f>
        <v>43.5</v>
      </c>
      <c r="S16" s="102">
        <f>T16*P16</f>
        <v>0</v>
      </c>
      <c r="T16" s="102"/>
      <c r="U16" s="88">
        <f>ROUND((AVERAGE(F16:J16)),0)</f>
        <v>9</v>
      </c>
      <c r="V16" s="83"/>
      <c r="W16" s="89"/>
      <c r="X16" s="89"/>
    </row>
    <row r="17" spans="1:33" ht="15" customHeight="1">
      <c r="A17" s="19"/>
      <c r="E17" s="407" t="s">
        <v>338</v>
      </c>
      <c r="F17" s="370">
        <f>SUM(F18:F20)</f>
        <v>60</v>
      </c>
      <c r="G17" s="370">
        <f t="shared" ref="G17:K17" si="11">SUM(G18:G20)</f>
        <v>60</v>
      </c>
      <c r="H17" s="370">
        <f t="shared" si="11"/>
        <v>60</v>
      </c>
      <c r="I17" s="370">
        <f t="shared" si="11"/>
        <v>60</v>
      </c>
      <c r="J17" s="370">
        <f t="shared" si="11"/>
        <v>60</v>
      </c>
      <c r="K17" s="370">
        <f t="shared" si="11"/>
        <v>18</v>
      </c>
      <c r="L17" s="43"/>
      <c r="Q17" s="87" t="s">
        <v>246</v>
      </c>
      <c r="T17" s="87" t="s">
        <v>247</v>
      </c>
      <c r="U17" s="88"/>
      <c r="V17" s="83"/>
      <c r="X17" s="87" t="s">
        <v>248</v>
      </c>
    </row>
    <row r="18" spans="1:33" ht="15" customHeight="1">
      <c r="E18" s="101" t="s">
        <v>348</v>
      </c>
      <c r="F18" s="23">
        <v>60</v>
      </c>
      <c r="G18" s="23">
        <v>60</v>
      </c>
      <c r="H18" s="23">
        <v>60</v>
      </c>
      <c r="I18" s="23">
        <v>60</v>
      </c>
      <c r="J18" s="23">
        <v>60</v>
      </c>
      <c r="K18" s="23">
        <f>J17*0.3</f>
        <v>18</v>
      </c>
      <c r="L18" s="51"/>
      <c r="M18" s="43"/>
      <c r="O18" s="102">
        <f t="shared" ref="O18" si="12">ROUND(Q18*P18,0)</f>
        <v>1590</v>
      </c>
      <c r="P18" s="103">
        <v>5</v>
      </c>
      <c r="Q18" s="102">
        <f t="shared" ref="Q18" si="13">SUM(F18:K18)</f>
        <v>318</v>
      </c>
      <c r="S18" s="102">
        <f t="shared" ref="S18" si="14">T18*P18</f>
        <v>0</v>
      </c>
      <c r="T18" s="102"/>
      <c r="U18" s="88">
        <f t="shared" ref="U18" si="15">ROUND((AVERAGE(F18:J18)),0)</f>
        <v>60</v>
      </c>
      <c r="V18" s="83"/>
      <c r="W18" s="89"/>
      <c r="X18" s="89"/>
    </row>
    <row r="19" spans="1:33" ht="22.95" customHeight="1" thickBot="1">
      <c r="O19" s="52">
        <f>SUM(O7:O18)</f>
        <v>4024</v>
      </c>
      <c r="P19" s="46"/>
      <c r="Q19" s="47"/>
      <c r="S19" s="47"/>
      <c r="T19" s="47"/>
      <c r="U19" s="47"/>
      <c r="V19" s="83"/>
      <c r="W19" s="47"/>
    </row>
    <row r="20" spans="1:33" ht="22.2" hidden="1" customHeight="1" outlineLevel="1">
      <c r="E20" s="24" t="s">
        <v>254</v>
      </c>
      <c r="F20" s="25" t="s">
        <v>239</v>
      </c>
      <c r="G20" s="25" t="s">
        <v>57</v>
      </c>
      <c r="H20" s="25" t="s">
        <v>240</v>
      </c>
      <c r="I20" s="25" t="s">
        <v>240</v>
      </c>
      <c r="J20" s="25" t="s">
        <v>239</v>
      </c>
      <c r="K20" s="53" t="s">
        <v>241</v>
      </c>
      <c r="O20" s="54"/>
      <c r="P20" s="47"/>
      <c r="Q20" s="47"/>
      <c r="S20" s="47"/>
      <c r="T20" s="47"/>
      <c r="U20" s="47"/>
      <c r="V20" s="83"/>
      <c r="W20" s="47"/>
    </row>
    <row r="21" spans="1:33" ht="22.2" hidden="1" customHeight="1" outlineLevel="1">
      <c r="E21" s="26" t="s">
        <v>255</v>
      </c>
      <c r="F21" s="23" t="e">
        <f>#REF!</f>
        <v>#REF!</v>
      </c>
      <c r="G21" s="23" t="e">
        <f>#REF!</f>
        <v>#REF!</v>
      </c>
      <c r="H21" s="23" t="e">
        <f>#REF!</f>
        <v>#REF!</v>
      </c>
      <c r="I21" s="23" t="e">
        <f>#REF!</f>
        <v>#REF!</v>
      </c>
      <c r="J21" s="23" t="e">
        <f>#REF!</f>
        <v>#REF!</v>
      </c>
      <c r="K21" s="55">
        <v>0</v>
      </c>
      <c r="O21" s="54"/>
      <c r="P21" s="47"/>
      <c r="Q21" s="47"/>
      <c r="S21" s="47"/>
      <c r="T21" s="47"/>
      <c r="U21" s="47"/>
      <c r="V21" s="83"/>
      <c r="W21" s="47"/>
    </row>
    <row r="22" spans="1:33" ht="22.2" hidden="1" customHeight="1" outlineLevel="1">
      <c r="E22" s="26" t="s">
        <v>256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55">
        <v>0</v>
      </c>
      <c r="O22" s="54"/>
      <c r="P22" s="47"/>
      <c r="Q22" s="47"/>
      <c r="S22" s="47"/>
      <c r="T22" s="47"/>
      <c r="U22" s="47"/>
      <c r="V22" s="83"/>
      <c r="W22" s="47"/>
    </row>
    <row r="23" spans="1:33" ht="22.2" hidden="1" customHeight="1" outlineLevel="1">
      <c r="E23" s="26" t="s">
        <v>257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55">
        <v>0</v>
      </c>
      <c r="O23" s="54"/>
      <c r="P23" s="47"/>
      <c r="Q23" s="47"/>
      <c r="S23" s="47"/>
      <c r="T23" s="47"/>
      <c r="U23" s="47"/>
      <c r="V23" s="83"/>
      <c r="W23" s="47"/>
    </row>
    <row r="24" spans="1:33" ht="22.2" hidden="1" customHeight="1" outlineLevel="1">
      <c r="E24" s="26" t="s">
        <v>258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55">
        <v>0</v>
      </c>
      <c r="O24" s="54"/>
      <c r="P24" s="47"/>
      <c r="Q24" s="47"/>
      <c r="S24" s="47"/>
      <c r="T24" s="47"/>
      <c r="U24" s="47"/>
      <c r="V24" s="83"/>
      <c r="W24" s="47"/>
    </row>
    <row r="25" spans="1:33" ht="22.95" hidden="1" customHeight="1" outlineLevel="1" thickBot="1">
      <c r="E25" s="27" t="s">
        <v>259</v>
      </c>
      <c r="F25" s="28" t="e">
        <f>SUM(F21:F24)-F23</f>
        <v>#REF!</v>
      </c>
      <c r="G25" s="28" t="e">
        <f>SUM(G21:G24)-G23</f>
        <v>#REF!</v>
      </c>
      <c r="H25" s="28" t="e">
        <f>SUM(H21:H24)-H23</f>
        <v>#REF!</v>
      </c>
      <c r="I25" s="28" t="e">
        <f>SUM(I21:I24)-I23</f>
        <v>#REF!</v>
      </c>
      <c r="J25" s="28" t="e">
        <f>SUM(J21:J24)-J23</f>
        <v>#REF!</v>
      </c>
      <c r="K25" s="56">
        <f>SUM(K21:K24)-K24</f>
        <v>0</v>
      </c>
      <c r="O25" s="54"/>
      <c r="P25" s="47"/>
      <c r="Q25" s="47"/>
      <c r="S25" s="47"/>
      <c r="T25" s="47"/>
      <c r="U25" s="47"/>
      <c r="V25" s="83"/>
      <c r="W25" s="47"/>
    </row>
    <row r="26" spans="1:33" ht="22.2" hidden="1" customHeight="1" outlineLevel="1">
      <c r="O26" s="54"/>
      <c r="P26" s="47"/>
      <c r="Q26" s="47"/>
      <c r="S26" s="47"/>
      <c r="T26" s="47"/>
      <c r="U26" s="47"/>
      <c r="V26" s="83"/>
      <c r="W26" s="47"/>
    </row>
    <row r="27" spans="1:33" ht="22.2" customHeight="1" collapsed="1">
      <c r="O27" s="54"/>
      <c r="P27" s="47"/>
      <c r="Q27" s="47"/>
      <c r="S27" s="47"/>
      <c r="T27" s="47"/>
      <c r="U27" s="47"/>
      <c r="V27" s="83"/>
      <c r="W27" s="47"/>
    </row>
    <row r="28" spans="1:33" s="7" customFormat="1" ht="35.1" customHeight="1">
      <c r="D28" s="14"/>
      <c r="E28" s="447" t="s">
        <v>260</v>
      </c>
      <c r="F28" s="448"/>
      <c r="G28" s="448"/>
      <c r="H28" s="448"/>
      <c r="I28" s="448"/>
      <c r="J28" s="448"/>
      <c r="K28" s="448"/>
      <c r="L28" s="448"/>
      <c r="M28" s="448"/>
      <c r="N28" s="448"/>
      <c r="O28" s="448"/>
      <c r="P28" s="448"/>
      <c r="Q28" s="448"/>
      <c r="R28" s="448"/>
      <c r="S28" s="448"/>
      <c r="T28" s="448"/>
      <c r="V28" s="13"/>
      <c r="Z28" s="9"/>
      <c r="AA28" s="9"/>
      <c r="AB28" s="9"/>
      <c r="AC28" s="9"/>
      <c r="AD28" s="9"/>
      <c r="AE28" s="9"/>
      <c r="AF28" s="9"/>
    </row>
    <row r="29" spans="1:33" s="8" customFormat="1" ht="25.2" customHeight="1" thickBot="1">
      <c r="D29" s="29"/>
      <c r="E29" s="30"/>
      <c r="F29" s="8" t="s">
        <v>261</v>
      </c>
      <c r="I29" s="8" t="s">
        <v>100</v>
      </c>
      <c r="L29" s="8" t="s">
        <v>262</v>
      </c>
      <c r="N29" s="57"/>
      <c r="O29" s="8" t="s">
        <v>263</v>
      </c>
      <c r="R29" s="7"/>
      <c r="V29" s="90"/>
      <c r="Z29" s="9"/>
      <c r="AA29" s="9"/>
      <c r="AB29" s="9"/>
      <c r="AC29" s="9"/>
      <c r="AD29" s="9"/>
      <c r="AE29" s="9"/>
      <c r="AF29" s="9"/>
    </row>
    <row r="30" spans="1:33" ht="39.9" customHeight="1">
      <c r="E30" s="31" t="s">
        <v>95</v>
      </c>
      <c r="F30" s="32" t="s">
        <v>264</v>
      </c>
      <c r="G30" s="32" t="s">
        <v>96</v>
      </c>
      <c r="H30" s="32" t="s">
        <v>97</v>
      </c>
      <c r="I30" s="32" t="s">
        <v>264</v>
      </c>
      <c r="J30" s="58" t="s">
        <v>96</v>
      </c>
      <c r="K30" s="58" t="s">
        <v>97</v>
      </c>
      <c r="L30" s="32" t="s">
        <v>232</v>
      </c>
      <c r="M30" s="59" t="s">
        <v>97</v>
      </c>
      <c r="O30" s="60" t="s">
        <v>261</v>
      </c>
      <c r="P30" s="32" t="s">
        <v>100</v>
      </c>
      <c r="Q30" s="59" t="s">
        <v>197</v>
      </c>
      <c r="R30" s="7"/>
      <c r="S30" s="449" t="s">
        <v>265</v>
      </c>
      <c r="T30" s="429"/>
      <c r="U30" s="47"/>
      <c r="V30" s="91" t="s">
        <v>266</v>
      </c>
      <c r="W30" s="92" t="s">
        <v>267</v>
      </c>
      <c r="AG30" s="8"/>
    </row>
    <row r="31" spans="1:33" ht="36" customHeight="1" collapsed="1">
      <c r="E31" s="22" t="s">
        <v>348</v>
      </c>
      <c r="F31" s="33">
        <f t="shared" ref="F31:F36" ca="1" si="16">ROUND((SUMIF($E$6:$X$19,$E31,O$6:O$19)),0)</f>
        <v>2940</v>
      </c>
      <c r="G31" s="33">
        <f t="shared" ref="G31:G36" ca="1" si="17">ROUND((SUMIF($E$6:$X$19,$E31,S$6:S$19)),0)</f>
        <v>0</v>
      </c>
      <c r="H31" s="23"/>
      <c r="I31" s="61">
        <f t="shared" ref="I31:I36" ca="1" si="18">ROUND((SUMIF($E$6:$X$19,$E31,Q$6:Q$19)),0)</f>
        <v>610</v>
      </c>
      <c r="J31" s="61">
        <f t="shared" ref="J31:J36" ca="1" si="19">ROUND((SUMIF($E$6:$T$19,$E31,T$6:T$26)),0)</f>
        <v>0</v>
      </c>
      <c r="K31" s="23"/>
      <c r="L31" s="62">
        <f t="shared" ref="L31:L36" ca="1" si="20">F31/I31</f>
        <v>4.8196721311475406</v>
      </c>
      <c r="M31" s="63" t="str">
        <f t="shared" ref="M31:M36" si="21">IFERROR((H31/K31),"")</f>
        <v/>
      </c>
      <c r="O31" s="64" t="str">
        <f t="shared" ref="O31:O36" ca="1" si="22">IFERROR((H31/G31),"")</f>
        <v/>
      </c>
      <c r="P31" s="65" t="str">
        <f t="shared" ref="P31:P36" ca="1" si="23">IFERROR((K31/J31),"")</f>
        <v/>
      </c>
      <c r="Q31" s="93" t="str">
        <f t="shared" ref="Q31:Q36" si="24">IF(M31&lt;&gt;"",(M31/L31),"")</f>
        <v/>
      </c>
      <c r="R31" s="7"/>
      <c r="S31" s="450" t="str">
        <f t="shared" ref="S31:S36" ca="1" si="25">IFERROR((AVERAGE(O31,Q31)),"")</f>
        <v/>
      </c>
      <c r="T31" s="433"/>
      <c r="U31" s="94">
        <v>1</v>
      </c>
      <c r="V31" s="95">
        <f t="shared" ref="V31:V36" ca="1" si="26">ROUND((SUMIF($E$6:$U$25,$E31,U$6:U$25)),0)</f>
        <v>117</v>
      </c>
      <c r="W31" s="95" t="str">
        <f t="shared" ref="W31:W36" ca="1" si="27">IFERROR((ROUNDUP(((F31-H31)/3/M31),0)),"")</f>
        <v/>
      </c>
      <c r="AG31" s="8"/>
    </row>
    <row r="32" spans="1:33" ht="36" customHeight="1" collapsed="1">
      <c r="E32" s="22" t="s">
        <v>344</v>
      </c>
      <c r="F32" s="33">
        <f t="shared" ca="1" si="16"/>
        <v>125</v>
      </c>
      <c r="G32" s="33">
        <f t="shared" ca="1" si="17"/>
        <v>0</v>
      </c>
      <c r="H32" s="23"/>
      <c r="I32" s="61">
        <f t="shared" ca="1" si="18"/>
        <v>50</v>
      </c>
      <c r="J32" s="61">
        <f t="shared" ca="1" si="19"/>
        <v>0</v>
      </c>
      <c r="K32" s="23"/>
      <c r="L32" s="62">
        <f t="shared" ca="1" si="20"/>
        <v>2.5</v>
      </c>
      <c r="M32" s="63" t="str">
        <f t="shared" si="21"/>
        <v/>
      </c>
      <c r="O32" s="64" t="str">
        <f t="shared" ca="1" si="22"/>
        <v/>
      </c>
      <c r="P32" s="65" t="str">
        <f t="shared" ca="1" si="23"/>
        <v/>
      </c>
      <c r="Q32" s="93" t="str">
        <f t="shared" si="24"/>
        <v/>
      </c>
      <c r="R32" s="7"/>
      <c r="S32" s="450" t="str">
        <f t="shared" ca="1" si="25"/>
        <v/>
      </c>
      <c r="T32" s="433"/>
      <c r="U32" s="94">
        <v>1</v>
      </c>
      <c r="V32" s="95">
        <f t="shared" ca="1" si="26"/>
        <v>10</v>
      </c>
      <c r="W32" s="95" t="str">
        <f t="shared" ca="1" si="27"/>
        <v/>
      </c>
      <c r="AG32" s="8"/>
    </row>
    <row r="33" spans="5:33" ht="36" customHeight="1" collapsed="1">
      <c r="E33" s="22" t="s">
        <v>343</v>
      </c>
      <c r="F33" s="33">
        <f t="shared" ca="1" si="16"/>
        <v>70</v>
      </c>
      <c r="G33" s="33">
        <f t="shared" ca="1" si="17"/>
        <v>0</v>
      </c>
      <c r="H33" s="23"/>
      <c r="I33" s="61">
        <f t="shared" ca="1" si="18"/>
        <v>35</v>
      </c>
      <c r="J33" s="61">
        <f t="shared" ca="1" si="19"/>
        <v>0</v>
      </c>
      <c r="K33" s="23"/>
      <c r="L33" s="62">
        <f t="shared" ca="1" si="20"/>
        <v>2</v>
      </c>
      <c r="M33" s="63" t="str">
        <f t="shared" si="21"/>
        <v/>
      </c>
      <c r="O33" s="64" t="str">
        <f t="shared" ca="1" si="22"/>
        <v/>
      </c>
      <c r="P33" s="65" t="str">
        <f t="shared" ca="1" si="23"/>
        <v/>
      </c>
      <c r="Q33" s="93" t="str">
        <f t="shared" si="24"/>
        <v/>
      </c>
      <c r="R33" s="7"/>
      <c r="S33" s="450" t="str">
        <f t="shared" ca="1" si="25"/>
        <v/>
      </c>
      <c r="T33" s="433"/>
      <c r="U33" s="94">
        <v>1</v>
      </c>
      <c r="V33" s="95">
        <f t="shared" ca="1" si="26"/>
        <v>7</v>
      </c>
      <c r="W33" s="95" t="str">
        <f t="shared" ca="1" si="27"/>
        <v/>
      </c>
      <c r="AG33" s="8"/>
    </row>
    <row r="34" spans="5:33" ht="36" customHeight="1" collapsed="1">
      <c r="E34" s="22" t="s">
        <v>144</v>
      </c>
      <c r="F34" s="33">
        <f t="shared" ca="1" si="16"/>
        <v>360</v>
      </c>
      <c r="G34" s="33">
        <f t="shared" ca="1" si="17"/>
        <v>0</v>
      </c>
      <c r="H34" s="23"/>
      <c r="I34" s="61">
        <f t="shared" ca="1" si="18"/>
        <v>30</v>
      </c>
      <c r="J34" s="61">
        <f t="shared" ca="1" si="19"/>
        <v>0</v>
      </c>
      <c r="K34" s="23"/>
      <c r="L34" s="62">
        <f t="shared" ca="1" si="20"/>
        <v>12</v>
      </c>
      <c r="M34" s="63" t="str">
        <f t="shared" si="21"/>
        <v/>
      </c>
      <c r="O34" s="64" t="str">
        <f t="shared" ca="1" si="22"/>
        <v/>
      </c>
      <c r="P34" s="65" t="str">
        <f t="shared" ca="1" si="23"/>
        <v/>
      </c>
      <c r="Q34" s="93" t="str">
        <f t="shared" si="24"/>
        <v/>
      </c>
      <c r="R34" s="7"/>
      <c r="S34" s="450" t="str">
        <f t="shared" ca="1" si="25"/>
        <v/>
      </c>
      <c r="T34" s="433"/>
      <c r="U34" s="94">
        <v>1</v>
      </c>
      <c r="V34" s="95">
        <f t="shared" ca="1" si="26"/>
        <v>3</v>
      </c>
      <c r="W34" s="95" t="str">
        <f t="shared" ca="1" si="27"/>
        <v/>
      </c>
      <c r="AG34" s="8"/>
    </row>
    <row r="35" spans="5:33" ht="36" customHeight="1" collapsed="1">
      <c r="E35" s="22" t="s">
        <v>143</v>
      </c>
      <c r="F35" s="33">
        <f t="shared" ca="1" si="16"/>
        <v>25</v>
      </c>
      <c r="G35" s="33">
        <f t="shared" ca="1" si="17"/>
        <v>0</v>
      </c>
      <c r="H35" s="23"/>
      <c r="I35" s="61">
        <f t="shared" ca="1" si="18"/>
        <v>5</v>
      </c>
      <c r="J35" s="61">
        <f t="shared" ca="1" si="19"/>
        <v>0</v>
      </c>
      <c r="K35" s="23"/>
      <c r="L35" s="62">
        <f t="shared" ca="1" si="20"/>
        <v>5</v>
      </c>
      <c r="M35" s="63" t="str">
        <f t="shared" si="21"/>
        <v/>
      </c>
      <c r="O35" s="64" t="str">
        <f t="shared" ca="1" si="22"/>
        <v/>
      </c>
      <c r="P35" s="65" t="str">
        <f t="shared" ca="1" si="23"/>
        <v/>
      </c>
      <c r="Q35" s="93" t="str">
        <f t="shared" si="24"/>
        <v/>
      </c>
      <c r="R35" s="7"/>
      <c r="S35" s="450" t="str">
        <f t="shared" ca="1" si="25"/>
        <v/>
      </c>
      <c r="T35" s="433"/>
      <c r="U35" s="94">
        <v>1</v>
      </c>
      <c r="V35" s="95">
        <f t="shared" ca="1" si="26"/>
        <v>1</v>
      </c>
      <c r="W35" s="95" t="str">
        <f t="shared" ca="1" si="27"/>
        <v/>
      </c>
      <c r="AG35" s="8"/>
    </row>
    <row r="36" spans="5:33" ht="36" customHeight="1" collapsed="1">
      <c r="E36" s="22" t="s">
        <v>145</v>
      </c>
      <c r="F36" s="33">
        <f t="shared" ca="1" si="16"/>
        <v>504</v>
      </c>
      <c r="G36" s="33">
        <f t="shared" ca="1" si="17"/>
        <v>0</v>
      </c>
      <c r="H36" s="23"/>
      <c r="I36" s="61">
        <f t="shared" ca="1" si="18"/>
        <v>40</v>
      </c>
      <c r="J36" s="61">
        <f t="shared" ca="1" si="19"/>
        <v>0</v>
      </c>
      <c r="K36" s="23"/>
      <c r="L36" s="62">
        <f t="shared" ca="1" si="20"/>
        <v>12.6</v>
      </c>
      <c r="M36" s="63" t="str">
        <f t="shared" si="21"/>
        <v/>
      </c>
      <c r="O36" s="64" t="str">
        <f t="shared" ca="1" si="22"/>
        <v/>
      </c>
      <c r="P36" s="65" t="str">
        <f t="shared" ca="1" si="23"/>
        <v/>
      </c>
      <c r="Q36" s="93" t="str">
        <f t="shared" si="24"/>
        <v/>
      </c>
      <c r="R36" s="7"/>
      <c r="S36" s="450" t="str">
        <f t="shared" ca="1" si="25"/>
        <v/>
      </c>
      <c r="T36" s="433"/>
      <c r="U36" s="94">
        <v>1</v>
      </c>
      <c r="V36" s="95">
        <f t="shared" ca="1" si="26"/>
        <v>8</v>
      </c>
      <c r="W36" s="95" t="str">
        <f t="shared" ca="1" si="27"/>
        <v/>
      </c>
      <c r="AG36" s="8"/>
    </row>
    <row r="37" spans="5:33" ht="6.75" hidden="1" customHeight="1" outlineLevel="1">
      <c r="O37" s="66"/>
      <c r="P37" s="66"/>
      <c r="Q37" s="66"/>
      <c r="R37" s="7"/>
      <c r="S37" s="7"/>
      <c r="T37" s="7"/>
      <c r="U37" s="7"/>
    </row>
    <row r="38" spans="5:33" ht="15" hidden="1" customHeight="1" outlineLevel="1" thickBot="1">
      <c r="E38" s="34" t="s">
        <v>268</v>
      </c>
      <c r="F38" s="35" t="e">
        <f>SUMIF(#REF!,"F",#REF!)</f>
        <v>#REF!</v>
      </c>
      <c r="G38" s="35">
        <f ca="1">SUMIF($D$19:$U$19,"F",$S$19:$S$19)</f>
        <v>0</v>
      </c>
      <c r="H38" s="36">
        <f ca="1">SUMIF($D$19:$X$19,"F",$W$19:$W$19)</f>
        <v>0</v>
      </c>
      <c r="I38" s="67" t="e">
        <f>SUMIF(#REF!,"F",#REF!)</f>
        <v>#REF!</v>
      </c>
      <c r="J38" s="68">
        <f ca="1">SUMIF($D$19:$U$19,"F",$T$19:$T$19)</f>
        <v>0</v>
      </c>
      <c r="K38" s="36">
        <f ca="1">SUMIF($D$19:$X$19,"F",$X$19:$X$19)</f>
        <v>0</v>
      </c>
      <c r="L38" s="69" t="e">
        <f>F38/I38</f>
        <v>#REF!</v>
      </c>
      <c r="M38" s="70" t="str">
        <f ca="1">IFERROR((H38/K38),"")</f>
        <v/>
      </c>
      <c r="N38" s="71"/>
      <c r="O38" s="72" t="str">
        <f ca="1">IFERROR((H38/G38),"")</f>
        <v/>
      </c>
      <c r="P38" s="73" t="str">
        <f ca="1">IFERROR((K38/J38),"")</f>
        <v/>
      </c>
      <c r="Q38" s="96" t="str">
        <f ca="1">IFERROR((M38/L38),"")</f>
        <v/>
      </c>
      <c r="R38" s="7"/>
      <c r="S38" s="451" t="str">
        <f ca="1">IFERROR((AVERAGE(O38:Q38)),"")</f>
        <v/>
      </c>
      <c r="T38" s="429"/>
      <c r="U38" s="47"/>
      <c r="V38" s="83"/>
      <c r="W38" s="47"/>
      <c r="AG38" s="8"/>
    </row>
    <row r="39" spans="5:33" ht="8.25" hidden="1" customHeight="1" outlineLevel="1">
      <c r="E39" s="37" t="s">
        <v>269</v>
      </c>
      <c r="F39" s="38" t="e">
        <f>SUMIF(#REF!,"V",#REF!)</f>
        <v>#REF!</v>
      </c>
      <c r="G39" s="39">
        <f ca="1">SUMIF($D$19:$U$19,"V",$S$19:$S$19)</f>
        <v>0</v>
      </c>
      <c r="H39" s="40">
        <f ca="1">SUMIF($D$19:$X$19,"V",$W$19:$W$19)</f>
        <v>0</v>
      </c>
      <c r="I39" s="74" t="e">
        <f>SUMIF(#REF!,"V",#REF!)</f>
        <v>#REF!</v>
      </c>
      <c r="J39" s="39">
        <f ca="1">SUMIF($D$19:$U$19,"V",$T$19:$T$19)</f>
        <v>0</v>
      </c>
      <c r="K39" s="40">
        <f ca="1">SUMIF($D$19:$X$19,"V",$X$19:$X$19)</f>
        <v>0</v>
      </c>
      <c r="L39" s="75" t="str">
        <f>IFERROR(F39/I39,"")</f>
        <v/>
      </c>
      <c r="M39" s="76" t="str">
        <f ca="1">IFERROR((H39/K39),"")</f>
        <v/>
      </c>
      <c r="N39" s="71"/>
      <c r="O39" s="77" t="str">
        <f ca="1">IFERROR((H39/G39),"")</f>
        <v/>
      </c>
      <c r="P39" s="78" t="str">
        <f ca="1">IFERROR((K39/J39),"")</f>
        <v/>
      </c>
      <c r="Q39" s="97" t="str">
        <f ca="1">IFERROR((M39/L39),"")</f>
        <v/>
      </c>
      <c r="R39" s="7"/>
      <c r="S39" s="452" t="str">
        <f ca="1">IFERROR((AVERAGE(O39:Q39)),"")</f>
        <v/>
      </c>
      <c r="T39" s="453"/>
    </row>
    <row r="40" spans="5:33" ht="6.75" customHeight="1" collapsed="1" thickBot="1">
      <c r="O40" s="66"/>
      <c r="P40" s="66"/>
      <c r="Q40" s="66"/>
      <c r="R40" s="7"/>
      <c r="S40" s="7"/>
      <c r="T40" s="7"/>
      <c r="U40" s="7"/>
    </row>
    <row r="41" spans="5:33" ht="15" customHeight="1" thickBot="1">
      <c r="E41" s="41" t="s">
        <v>109</v>
      </c>
      <c r="F41" s="42">
        <f t="shared" ref="F41:K41" ca="1" si="28">SUM(F31:F36)</f>
        <v>4024</v>
      </c>
      <c r="G41" s="42">
        <f t="shared" ca="1" si="28"/>
        <v>0</v>
      </c>
      <c r="H41" s="42">
        <f t="shared" si="28"/>
        <v>0</v>
      </c>
      <c r="I41" s="42">
        <f t="shared" ca="1" si="28"/>
        <v>770</v>
      </c>
      <c r="J41" s="42">
        <f t="shared" ca="1" si="28"/>
        <v>0</v>
      </c>
      <c r="K41" s="42">
        <f t="shared" si="28"/>
        <v>0</v>
      </c>
      <c r="L41" s="79">
        <f ca="1">F41/I41</f>
        <v>5.2259740259740264</v>
      </c>
      <c r="M41" s="80" t="str">
        <f>IFERROR((H41/K41),"")</f>
        <v/>
      </c>
      <c r="O41" s="81" t="str">
        <f ca="1">IFERROR((H41/G41),"")</f>
        <v/>
      </c>
      <c r="P41" s="82" t="str">
        <f ca="1">IFERROR((K41/J41),"")</f>
        <v/>
      </c>
      <c r="Q41" s="98" t="str">
        <f ca="1">IFERROR((M41/L41),"")</f>
        <v/>
      </c>
      <c r="R41" s="7"/>
      <c r="S41" s="456" t="str">
        <f ca="1">IFERROR((AVERAGE(O41:Q41)),"")</f>
        <v/>
      </c>
      <c r="T41" s="424"/>
      <c r="U41" s="99"/>
      <c r="V41" s="99"/>
      <c r="W41" s="99"/>
    </row>
    <row r="42" spans="5:33" ht="14.25" customHeight="1"/>
    <row r="43" spans="5:33" ht="14.25" customHeight="1"/>
  </sheetData>
  <mergeCells count="12">
    <mergeCell ref="S41:T41"/>
    <mergeCell ref="E4:T4"/>
    <mergeCell ref="E28:T28"/>
    <mergeCell ref="S30:T30"/>
    <mergeCell ref="S38:T38"/>
    <mergeCell ref="S39:T39"/>
    <mergeCell ref="S31:T31"/>
    <mergeCell ref="S36:T36"/>
    <mergeCell ref="S35:T35"/>
    <mergeCell ref="S34:T34"/>
    <mergeCell ref="S33:T33"/>
    <mergeCell ref="S32:T32"/>
  </mergeCells>
  <conditionalFormatting sqref="O31:Q36">
    <cfRule type="cellIs" dxfId="332" priority="4" operator="lessThan">
      <formula>0.95</formula>
    </cfRule>
    <cfRule type="cellIs" dxfId="331" priority="5" operator="between">
      <formula>0.95</formula>
      <formula>0.999999999999999</formula>
    </cfRule>
    <cfRule type="cellIs" dxfId="330" priority="6" operator="greaterThanOrEqual">
      <formula>1</formula>
    </cfRule>
  </conditionalFormatting>
  <conditionalFormatting sqref="S31:T36">
    <cfRule type="cellIs" dxfId="329" priority="1" operator="lessThan">
      <formula>0.95</formula>
    </cfRule>
    <cfRule type="cellIs" dxfId="328" priority="2" operator="between">
      <formula>0.95</formula>
      <formula>0.999999999999999</formula>
    </cfRule>
    <cfRule type="cellIs" dxfId="327" priority="3" operator="greaterThanOr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0070C0"/>
  </sheetPr>
  <dimension ref="A1:AG38"/>
  <sheetViews>
    <sheetView showGridLines="0" topLeftCell="A4" zoomScale="80" zoomScaleNormal="80" workbookViewId="0">
      <selection activeCell="P12" sqref="P12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ustomWidth="1" collapsed="1"/>
    <col min="26" max="26" width="28.5546875" style="9" customWidth="1"/>
    <col min="27" max="27" width="9.109375" style="9" customWidth="1"/>
    <col min="28" max="28" width="10.44140625" style="9" customWidth="1"/>
    <col min="29" max="29" width="9.109375" style="9" customWidth="1"/>
    <col min="30" max="30" width="10" style="9" customWidth="1"/>
    <col min="31" max="31" width="11.44140625" style="9" customWidth="1"/>
    <col min="32" max="32" width="10.88671875" style="9" customWidth="1"/>
    <col min="33" max="33" width="9.109375" style="9" customWidth="1"/>
    <col min="34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284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47" t="s">
        <v>238</v>
      </c>
      <c r="F4" s="448"/>
      <c r="G4" s="448"/>
      <c r="H4" s="448"/>
      <c r="I4" s="448"/>
      <c r="J4" s="448"/>
      <c r="K4" s="448"/>
      <c r="L4" s="448"/>
      <c r="M4" s="448"/>
      <c r="N4" s="448"/>
      <c r="O4" s="448"/>
      <c r="P4" s="448"/>
      <c r="Q4" s="448"/>
      <c r="R4" s="448"/>
      <c r="S4" s="448"/>
      <c r="T4" s="448"/>
      <c r="V4" s="13"/>
    </row>
    <row r="5" spans="1:24" ht="15" customHeight="1" thickBot="1">
      <c r="F5" s="16"/>
      <c r="G5" s="16"/>
      <c r="H5" s="16"/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 thickBo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/>
      <c r="E7" s="20" t="s">
        <v>346</v>
      </c>
      <c r="F7" s="21">
        <f>SUM(F8:F11)</f>
        <v>77</v>
      </c>
      <c r="G7" s="21">
        <f t="shared" ref="G7:J7" si="0">SUM(G8:G11)</f>
        <v>77</v>
      </c>
      <c r="H7" s="21">
        <f t="shared" si="0"/>
        <v>77</v>
      </c>
      <c r="I7" s="21">
        <f t="shared" si="0"/>
        <v>77</v>
      </c>
      <c r="J7" s="21">
        <f t="shared" si="0"/>
        <v>77</v>
      </c>
      <c r="K7" s="21">
        <f t="shared" ref="K7" si="1">SUM(K8)</f>
        <v>8.0999999999999979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 t="s">
        <v>348</v>
      </c>
      <c r="F8" s="23">
        <v>57</v>
      </c>
      <c r="G8" s="23">
        <v>57</v>
      </c>
      <c r="H8" s="23">
        <v>74</v>
      </c>
      <c r="I8" s="23">
        <v>74</v>
      </c>
      <c r="J8" s="23">
        <v>74</v>
      </c>
      <c r="K8" s="23">
        <f>(J7*0.3)-K11</f>
        <v>8.0999999999999979</v>
      </c>
      <c r="L8" s="51"/>
      <c r="M8" s="43"/>
      <c r="O8" s="102">
        <f>ROUND(Q8*P8,0)</f>
        <v>1721</v>
      </c>
      <c r="P8" s="103">
        <v>5</v>
      </c>
      <c r="Q8" s="102">
        <f>SUM(F8:K8)</f>
        <v>344.1</v>
      </c>
      <c r="S8" s="102">
        <f>T8*P8</f>
        <v>0</v>
      </c>
      <c r="T8" s="102"/>
      <c r="U8" s="88">
        <f>ROUND((AVERAGE(F8:J8)),0)</f>
        <v>67</v>
      </c>
      <c r="V8" s="83"/>
      <c r="W8" s="89"/>
      <c r="X8" s="89"/>
    </row>
    <row r="9" spans="1:24" ht="15" customHeight="1">
      <c r="E9" s="101" t="s">
        <v>344</v>
      </c>
      <c r="F9" s="23">
        <v>10</v>
      </c>
      <c r="G9" s="23">
        <v>10</v>
      </c>
      <c r="H9" s="23">
        <v>0</v>
      </c>
      <c r="I9" s="23">
        <v>0</v>
      </c>
      <c r="J9" s="23">
        <v>0</v>
      </c>
      <c r="K9" s="23">
        <v>0</v>
      </c>
      <c r="L9" s="51"/>
      <c r="M9" s="43"/>
      <c r="O9" s="102">
        <f>ROUND(Q9*P9,0)</f>
        <v>50</v>
      </c>
      <c r="P9" s="103">
        <v>2.5</v>
      </c>
      <c r="Q9" s="102">
        <f>SUM(F9:K9)</f>
        <v>20</v>
      </c>
      <c r="S9" s="102">
        <f>T9*P9</f>
        <v>0</v>
      </c>
      <c r="T9" s="102"/>
      <c r="U9" s="88">
        <f>ROUND((AVERAGE(F9:J9)),0)</f>
        <v>4</v>
      </c>
      <c r="V9" s="83"/>
      <c r="W9" s="89"/>
      <c r="X9" s="89"/>
    </row>
    <row r="10" spans="1:24" ht="15" customHeight="1">
      <c r="E10" s="101" t="s">
        <v>343</v>
      </c>
      <c r="F10" s="23">
        <v>7</v>
      </c>
      <c r="G10" s="23">
        <v>7</v>
      </c>
      <c r="H10" s="23">
        <v>0</v>
      </c>
      <c r="I10" s="23">
        <v>0</v>
      </c>
      <c r="J10" s="23">
        <v>0</v>
      </c>
      <c r="K10" s="23">
        <v>0</v>
      </c>
      <c r="L10" s="51"/>
      <c r="M10" s="43"/>
      <c r="O10" s="102">
        <f>ROUND(Q10*P10,0)</f>
        <v>14</v>
      </c>
      <c r="P10" s="103">
        <v>1</v>
      </c>
      <c r="Q10" s="102">
        <f>SUM(F10:K10)</f>
        <v>14</v>
      </c>
      <c r="S10" s="102">
        <f>T10*P10</f>
        <v>0</v>
      </c>
      <c r="T10" s="102"/>
      <c r="U10" s="88">
        <f>ROUND((AVERAGE(F10:J10)),0)</f>
        <v>3</v>
      </c>
      <c r="V10" s="83"/>
      <c r="W10" s="89"/>
      <c r="X10" s="89"/>
    </row>
    <row r="11" spans="1:24" ht="15" customHeight="1">
      <c r="E11" s="101" t="s">
        <v>144</v>
      </c>
      <c r="F11" s="23">
        <v>3</v>
      </c>
      <c r="G11" s="23">
        <v>3</v>
      </c>
      <c r="H11" s="23">
        <v>3</v>
      </c>
      <c r="I11" s="23">
        <v>3</v>
      </c>
      <c r="J11" s="23">
        <v>3</v>
      </c>
      <c r="K11" s="23">
        <v>15</v>
      </c>
      <c r="L11" s="51"/>
      <c r="M11" s="43"/>
      <c r="O11" s="102">
        <f>ROUND(Q11*P11,0)</f>
        <v>270</v>
      </c>
      <c r="P11" s="103">
        <v>9</v>
      </c>
      <c r="Q11" s="102">
        <f>SUM(F11:K11)</f>
        <v>30</v>
      </c>
      <c r="S11" s="102">
        <f>T11*P11</f>
        <v>0</v>
      </c>
      <c r="T11" s="102"/>
      <c r="U11" s="88">
        <f>ROUND((AVERAGE(F11:J11)),0)</f>
        <v>3</v>
      </c>
      <c r="V11" s="83"/>
      <c r="W11" s="89"/>
      <c r="X11" s="89"/>
    </row>
    <row r="12" spans="1:24" ht="15" customHeight="1">
      <c r="A12" s="19"/>
      <c r="E12" s="387" t="s">
        <v>347</v>
      </c>
      <c r="F12" s="21">
        <f t="shared" ref="F12:K12" si="2">SUM(F13:F13)</f>
        <v>6</v>
      </c>
      <c r="G12" s="21">
        <f t="shared" si="2"/>
        <v>6</v>
      </c>
      <c r="H12" s="21">
        <f t="shared" si="2"/>
        <v>0.89999999999999991</v>
      </c>
      <c r="I12" s="21">
        <f t="shared" si="2"/>
        <v>0.89999999999999991</v>
      </c>
      <c r="J12" s="21">
        <f t="shared" si="2"/>
        <v>0.89999999999999991</v>
      </c>
      <c r="K12" s="21">
        <f t="shared" si="2"/>
        <v>0</v>
      </c>
      <c r="L12" s="43"/>
      <c r="Q12" s="87" t="s">
        <v>246</v>
      </c>
      <c r="T12" s="87" t="s">
        <v>247</v>
      </c>
      <c r="U12" s="88"/>
      <c r="V12" s="83"/>
      <c r="X12" s="87" t="s">
        <v>248</v>
      </c>
    </row>
    <row r="13" spans="1:24" ht="15" customHeight="1">
      <c r="E13" s="101" t="s">
        <v>348</v>
      </c>
      <c r="F13" s="23">
        <f>(F7-F8)*0.3</f>
        <v>6</v>
      </c>
      <c r="G13" s="23">
        <f t="shared" ref="G13:J13" si="3">(G7-G8)*0.3</f>
        <v>6</v>
      </c>
      <c r="H13" s="23">
        <f t="shared" si="3"/>
        <v>0.89999999999999991</v>
      </c>
      <c r="I13" s="23">
        <f t="shared" si="3"/>
        <v>0.89999999999999991</v>
      </c>
      <c r="J13" s="23">
        <f t="shared" si="3"/>
        <v>0.89999999999999991</v>
      </c>
      <c r="K13" s="23">
        <v>0</v>
      </c>
      <c r="L13" s="51"/>
      <c r="M13" s="43"/>
      <c r="O13" s="102">
        <f>ROUND(Q13*P13,0)</f>
        <v>37</v>
      </c>
      <c r="P13" s="103">
        <f>P15/2</f>
        <v>2.5</v>
      </c>
      <c r="Q13" s="102">
        <f>SUM(F13:K13)</f>
        <v>14.700000000000001</v>
      </c>
      <c r="S13" s="102">
        <f>T13*P13</f>
        <v>0</v>
      </c>
      <c r="T13" s="102"/>
      <c r="U13" s="88">
        <f>ROUND((AVERAGE(F13:J13)),0)</f>
        <v>3</v>
      </c>
      <c r="V13" s="83"/>
      <c r="W13" s="89"/>
      <c r="X13" s="89"/>
    </row>
    <row r="14" spans="1:24" ht="15" customHeight="1">
      <c r="A14" s="19"/>
      <c r="E14" s="407" t="s">
        <v>338</v>
      </c>
      <c r="F14" s="370">
        <f>SUM(F15:F17)</f>
        <v>60</v>
      </c>
      <c r="G14" s="370">
        <f t="shared" ref="G14:K14" si="4">SUM(G15:G17)</f>
        <v>60</v>
      </c>
      <c r="H14" s="370">
        <f t="shared" si="4"/>
        <v>60</v>
      </c>
      <c r="I14" s="370">
        <f t="shared" si="4"/>
        <v>60</v>
      </c>
      <c r="J14" s="370">
        <f t="shared" si="4"/>
        <v>60</v>
      </c>
      <c r="K14" s="370">
        <f t="shared" si="4"/>
        <v>18</v>
      </c>
      <c r="L14" s="43"/>
      <c r="Q14" s="87" t="s">
        <v>246</v>
      </c>
      <c r="T14" s="87" t="s">
        <v>247</v>
      </c>
      <c r="U14" s="88"/>
      <c r="V14" s="83"/>
      <c r="X14" s="87" t="s">
        <v>248</v>
      </c>
    </row>
    <row r="15" spans="1:24" ht="15" customHeight="1">
      <c r="E15" s="101" t="s">
        <v>348</v>
      </c>
      <c r="F15" s="23">
        <v>60</v>
      </c>
      <c r="G15" s="23">
        <v>60</v>
      </c>
      <c r="H15" s="23">
        <v>60</v>
      </c>
      <c r="I15" s="23">
        <v>60</v>
      </c>
      <c r="J15" s="23">
        <v>60</v>
      </c>
      <c r="K15" s="23">
        <f>J14*0.3</f>
        <v>18</v>
      </c>
      <c r="L15" s="51"/>
      <c r="M15" s="43"/>
      <c r="O15" s="102">
        <f>ROUND(Q15*P15,0)</f>
        <v>1590</v>
      </c>
      <c r="P15" s="103">
        <v>5</v>
      </c>
      <c r="Q15" s="102">
        <f>SUM(F15:K15)</f>
        <v>318</v>
      </c>
      <c r="S15" s="102">
        <f>T15*P15</f>
        <v>0</v>
      </c>
      <c r="T15" s="102"/>
      <c r="U15" s="88">
        <f>ROUND((AVERAGE(F15:J15)),0)</f>
        <v>60</v>
      </c>
      <c r="V15" s="83"/>
      <c r="W15" s="89"/>
      <c r="X15" s="89"/>
    </row>
    <row r="16" spans="1:24" ht="22.95" customHeight="1">
      <c r="O16" s="366">
        <f>SUM(O7:O11)</f>
        <v>2055</v>
      </c>
      <c r="P16" s="46"/>
      <c r="Q16" s="47"/>
      <c r="S16" s="47"/>
      <c r="T16" s="47"/>
      <c r="U16" s="47"/>
      <c r="V16" s="83"/>
      <c r="W16" s="47"/>
    </row>
    <row r="17" spans="4:33" ht="22.2" hidden="1" customHeight="1" outlineLevel="1">
      <c r="E17" s="24" t="s">
        <v>254</v>
      </c>
      <c r="F17" s="25" t="s">
        <v>239</v>
      </c>
      <c r="G17" s="25" t="s">
        <v>57</v>
      </c>
      <c r="H17" s="25" t="s">
        <v>240</v>
      </c>
      <c r="I17" s="25" t="s">
        <v>240</v>
      </c>
      <c r="J17" s="25" t="s">
        <v>239</v>
      </c>
      <c r="K17" s="53" t="s">
        <v>241</v>
      </c>
      <c r="O17" s="54"/>
      <c r="P17" s="47"/>
      <c r="Q17" s="47"/>
      <c r="S17" s="47"/>
      <c r="T17" s="47"/>
      <c r="U17" s="47"/>
      <c r="V17" s="83"/>
      <c r="W17" s="47"/>
    </row>
    <row r="18" spans="4:33" ht="22.2" hidden="1" customHeight="1" outlineLevel="1">
      <c r="E18" s="26" t="s">
        <v>255</v>
      </c>
      <c r="F18" s="23" t="e">
        <f>#REF!</f>
        <v>#REF!</v>
      </c>
      <c r="G18" s="23" t="e">
        <f>#REF!</f>
        <v>#REF!</v>
      </c>
      <c r="H18" s="23" t="e">
        <f>#REF!</f>
        <v>#REF!</v>
      </c>
      <c r="I18" s="23" t="e">
        <f>#REF!</f>
        <v>#REF!</v>
      </c>
      <c r="J18" s="23" t="e">
        <f>#REF!</f>
        <v>#REF!</v>
      </c>
      <c r="K18" s="55">
        <v>0</v>
      </c>
      <c r="O18" s="54"/>
      <c r="P18" s="47"/>
      <c r="Q18" s="47"/>
      <c r="S18" s="47"/>
      <c r="T18" s="47"/>
      <c r="U18" s="47"/>
      <c r="V18" s="83"/>
      <c r="W18" s="47"/>
    </row>
    <row r="19" spans="4:33" ht="22.2" hidden="1" customHeight="1" outlineLevel="1">
      <c r="E19" s="26" t="s">
        <v>256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55">
        <v>0</v>
      </c>
      <c r="O19" s="54"/>
      <c r="P19" s="47"/>
      <c r="Q19" s="47"/>
      <c r="S19" s="47"/>
      <c r="T19" s="47"/>
      <c r="U19" s="47"/>
      <c r="V19" s="83"/>
      <c r="W19" s="47"/>
    </row>
    <row r="20" spans="4:33" ht="22.2" hidden="1" customHeight="1" outlineLevel="1">
      <c r="E20" s="26" t="s">
        <v>257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55">
        <v>0</v>
      </c>
      <c r="O20" s="54"/>
      <c r="P20" s="47"/>
      <c r="Q20" s="47"/>
      <c r="S20" s="47"/>
      <c r="T20" s="47"/>
      <c r="U20" s="47"/>
      <c r="V20" s="83"/>
      <c r="W20" s="47"/>
    </row>
    <row r="21" spans="4:33" ht="22.2" hidden="1" customHeight="1" outlineLevel="1">
      <c r="E21" s="26" t="s">
        <v>258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55">
        <v>0</v>
      </c>
      <c r="O21" s="54"/>
      <c r="P21" s="47"/>
      <c r="Q21" s="47"/>
      <c r="S21" s="47"/>
      <c r="T21" s="47"/>
      <c r="U21" s="47"/>
      <c r="V21" s="83"/>
      <c r="W21" s="47"/>
    </row>
    <row r="22" spans="4:33" ht="22.95" hidden="1" customHeight="1" outlineLevel="1" thickBot="1">
      <c r="E22" s="27" t="s">
        <v>259</v>
      </c>
      <c r="F22" s="28" t="e">
        <f>SUM(F18:F21)-F20</f>
        <v>#REF!</v>
      </c>
      <c r="G22" s="28" t="e">
        <f>SUM(G18:G21)-G20</f>
        <v>#REF!</v>
      </c>
      <c r="H22" s="28" t="e">
        <f>SUM(H18:H21)-H20</f>
        <v>#REF!</v>
      </c>
      <c r="I22" s="28" t="e">
        <f>SUM(I18:I21)-I20</f>
        <v>#REF!</v>
      </c>
      <c r="J22" s="28" t="e">
        <f>SUM(J18:J21)-J20</f>
        <v>#REF!</v>
      </c>
      <c r="K22" s="56">
        <f>SUM(K18:K21)-K21</f>
        <v>0</v>
      </c>
      <c r="O22" s="54"/>
      <c r="P22" s="47"/>
      <c r="Q22" s="47"/>
      <c r="S22" s="47"/>
      <c r="T22" s="47"/>
      <c r="U22" s="47"/>
      <c r="V22" s="83"/>
      <c r="W22" s="47"/>
    </row>
    <row r="23" spans="4:33" ht="22.2" hidden="1" customHeight="1" outlineLevel="1">
      <c r="O23" s="54"/>
      <c r="P23" s="47"/>
      <c r="Q23" s="47"/>
      <c r="S23" s="47"/>
      <c r="T23" s="47"/>
      <c r="U23" s="47"/>
      <c r="V23" s="83"/>
      <c r="W23" s="47"/>
    </row>
    <row r="24" spans="4:33" ht="22.2" customHeight="1" collapsed="1">
      <c r="O24" s="54"/>
      <c r="P24" s="47"/>
      <c r="Q24" s="47"/>
      <c r="S24" s="47"/>
      <c r="T24" s="47"/>
      <c r="U24" s="47"/>
      <c r="V24" s="83"/>
      <c r="W24" s="47"/>
    </row>
    <row r="25" spans="4:33" s="7" customFormat="1" ht="35.1" customHeight="1">
      <c r="D25" s="14"/>
      <c r="E25" s="447" t="s">
        <v>260</v>
      </c>
      <c r="F25" s="448"/>
      <c r="G25" s="448"/>
      <c r="H25" s="448"/>
      <c r="I25" s="448"/>
      <c r="J25" s="448"/>
      <c r="K25" s="448"/>
      <c r="L25" s="448"/>
      <c r="M25" s="448"/>
      <c r="N25" s="448"/>
      <c r="O25" s="448"/>
      <c r="P25" s="448"/>
      <c r="Q25" s="448"/>
      <c r="R25" s="448"/>
      <c r="S25" s="448"/>
      <c r="T25" s="448"/>
      <c r="V25" s="13"/>
      <c r="Z25" s="9"/>
      <c r="AA25" s="9"/>
      <c r="AB25" s="9"/>
      <c r="AC25" s="9"/>
      <c r="AD25" s="9"/>
      <c r="AE25" s="9"/>
      <c r="AF25" s="9"/>
    </row>
    <row r="26" spans="4:33" s="8" customFormat="1" ht="25.2" customHeight="1" thickBot="1">
      <c r="D26" s="29"/>
      <c r="E26" s="30"/>
      <c r="F26" s="8" t="s">
        <v>261</v>
      </c>
      <c r="I26" s="8" t="s">
        <v>100</v>
      </c>
      <c r="L26" s="8" t="s">
        <v>262</v>
      </c>
      <c r="N26" s="57"/>
      <c r="O26" s="8" t="s">
        <v>263</v>
      </c>
      <c r="R26" s="7"/>
      <c r="V26" s="90"/>
      <c r="Z26" s="9"/>
      <c r="AA26" s="9"/>
      <c r="AB26" s="9"/>
      <c r="AC26" s="9"/>
      <c r="AD26" s="9"/>
      <c r="AE26" s="9"/>
      <c r="AF26" s="9"/>
    </row>
    <row r="27" spans="4:33" ht="39.9" customHeight="1">
      <c r="E27" s="31" t="s">
        <v>95</v>
      </c>
      <c r="F27" s="32" t="s">
        <v>264</v>
      </c>
      <c r="G27" s="32" t="s">
        <v>96</v>
      </c>
      <c r="H27" s="32" t="s">
        <v>97</v>
      </c>
      <c r="I27" s="32" t="s">
        <v>264</v>
      </c>
      <c r="J27" s="58" t="s">
        <v>96</v>
      </c>
      <c r="K27" s="58" t="s">
        <v>97</v>
      </c>
      <c r="L27" s="32" t="s">
        <v>232</v>
      </c>
      <c r="M27" s="59" t="s">
        <v>97</v>
      </c>
      <c r="O27" s="60" t="s">
        <v>261</v>
      </c>
      <c r="P27" s="32" t="s">
        <v>100</v>
      </c>
      <c r="Q27" s="59" t="s">
        <v>197</v>
      </c>
      <c r="R27" s="7"/>
      <c r="S27" s="449" t="s">
        <v>265</v>
      </c>
      <c r="T27" s="429"/>
      <c r="U27" s="47"/>
      <c r="V27" s="91" t="s">
        <v>266</v>
      </c>
      <c r="W27" s="92" t="s">
        <v>267</v>
      </c>
      <c r="AG27" s="8"/>
    </row>
    <row r="28" spans="4:33" ht="36" customHeight="1" collapsed="1">
      <c r="E28" s="22" t="s">
        <v>348</v>
      </c>
      <c r="F28" s="33">
        <f ca="1">ROUND((SUMIF($E$6:$X$16,$E28,O$6:O$16)),0)</f>
        <v>3348</v>
      </c>
      <c r="G28" s="33">
        <f ca="1">ROUND((SUMIF($E$6:$X$16,$E28,S$6:S$16)),0)</f>
        <v>0</v>
      </c>
      <c r="H28" s="23"/>
      <c r="I28" s="61">
        <f ca="1">ROUND((SUMIF($E$6:$X$16,$E28,Q$6:Q$16)),0)</f>
        <v>677</v>
      </c>
      <c r="J28" s="61">
        <f ca="1">ROUND((SUMIF($E$6:$T$16,$E28,T$6:T$23)),0)</f>
        <v>0</v>
      </c>
      <c r="K28" s="23"/>
      <c r="L28" s="62">
        <f ca="1">F28/I28</f>
        <v>4.9453471196454952</v>
      </c>
      <c r="M28" s="63" t="str">
        <f>IFERROR((H28/K28),"")</f>
        <v/>
      </c>
      <c r="O28" s="64" t="str">
        <f ca="1">IFERROR((H28/G28),"")</f>
        <v/>
      </c>
      <c r="P28" s="65" t="str">
        <f ca="1">IFERROR((K28/J28),"")</f>
        <v/>
      </c>
      <c r="Q28" s="93" t="str">
        <f>IF(M28&lt;&gt;"",(M28/L28),"")</f>
        <v/>
      </c>
      <c r="R28" s="7"/>
      <c r="S28" s="450" t="str">
        <f ca="1">IFERROR((AVERAGE(O28,Q28)),"")</f>
        <v/>
      </c>
      <c r="T28" s="433"/>
      <c r="U28" s="94">
        <v>1</v>
      </c>
      <c r="V28" s="95">
        <f ca="1">ROUND((SUMIF($E$6:$U$22,$E28,U$6:U$22)),0)</f>
        <v>130</v>
      </c>
      <c r="W28" s="95" t="str">
        <f ca="1">IFERROR((ROUNDUP(((F28-H28)/3/M28),0)),"")</f>
        <v/>
      </c>
      <c r="AG28" s="8"/>
    </row>
    <row r="29" spans="4:33" ht="36" customHeight="1" collapsed="1">
      <c r="E29" s="22" t="s">
        <v>344</v>
      </c>
      <c r="F29" s="33">
        <f ca="1">ROUND((SUMIF($E$6:$X$16,$E29,O$6:O$16)),0)</f>
        <v>50</v>
      </c>
      <c r="G29" s="33">
        <f ca="1">ROUND((SUMIF($E$6:$X$16,$E29,S$6:S$16)),0)</f>
        <v>0</v>
      </c>
      <c r="H29" s="23"/>
      <c r="I29" s="61">
        <f ca="1">ROUND((SUMIF($E$6:$X$16,$E29,Q$6:Q$16)),0)</f>
        <v>20</v>
      </c>
      <c r="J29" s="61">
        <f ca="1">ROUND((SUMIF($E$6:$T$16,$E29,T$6:T$23)),0)</f>
        <v>0</v>
      </c>
      <c r="K29" s="23"/>
      <c r="L29" s="62">
        <f ca="1">F29/I29</f>
        <v>2.5</v>
      </c>
      <c r="M29" s="63" t="str">
        <f>IFERROR((H29/K29),"")</f>
        <v/>
      </c>
      <c r="O29" s="64" t="str">
        <f ca="1">IFERROR((H29/G29),"")</f>
        <v/>
      </c>
      <c r="P29" s="65" t="str">
        <f ca="1">IFERROR((K29/J29),"")</f>
        <v/>
      </c>
      <c r="Q29" s="93" t="str">
        <f>IF(M29&lt;&gt;"",(M29/L29),"")</f>
        <v/>
      </c>
      <c r="R29" s="7"/>
      <c r="S29" s="450" t="str">
        <f ca="1">IFERROR((AVERAGE(O29,Q29)),"")</f>
        <v/>
      </c>
      <c r="T29" s="433"/>
      <c r="U29" s="94">
        <v>1</v>
      </c>
      <c r="V29" s="95">
        <f ca="1">ROUND((SUMIF($E$6:$U$22,$E29,U$6:U$22)),0)</f>
        <v>4</v>
      </c>
      <c r="W29" s="95" t="str">
        <f ca="1">IFERROR((ROUNDUP(((F29-H29)/3/M29),0)),"")</f>
        <v/>
      </c>
      <c r="AG29" s="8"/>
    </row>
    <row r="30" spans="4:33" ht="36" customHeight="1" collapsed="1">
      <c r="E30" s="22" t="s">
        <v>343</v>
      </c>
      <c r="F30" s="33">
        <f ca="1">ROUND((SUMIF($E$6:$X$16,$E30,O$6:O$16)),0)</f>
        <v>14</v>
      </c>
      <c r="G30" s="33">
        <f ca="1">ROUND((SUMIF($E$6:$X$16,$E30,S$6:S$16)),0)</f>
        <v>0</v>
      </c>
      <c r="H30" s="23"/>
      <c r="I30" s="61">
        <f ca="1">ROUND((SUMIF($E$6:$X$16,$E30,Q$6:Q$16)),0)</f>
        <v>14</v>
      </c>
      <c r="J30" s="61">
        <f ca="1">ROUND((SUMIF($E$6:$T$16,$E30,T$6:T$23)),0)</f>
        <v>0</v>
      </c>
      <c r="K30" s="23"/>
      <c r="L30" s="62">
        <f ca="1">F30/I30</f>
        <v>1</v>
      </c>
      <c r="M30" s="63" t="str">
        <f>IFERROR((H30/K30),"")</f>
        <v/>
      </c>
      <c r="O30" s="64" t="str">
        <f ca="1">IFERROR((H30/G30),"")</f>
        <v/>
      </c>
      <c r="P30" s="65" t="str">
        <f ca="1">IFERROR((K30/J30),"")</f>
        <v/>
      </c>
      <c r="Q30" s="93" t="str">
        <f>IF(M30&lt;&gt;"",(M30/L30),"")</f>
        <v/>
      </c>
      <c r="R30" s="7"/>
      <c r="S30" s="450" t="str">
        <f ca="1">IFERROR((AVERAGE(O30,Q30)),"")</f>
        <v/>
      </c>
      <c r="T30" s="433"/>
      <c r="U30" s="94">
        <v>1</v>
      </c>
      <c r="V30" s="95">
        <f ca="1">ROUND((SUMIF($E$6:$U$22,$E30,U$6:U$22)),0)</f>
        <v>3</v>
      </c>
      <c r="W30" s="95" t="str">
        <f ca="1">IFERROR((ROUNDUP(((F30-H30)/3/M30),0)),"")</f>
        <v/>
      </c>
      <c r="AG30" s="8"/>
    </row>
    <row r="31" spans="4:33" ht="36" customHeight="1" collapsed="1">
      <c r="E31" s="22" t="s">
        <v>144</v>
      </c>
      <c r="F31" s="33">
        <f ca="1">ROUND((SUMIF($E$6:$X$16,$E31,O$6:O$16)),0)</f>
        <v>270</v>
      </c>
      <c r="G31" s="33">
        <f ca="1">ROUND((SUMIF($E$6:$X$16,$E31,S$6:S$16)),0)</f>
        <v>0</v>
      </c>
      <c r="H31" s="23"/>
      <c r="I31" s="61">
        <f ca="1">ROUND((SUMIF($E$6:$X$16,$E31,Q$6:Q$16)),0)</f>
        <v>30</v>
      </c>
      <c r="J31" s="61">
        <f ca="1">ROUND((SUMIF($E$6:$T$16,$E31,T$6:T$23)),0)</f>
        <v>0</v>
      </c>
      <c r="K31" s="23"/>
      <c r="L31" s="62">
        <f ca="1">F31/I31</f>
        <v>9</v>
      </c>
      <c r="M31" s="63" t="str">
        <f>IFERROR((H31/K31),"")</f>
        <v/>
      </c>
      <c r="O31" s="64" t="str">
        <f ca="1">IFERROR((H31/G31),"")</f>
        <v/>
      </c>
      <c r="P31" s="65" t="str">
        <f ca="1">IFERROR((K31/J31),"")</f>
        <v/>
      </c>
      <c r="Q31" s="93" t="str">
        <f>IF(M31&lt;&gt;"",(M31/L31),"")</f>
        <v/>
      </c>
      <c r="R31" s="7"/>
      <c r="S31" s="450" t="str">
        <f ca="1">IFERROR((AVERAGE(O31,Q31)),"")</f>
        <v/>
      </c>
      <c r="T31" s="433"/>
      <c r="U31" s="94">
        <v>1</v>
      </c>
      <c r="V31" s="95">
        <f ca="1">ROUND((SUMIF($E$6:$U$22,$E31,U$6:U$22)),0)</f>
        <v>3</v>
      </c>
      <c r="W31" s="95" t="str">
        <f ca="1">IFERROR((ROUNDUP(((F31-H31)/3/M31),0)),"")</f>
        <v/>
      </c>
      <c r="AG31" s="8"/>
    </row>
    <row r="32" spans="4:33" ht="6.75" hidden="1" customHeight="1" outlineLevel="1">
      <c r="O32" s="66"/>
      <c r="P32" s="66"/>
      <c r="Q32" s="66"/>
      <c r="R32" s="7"/>
      <c r="S32" s="7"/>
      <c r="T32" s="7"/>
      <c r="U32" s="7"/>
    </row>
    <row r="33" spans="5:33" ht="15" hidden="1" customHeight="1" outlineLevel="1" thickBot="1">
      <c r="E33" s="34" t="s">
        <v>268</v>
      </c>
      <c r="F33" s="35" t="e">
        <f>SUMIF(#REF!,"F",#REF!)</f>
        <v>#REF!</v>
      </c>
      <c r="G33" s="35">
        <f ca="1">SUMIF($D$16:$U$16,"F",$S$16:$S$16)</f>
        <v>0</v>
      </c>
      <c r="H33" s="36">
        <f ca="1">SUMIF($D$16:$X$16,"F",$W$16:$W$16)</f>
        <v>0</v>
      </c>
      <c r="I33" s="67" t="e">
        <f>SUMIF(#REF!,"F",#REF!)</f>
        <v>#REF!</v>
      </c>
      <c r="J33" s="68">
        <f ca="1">SUMIF($D$16:$U$16,"F",$T$16:$T$16)</f>
        <v>0</v>
      </c>
      <c r="K33" s="36">
        <f ca="1">SUMIF($D$16:$X$16,"F",$X$16:$X$16)</f>
        <v>0</v>
      </c>
      <c r="L33" s="69" t="e">
        <f>F33/I33</f>
        <v>#REF!</v>
      </c>
      <c r="M33" s="70" t="str">
        <f ca="1">IFERROR((H33/K33),"")</f>
        <v/>
      </c>
      <c r="N33" s="71"/>
      <c r="O33" s="72" t="str">
        <f ca="1">IFERROR((H33/G33),"")</f>
        <v/>
      </c>
      <c r="P33" s="73" t="str">
        <f ca="1">IFERROR((K33/J33),"")</f>
        <v/>
      </c>
      <c r="Q33" s="96" t="str">
        <f ca="1">IFERROR((M33/L33),"")</f>
        <v/>
      </c>
      <c r="R33" s="7"/>
      <c r="S33" s="451" t="str">
        <f ca="1">IFERROR((AVERAGE(O33:Q33)),"")</f>
        <v/>
      </c>
      <c r="T33" s="429"/>
      <c r="U33" s="47"/>
      <c r="V33" s="83"/>
      <c r="W33" s="47"/>
      <c r="AG33" s="8"/>
    </row>
    <row r="34" spans="5:33" ht="8.25" hidden="1" customHeight="1" outlineLevel="1">
      <c r="E34" s="37" t="s">
        <v>269</v>
      </c>
      <c r="F34" s="38" t="e">
        <f>SUMIF(#REF!,"V",#REF!)</f>
        <v>#REF!</v>
      </c>
      <c r="G34" s="39">
        <f ca="1">SUMIF($D$16:$U$16,"V",$S$16:$S$16)</f>
        <v>0</v>
      </c>
      <c r="H34" s="40">
        <f ca="1">SUMIF($D$16:$X$16,"V",$W$16:$W$16)</f>
        <v>0</v>
      </c>
      <c r="I34" s="74" t="e">
        <f>SUMIF(#REF!,"V",#REF!)</f>
        <v>#REF!</v>
      </c>
      <c r="J34" s="39">
        <f ca="1">SUMIF($D$16:$U$16,"V",$T$16:$T$16)</f>
        <v>0</v>
      </c>
      <c r="K34" s="40">
        <f ca="1">SUMIF($D$16:$X$16,"V",$X$16:$X$16)</f>
        <v>0</v>
      </c>
      <c r="L34" s="75" t="str">
        <f>IFERROR(F34/I34,"")</f>
        <v/>
      </c>
      <c r="M34" s="76" t="str">
        <f ca="1">IFERROR((H34/K34),"")</f>
        <v/>
      </c>
      <c r="N34" s="71"/>
      <c r="O34" s="77" t="str">
        <f ca="1">IFERROR((H34/G34),"")</f>
        <v/>
      </c>
      <c r="P34" s="78" t="str">
        <f ca="1">IFERROR((K34/J34),"")</f>
        <v/>
      </c>
      <c r="Q34" s="97" t="str">
        <f ca="1">IFERROR((M34/L34),"")</f>
        <v/>
      </c>
      <c r="R34" s="7"/>
      <c r="S34" s="452" t="str">
        <f ca="1">IFERROR((AVERAGE(O34:Q34)),"")</f>
        <v/>
      </c>
      <c r="T34" s="453"/>
    </row>
    <row r="35" spans="5:33" ht="6.75" customHeight="1" collapsed="1" thickBot="1">
      <c r="O35" s="66"/>
      <c r="P35" s="66"/>
      <c r="Q35" s="66"/>
      <c r="R35" s="7"/>
      <c r="S35" s="7"/>
      <c r="T35" s="7"/>
      <c r="U35" s="7"/>
    </row>
    <row r="36" spans="5:33" ht="15" customHeight="1" thickBot="1">
      <c r="E36" s="41" t="s">
        <v>109</v>
      </c>
      <c r="F36" s="42">
        <f ca="1">SUM(F28:F31)</f>
        <v>3682</v>
      </c>
      <c r="G36" s="42">
        <f t="shared" ref="G36:K36" ca="1" si="5">SUM(G28)</f>
        <v>0</v>
      </c>
      <c r="H36" s="42">
        <f t="shared" si="5"/>
        <v>0</v>
      </c>
      <c r="I36" s="42">
        <f t="shared" ca="1" si="5"/>
        <v>677</v>
      </c>
      <c r="J36" s="42">
        <f t="shared" ca="1" si="5"/>
        <v>0</v>
      </c>
      <c r="K36" s="42">
        <f t="shared" si="5"/>
        <v>0</v>
      </c>
      <c r="L36" s="79">
        <f ca="1">F36/I36</f>
        <v>5.4387001477104873</v>
      </c>
      <c r="M36" s="80" t="str">
        <f>IFERROR((H36/K36),"")</f>
        <v/>
      </c>
      <c r="O36" s="81" t="str">
        <f ca="1">IFERROR((H36/G36),"")</f>
        <v/>
      </c>
      <c r="P36" s="82" t="str">
        <f ca="1">IFERROR((K36/J36),"")</f>
        <v/>
      </c>
      <c r="Q36" s="98" t="str">
        <f ca="1">IFERROR((M36/L36),"")</f>
        <v/>
      </c>
      <c r="R36" s="7"/>
      <c r="S36" s="456" t="str">
        <f ca="1">IFERROR((AVERAGE(O36:Q36)),"")</f>
        <v/>
      </c>
      <c r="T36" s="424"/>
      <c r="U36" s="99"/>
      <c r="V36" s="99"/>
      <c r="W36" s="99"/>
    </row>
    <row r="37" spans="5:33" ht="14.25" customHeight="1"/>
    <row r="38" spans="5:33" ht="14.25" customHeight="1"/>
  </sheetData>
  <mergeCells count="10">
    <mergeCell ref="S36:T36"/>
    <mergeCell ref="E4:T4"/>
    <mergeCell ref="E25:T25"/>
    <mergeCell ref="S27:T27"/>
    <mergeCell ref="S28:T28"/>
    <mergeCell ref="S33:T33"/>
    <mergeCell ref="S34:T34"/>
    <mergeCell ref="S31:T31"/>
    <mergeCell ref="S30:T30"/>
    <mergeCell ref="S29:T29"/>
  </mergeCells>
  <conditionalFormatting sqref="O28:Q31 S28:T31">
    <cfRule type="cellIs" dxfId="326" priority="4" operator="lessThan">
      <formula>0.95</formula>
    </cfRule>
    <cfRule type="cellIs" dxfId="325" priority="5" operator="between">
      <formula>0.95</formula>
      <formula>0.999999999999999</formula>
    </cfRule>
    <cfRule type="cellIs" dxfId="324" priority="6" operator="greaterThanOr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0070C0"/>
  </sheetPr>
  <dimension ref="A1:AG32"/>
  <sheetViews>
    <sheetView showGridLines="0" zoomScale="80" zoomScaleNormal="80" workbookViewId="0">
      <selection activeCell="P10" sqref="P10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ustomWidth="1" collapsed="1"/>
    <col min="26" max="26" width="28.5546875" style="9" customWidth="1"/>
    <col min="27" max="27" width="9.109375" style="9" customWidth="1"/>
    <col min="28" max="28" width="10.44140625" style="9" customWidth="1"/>
    <col min="29" max="29" width="9.109375" style="9" customWidth="1"/>
    <col min="30" max="30" width="10" style="9" customWidth="1"/>
    <col min="31" max="31" width="11.44140625" style="9" customWidth="1"/>
    <col min="32" max="32" width="10.88671875" style="9" customWidth="1"/>
    <col min="33" max="33" width="9.109375" style="9" customWidth="1"/>
    <col min="34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285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47" t="s">
        <v>238</v>
      </c>
      <c r="F4" s="448"/>
      <c r="G4" s="448"/>
      <c r="H4" s="448"/>
      <c r="I4" s="448"/>
      <c r="J4" s="448"/>
      <c r="K4" s="448"/>
      <c r="L4" s="448"/>
      <c r="M4" s="448"/>
      <c r="N4" s="448"/>
      <c r="O4" s="448"/>
      <c r="P4" s="448"/>
      <c r="Q4" s="448"/>
      <c r="R4" s="448"/>
      <c r="S4" s="448"/>
      <c r="T4" s="448"/>
      <c r="V4" s="13"/>
    </row>
    <row r="5" spans="1:24" ht="15" customHeight="1" thickBot="1">
      <c r="F5" s="16"/>
      <c r="G5" s="16" t="s">
        <v>349</v>
      </c>
      <c r="H5" s="16" t="s">
        <v>272</v>
      </c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 thickBo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>SUM(F8:F9)</f>
        <v>77</v>
      </c>
      <c r="G7" s="21">
        <f t="shared" ref="G7:K7" si="0">SUM(G8:G9)</f>
        <v>0</v>
      </c>
      <c r="H7" s="21">
        <f t="shared" si="0"/>
        <v>0</v>
      </c>
      <c r="I7" s="21">
        <f t="shared" si="0"/>
        <v>77</v>
      </c>
      <c r="J7" s="21">
        <f t="shared" si="0"/>
        <v>77</v>
      </c>
      <c r="K7" s="21">
        <f t="shared" si="0"/>
        <v>23.099999999999998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 t="s">
        <v>348</v>
      </c>
      <c r="F8" s="23">
        <v>74</v>
      </c>
      <c r="G8" s="23">
        <v>0</v>
      </c>
      <c r="H8" s="364"/>
      <c r="I8" s="23">
        <v>74</v>
      </c>
      <c r="J8" s="23">
        <v>74</v>
      </c>
      <c r="K8" s="23">
        <f>J7*0.3-K9</f>
        <v>8.0999999999999979</v>
      </c>
      <c r="L8" s="51"/>
      <c r="M8" s="43"/>
      <c r="O8" s="102">
        <f>ROUND(Q8*P8,0)</f>
        <v>920</v>
      </c>
      <c r="P8" s="103">
        <v>4</v>
      </c>
      <c r="Q8" s="102">
        <f>SUM(F8:K8)</f>
        <v>230.1</v>
      </c>
      <c r="S8" s="102">
        <f>T8*P8</f>
        <v>0</v>
      </c>
      <c r="T8" s="102"/>
      <c r="U8" s="88">
        <f>ROUND((AVERAGE(F8:J8)),0)</f>
        <v>56</v>
      </c>
      <c r="V8" s="83"/>
      <c r="W8" s="89"/>
      <c r="X8" s="89"/>
    </row>
    <row r="9" spans="1:24" ht="15" customHeight="1">
      <c r="E9" s="101" t="s">
        <v>144</v>
      </c>
      <c r="F9" s="23">
        <v>3</v>
      </c>
      <c r="G9" s="23">
        <v>0</v>
      </c>
      <c r="H9" s="364"/>
      <c r="I9" s="23">
        <v>3</v>
      </c>
      <c r="J9" s="23">
        <v>3</v>
      </c>
      <c r="K9" s="23">
        <v>15</v>
      </c>
      <c r="L9" s="51"/>
      <c r="M9" s="43"/>
      <c r="O9" s="102">
        <f>ROUND(Q9*P9,0)</f>
        <v>120</v>
      </c>
      <c r="P9" s="103">
        <v>5</v>
      </c>
      <c r="Q9" s="102">
        <f>SUM(F9:K9)</f>
        <v>24</v>
      </c>
      <c r="S9" s="102">
        <f>T9*P9</f>
        <v>0</v>
      </c>
      <c r="T9" s="102"/>
      <c r="U9" s="88">
        <f>ROUND((AVERAGE(F9:J9)),0)</f>
        <v>2</v>
      </c>
      <c r="V9" s="83"/>
      <c r="W9" s="89"/>
      <c r="X9" s="89"/>
    </row>
    <row r="10" spans="1:24" ht="15" customHeight="1">
      <c r="A10" s="19"/>
      <c r="E10" s="407" t="s">
        <v>338</v>
      </c>
      <c r="F10" s="370">
        <f>SUM(F11:F13)</f>
        <v>60</v>
      </c>
      <c r="G10" s="370">
        <f t="shared" ref="G10:K10" si="1">SUM(G11:G13)</f>
        <v>0</v>
      </c>
      <c r="H10" s="370">
        <f t="shared" si="1"/>
        <v>0</v>
      </c>
      <c r="I10" s="370">
        <f t="shared" si="1"/>
        <v>60</v>
      </c>
      <c r="J10" s="370">
        <f t="shared" si="1"/>
        <v>60</v>
      </c>
      <c r="K10" s="370">
        <f t="shared" si="1"/>
        <v>18</v>
      </c>
      <c r="L10" s="43"/>
      <c r="Q10" s="87" t="s">
        <v>246</v>
      </c>
      <c r="T10" s="87" t="s">
        <v>247</v>
      </c>
      <c r="U10" s="88"/>
      <c r="V10" s="83"/>
      <c r="X10" s="87" t="s">
        <v>248</v>
      </c>
    </row>
    <row r="11" spans="1:24" ht="15" customHeight="1">
      <c r="E11" s="101" t="s">
        <v>348</v>
      </c>
      <c r="F11" s="23">
        <v>60</v>
      </c>
      <c r="G11" s="23">
        <v>0</v>
      </c>
      <c r="H11" s="364"/>
      <c r="I11" s="23">
        <v>60</v>
      </c>
      <c r="J11" s="23">
        <v>60</v>
      </c>
      <c r="K11" s="23">
        <f>J10*0.3</f>
        <v>18</v>
      </c>
      <c r="L11" s="51"/>
      <c r="M11" s="43"/>
      <c r="O11" s="102">
        <f>ROUND(Q11*P11,0)</f>
        <v>792</v>
      </c>
      <c r="P11" s="103">
        <v>4</v>
      </c>
      <c r="Q11" s="102">
        <f>SUM(F11:K11)</f>
        <v>198</v>
      </c>
      <c r="S11" s="102">
        <f>T11*P11</f>
        <v>0</v>
      </c>
      <c r="T11" s="102"/>
      <c r="U11" s="88">
        <f>ROUND((AVERAGE(F11:J11)),0)</f>
        <v>45</v>
      </c>
      <c r="V11" s="83"/>
      <c r="W11" s="89"/>
      <c r="X11" s="89"/>
    </row>
    <row r="12" spans="1:24" ht="22.95" customHeight="1" thickBot="1">
      <c r="O12" s="52">
        <f>SUM(O7:O8)</f>
        <v>920</v>
      </c>
      <c r="P12" s="46"/>
      <c r="Q12" s="47"/>
      <c r="S12" s="47"/>
      <c r="T12" s="47"/>
      <c r="U12" s="47"/>
      <c r="V12" s="83"/>
      <c r="W12" s="47"/>
    </row>
    <row r="13" spans="1:24" ht="22.2" hidden="1" customHeight="1" outlineLevel="1">
      <c r="E13" s="24" t="s">
        <v>254</v>
      </c>
      <c r="F13" s="25" t="s">
        <v>239</v>
      </c>
      <c r="G13" s="25" t="s">
        <v>57</v>
      </c>
      <c r="H13" s="25" t="s">
        <v>240</v>
      </c>
      <c r="I13" s="25" t="s">
        <v>240</v>
      </c>
      <c r="J13" s="25" t="s">
        <v>239</v>
      </c>
      <c r="K13" s="53" t="s">
        <v>241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255</v>
      </c>
      <c r="F14" s="23" t="e">
        <f>#REF!</f>
        <v>#REF!</v>
      </c>
      <c r="G14" s="23" t="e">
        <f>#REF!</f>
        <v>#REF!</v>
      </c>
      <c r="H14" s="23" t="e">
        <f>#REF!</f>
        <v>#REF!</v>
      </c>
      <c r="I14" s="23" t="e">
        <f>#REF!</f>
        <v>#REF!</v>
      </c>
      <c r="J14" s="23" t="e">
        <f>#REF!</f>
        <v>#REF!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2" hidden="1" customHeight="1" outlineLevel="1">
      <c r="E15" s="26" t="s">
        <v>256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55"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E16" s="26" t="s">
        <v>257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55">
        <v>0</v>
      </c>
      <c r="O16" s="54"/>
      <c r="P16" s="47"/>
      <c r="Q16" s="47"/>
      <c r="S16" s="47"/>
      <c r="T16" s="47"/>
      <c r="U16" s="47"/>
      <c r="V16" s="83"/>
      <c r="W16" s="47"/>
    </row>
    <row r="17" spans="4:33" ht="22.2" hidden="1" customHeight="1" outlineLevel="1">
      <c r="E17" s="26" t="s">
        <v>258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55">
        <v>0</v>
      </c>
      <c r="O17" s="54"/>
      <c r="P17" s="47"/>
      <c r="Q17" s="47"/>
      <c r="S17" s="47"/>
      <c r="T17" s="47"/>
      <c r="U17" s="47"/>
      <c r="V17" s="83"/>
      <c r="W17" s="47"/>
    </row>
    <row r="18" spans="4:33" ht="22.95" hidden="1" customHeight="1" outlineLevel="1" thickBot="1">
      <c r="E18" s="27" t="s">
        <v>259</v>
      </c>
      <c r="F18" s="28" t="e">
        <f>SUM(F14:F17)-F16</f>
        <v>#REF!</v>
      </c>
      <c r="G18" s="28" t="e">
        <f>SUM(G14:G17)-G16</f>
        <v>#REF!</v>
      </c>
      <c r="H18" s="28" t="e">
        <f>SUM(H14:H17)-H16</f>
        <v>#REF!</v>
      </c>
      <c r="I18" s="28" t="e">
        <f>SUM(I14:I17)-I16</f>
        <v>#REF!</v>
      </c>
      <c r="J18" s="28" t="e">
        <f>SUM(J14:J17)-J16</f>
        <v>#REF!</v>
      </c>
      <c r="K18" s="56">
        <f>SUM(K14:K17)-K17</f>
        <v>0</v>
      </c>
      <c r="O18" s="54"/>
      <c r="P18" s="47"/>
      <c r="Q18" s="47"/>
      <c r="S18" s="47"/>
      <c r="T18" s="47"/>
      <c r="U18" s="47"/>
      <c r="V18" s="83"/>
      <c r="W18" s="47"/>
    </row>
    <row r="19" spans="4:33" ht="22.2" hidden="1" customHeight="1" outlineLevel="1">
      <c r="O19" s="54"/>
      <c r="P19" s="47"/>
      <c r="Q19" s="47"/>
      <c r="S19" s="47"/>
      <c r="T19" s="47"/>
      <c r="U19" s="47"/>
      <c r="V19" s="83"/>
      <c r="W19" s="47"/>
    </row>
    <row r="20" spans="4:33" ht="22.2" customHeight="1" collapsed="1">
      <c r="O20" s="54"/>
      <c r="P20" s="47"/>
      <c r="Q20" s="47"/>
      <c r="S20" s="47"/>
      <c r="T20" s="47"/>
      <c r="U20" s="47"/>
      <c r="V20" s="83"/>
      <c r="W20" s="47"/>
    </row>
    <row r="21" spans="4:33" s="7" customFormat="1" ht="35.1" customHeight="1">
      <c r="D21" s="14"/>
      <c r="E21" s="447" t="s">
        <v>260</v>
      </c>
      <c r="F21" s="448"/>
      <c r="G21" s="448"/>
      <c r="H21" s="448"/>
      <c r="I21" s="448"/>
      <c r="J21" s="448"/>
      <c r="K21" s="448"/>
      <c r="L21" s="448"/>
      <c r="M21" s="448"/>
      <c r="N21" s="448"/>
      <c r="O21" s="448"/>
      <c r="P21" s="448"/>
      <c r="Q21" s="448"/>
      <c r="R21" s="448"/>
      <c r="S21" s="448"/>
      <c r="T21" s="448"/>
      <c r="V21" s="13"/>
      <c r="Z21" s="9"/>
      <c r="AA21" s="9"/>
      <c r="AB21" s="9"/>
      <c r="AC21" s="9"/>
      <c r="AD21" s="9"/>
      <c r="AE21" s="9"/>
      <c r="AF21" s="9"/>
    </row>
    <row r="22" spans="4:33" s="8" customFormat="1" ht="25.2" customHeight="1" thickBot="1">
      <c r="D22" s="29"/>
      <c r="E22" s="30"/>
      <c r="F22" s="8" t="s">
        <v>261</v>
      </c>
      <c r="I22" s="8" t="s">
        <v>100</v>
      </c>
      <c r="L22" s="8" t="s">
        <v>262</v>
      </c>
      <c r="N22" s="57"/>
      <c r="O22" s="8" t="s">
        <v>263</v>
      </c>
      <c r="R22" s="7"/>
      <c r="V22" s="90"/>
      <c r="Z22" s="9"/>
      <c r="AA22" s="9"/>
      <c r="AB22" s="9"/>
      <c r="AC22" s="9"/>
      <c r="AD22" s="9"/>
      <c r="AE22" s="9"/>
      <c r="AF22" s="9"/>
    </row>
    <row r="23" spans="4:33" ht="39.9" customHeight="1">
      <c r="E23" s="31" t="s">
        <v>95</v>
      </c>
      <c r="F23" s="32" t="s">
        <v>264</v>
      </c>
      <c r="G23" s="32" t="s">
        <v>96</v>
      </c>
      <c r="H23" s="32" t="s">
        <v>97</v>
      </c>
      <c r="I23" s="32" t="s">
        <v>264</v>
      </c>
      <c r="J23" s="58" t="s">
        <v>96</v>
      </c>
      <c r="K23" s="58" t="s">
        <v>97</v>
      </c>
      <c r="L23" s="32" t="s">
        <v>232</v>
      </c>
      <c r="M23" s="59" t="s">
        <v>97</v>
      </c>
      <c r="O23" s="60" t="s">
        <v>261</v>
      </c>
      <c r="P23" s="32" t="s">
        <v>100</v>
      </c>
      <c r="Q23" s="59" t="s">
        <v>197</v>
      </c>
      <c r="R23" s="7"/>
      <c r="S23" s="449" t="s">
        <v>265</v>
      </c>
      <c r="T23" s="429"/>
      <c r="U23" s="47"/>
      <c r="V23" s="91" t="s">
        <v>266</v>
      </c>
      <c r="W23" s="92" t="s">
        <v>267</v>
      </c>
      <c r="AG23" s="8"/>
    </row>
    <row r="24" spans="4:33" ht="36" customHeight="1" collapsed="1">
      <c r="E24" s="22" t="s">
        <v>348</v>
      </c>
      <c r="F24" s="33">
        <f ca="1">ROUND((SUMIF($E$6:$X$12,$E24,O$6:O$12)),0)</f>
        <v>1712</v>
      </c>
      <c r="G24" s="33">
        <f ca="1">ROUND((SUMIF($E$6:$X$12,$E24,S$6:S$12)),0)</f>
        <v>0</v>
      </c>
      <c r="H24" s="23"/>
      <c r="I24" s="61">
        <f ca="1">ROUND((SUMIF($E$6:$X$12,$E24,Q$6:Q$12)),0)</f>
        <v>428</v>
      </c>
      <c r="J24" s="61">
        <f ca="1">ROUND((SUMIF($E$6:$T$12,$E24,T$6:T$19)),0)</f>
        <v>0</v>
      </c>
      <c r="K24" s="23"/>
      <c r="L24" s="62">
        <f ca="1">F24/I24</f>
        <v>4</v>
      </c>
      <c r="M24" s="63" t="str">
        <f>IFERROR((H24/K24),"")</f>
        <v/>
      </c>
      <c r="O24" s="64" t="str">
        <f ca="1">IFERROR((H24/G24),"")</f>
        <v/>
      </c>
      <c r="P24" s="65" t="str">
        <f ca="1">IFERROR((K24/J24),"")</f>
        <v/>
      </c>
      <c r="Q24" s="93" t="str">
        <f>IF(M24&lt;&gt;"",(M24/L24),"")</f>
        <v/>
      </c>
      <c r="R24" s="7"/>
      <c r="S24" s="450" t="str">
        <f ca="1">IFERROR((AVERAGE(O24,Q24)),"")</f>
        <v/>
      </c>
      <c r="T24" s="433"/>
      <c r="U24" s="94">
        <v>1</v>
      </c>
      <c r="V24" s="95">
        <f ca="1">ROUND((SUMIF($E$6:$U$18,$E24,U$6:U$18)),0)</f>
        <v>101</v>
      </c>
      <c r="W24" s="95" t="str">
        <f ca="1">IFERROR((ROUNDUP(((F24-H24)/3/M24),0)),"")</f>
        <v/>
      </c>
      <c r="AG24" s="8"/>
    </row>
    <row r="25" spans="4:33" ht="36" customHeight="1" collapsed="1">
      <c r="E25" s="22" t="s">
        <v>144</v>
      </c>
      <c r="F25" s="33">
        <f ca="1">ROUND((SUMIF($E$6:$X$12,$E25,O$6:O$12)),0)</f>
        <v>120</v>
      </c>
      <c r="G25" s="33">
        <f ca="1">ROUND((SUMIF($E$6:$X$12,$E25,S$6:S$12)),0)</f>
        <v>0</v>
      </c>
      <c r="H25" s="23"/>
      <c r="I25" s="61">
        <f ca="1">ROUND((SUMIF($E$6:$X$12,$E25,Q$6:Q$12)),0)</f>
        <v>24</v>
      </c>
      <c r="J25" s="61">
        <f ca="1">ROUND((SUMIF($E$6:$T$12,$E25,T$6:T$19)),0)</f>
        <v>0</v>
      </c>
      <c r="K25" s="23"/>
      <c r="L25" s="62">
        <f ca="1">F25/I25</f>
        <v>5</v>
      </c>
      <c r="M25" s="63" t="str">
        <f>IFERROR((H25/K25),"")</f>
        <v/>
      </c>
      <c r="O25" s="64" t="str">
        <f ca="1">IFERROR((H25/G25),"")</f>
        <v/>
      </c>
      <c r="P25" s="65" t="str">
        <f ca="1">IFERROR((K25/J25),"")</f>
        <v/>
      </c>
      <c r="Q25" s="93" t="str">
        <f>IF(M25&lt;&gt;"",(M25/L25),"")</f>
        <v/>
      </c>
      <c r="R25" s="7"/>
      <c r="S25" s="450" t="str">
        <f ca="1">IFERROR((AVERAGE(O25,Q25)),"")</f>
        <v/>
      </c>
      <c r="T25" s="433"/>
      <c r="U25" s="94">
        <v>1</v>
      </c>
      <c r="V25" s="95">
        <f ca="1">ROUND((SUMIF($E$6:$U$18,$E25,U$6:U$18)),0)</f>
        <v>2</v>
      </c>
      <c r="W25" s="95" t="str">
        <f ca="1">IFERROR((ROUNDUP(((F25-H25)/3/M25),0)),"")</f>
        <v/>
      </c>
      <c r="AG25" s="8"/>
    </row>
    <row r="26" spans="4:33" ht="6.75" hidden="1" customHeight="1" outlineLevel="1">
      <c r="O26" s="66"/>
      <c r="P26" s="66"/>
      <c r="Q26" s="66"/>
      <c r="R26" s="7"/>
      <c r="S26" s="7"/>
      <c r="T26" s="7"/>
      <c r="U26" s="7"/>
    </row>
    <row r="27" spans="4:33" ht="15" hidden="1" customHeight="1" outlineLevel="1" thickBot="1">
      <c r="E27" s="34" t="s">
        <v>268</v>
      </c>
      <c r="F27" s="35" t="e">
        <f>SUMIF(#REF!,"F",#REF!)</f>
        <v>#REF!</v>
      </c>
      <c r="G27" s="35">
        <f ca="1">SUMIF($D$12:$U$12,"F",$S$12:$S$12)</f>
        <v>0</v>
      </c>
      <c r="H27" s="36">
        <f ca="1">SUMIF($D$12:$X$12,"F",$W$12:$W$12)</f>
        <v>0</v>
      </c>
      <c r="I27" s="67" t="e">
        <f>SUMIF(#REF!,"F",#REF!)</f>
        <v>#REF!</v>
      </c>
      <c r="J27" s="68">
        <f ca="1">SUMIF($D$12:$U$12,"F",$T$12:$T$12)</f>
        <v>0</v>
      </c>
      <c r="K27" s="36">
        <f ca="1">SUMIF($D$12:$X$12,"F",$X$12:$X$12)</f>
        <v>0</v>
      </c>
      <c r="L27" s="69" t="e">
        <f>F27/I27</f>
        <v>#REF!</v>
      </c>
      <c r="M27" s="70" t="str">
        <f ca="1">IFERROR((H27/K27),"")</f>
        <v/>
      </c>
      <c r="N27" s="71"/>
      <c r="O27" s="72" t="str">
        <f ca="1">IFERROR((H27/G27),"")</f>
        <v/>
      </c>
      <c r="P27" s="73" t="str">
        <f ca="1">IFERROR((K27/J27),"")</f>
        <v/>
      </c>
      <c r="Q27" s="96" t="str">
        <f ca="1">IFERROR((M27/L27),"")</f>
        <v/>
      </c>
      <c r="R27" s="7"/>
      <c r="S27" s="451" t="str">
        <f ca="1">IFERROR((AVERAGE(O27:Q27)),"")</f>
        <v/>
      </c>
      <c r="T27" s="429"/>
      <c r="U27" s="47"/>
      <c r="V27" s="83"/>
      <c r="W27" s="47"/>
      <c r="AG27" s="8"/>
    </row>
    <row r="28" spans="4:33" ht="8.25" hidden="1" customHeight="1" outlineLevel="1">
      <c r="E28" s="37" t="s">
        <v>269</v>
      </c>
      <c r="F28" s="38" t="e">
        <f>SUMIF(#REF!,"V",#REF!)</f>
        <v>#REF!</v>
      </c>
      <c r="G28" s="39">
        <f ca="1">SUMIF($D$12:$U$12,"V",$S$12:$S$12)</f>
        <v>0</v>
      </c>
      <c r="H28" s="40">
        <f ca="1">SUMIF($D$12:$X$12,"V",$W$12:$W$12)</f>
        <v>0</v>
      </c>
      <c r="I28" s="74" t="e">
        <f>SUMIF(#REF!,"V",#REF!)</f>
        <v>#REF!</v>
      </c>
      <c r="J28" s="39">
        <f ca="1">SUMIF($D$12:$U$12,"V",$T$12:$T$12)</f>
        <v>0</v>
      </c>
      <c r="K28" s="40">
        <f ca="1">SUMIF($D$12:$X$12,"V",$X$12:$X$12)</f>
        <v>0</v>
      </c>
      <c r="L28" s="75" t="str">
        <f>IFERROR(F28/I28,"")</f>
        <v/>
      </c>
      <c r="M28" s="76" t="str">
        <f ca="1">IFERROR((H28/K28),"")</f>
        <v/>
      </c>
      <c r="N28" s="71"/>
      <c r="O28" s="77" t="str">
        <f ca="1">IFERROR((H28/G28),"")</f>
        <v/>
      </c>
      <c r="P28" s="78" t="str">
        <f ca="1">IFERROR((K28/J28),"")</f>
        <v/>
      </c>
      <c r="Q28" s="97" t="str">
        <f ca="1">IFERROR((M28/L28),"")</f>
        <v/>
      </c>
      <c r="R28" s="7"/>
      <c r="S28" s="452" t="str">
        <f ca="1">IFERROR((AVERAGE(O28:Q28)),"")</f>
        <v/>
      </c>
      <c r="T28" s="453"/>
    </row>
    <row r="29" spans="4:33" ht="6.75" customHeight="1" collapsed="1" thickBot="1">
      <c r="O29" s="66"/>
      <c r="P29" s="66"/>
      <c r="Q29" s="66"/>
      <c r="R29" s="7"/>
      <c r="S29" s="7"/>
      <c r="T29" s="7"/>
      <c r="U29" s="7"/>
    </row>
    <row r="30" spans="4:33" ht="15" customHeight="1" thickBot="1">
      <c r="E30" s="41" t="s">
        <v>109</v>
      </c>
      <c r="F30" s="42">
        <f t="shared" ref="F30:K30" ca="1" si="2">SUM(F24)</f>
        <v>1712</v>
      </c>
      <c r="G30" s="42">
        <f t="shared" ca="1" si="2"/>
        <v>0</v>
      </c>
      <c r="H30" s="42">
        <f t="shared" si="2"/>
        <v>0</v>
      </c>
      <c r="I30" s="42">
        <f t="shared" ca="1" si="2"/>
        <v>428</v>
      </c>
      <c r="J30" s="42">
        <f t="shared" ca="1" si="2"/>
        <v>0</v>
      </c>
      <c r="K30" s="42">
        <f t="shared" si="2"/>
        <v>0</v>
      </c>
      <c r="L30" s="79">
        <f ca="1">F30/I30</f>
        <v>4</v>
      </c>
      <c r="M30" s="80" t="str">
        <f>IFERROR((H30/K30),"")</f>
        <v/>
      </c>
      <c r="O30" s="81" t="str">
        <f ca="1">IFERROR((H30/G30),"")</f>
        <v/>
      </c>
      <c r="P30" s="82" t="str">
        <f ca="1">IFERROR((K30/J30),"")</f>
        <v/>
      </c>
      <c r="Q30" s="98" t="str">
        <f ca="1">IFERROR((M30/L30),"")</f>
        <v/>
      </c>
      <c r="R30" s="7"/>
      <c r="S30" s="456" t="str">
        <f ca="1">IFERROR((AVERAGE(O30:Q30)),"")</f>
        <v/>
      </c>
      <c r="T30" s="424"/>
      <c r="U30" s="99"/>
      <c r="V30" s="99"/>
      <c r="W30" s="99"/>
    </row>
    <row r="31" spans="4:33" ht="14.25" customHeight="1"/>
    <row r="32" spans="4:33" ht="14.25" customHeight="1"/>
  </sheetData>
  <mergeCells count="8">
    <mergeCell ref="S30:T30"/>
    <mergeCell ref="E4:T4"/>
    <mergeCell ref="E21:T21"/>
    <mergeCell ref="S23:T23"/>
    <mergeCell ref="S24:T24"/>
    <mergeCell ref="S27:T27"/>
    <mergeCell ref="S28:T28"/>
    <mergeCell ref="S25:T25"/>
  </mergeCells>
  <conditionalFormatting sqref="O24:Q25">
    <cfRule type="cellIs" dxfId="323" priority="4" operator="lessThan">
      <formula>0.95</formula>
    </cfRule>
    <cfRule type="cellIs" dxfId="322" priority="5" operator="between">
      <formula>0.95</formula>
      <formula>0.999999999999999</formula>
    </cfRule>
    <cfRule type="cellIs" dxfId="321" priority="6" operator="greaterThanOrEqual">
      <formula>1</formula>
    </cfRule>
  </conditionalFormatting>
  <conditionalFormatting sqref="S24:T25">
    <cfRule type="cellIs" dxfId="320" priority="1" operator="lessThan">
      <formula>0.95</formula>
    </cfRule>
    <cfRule type="cellIs" dxfId="319" priority="2" operator="between">
      <formula>0.95</formula>
      <formula>0.999999999999999</formula>
    </cfRule>
    <cfRule type="cellIs" dxfId="318" priority="3" operator="greaterThanOr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0070C0"/>
  </sheetPr>
  <dimension ref="A1:AG31"/>
  <sheetViews>
    <sheetView showGridLines="0" topLeftCell="E1" zoomScale="80" zoomScaleNormal="80" workbookViewId="0">
      <selection activeCell="F10" sqref="F10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ustomWidth="1" collapsed="1"/>
    <col min="26" max="26" width="28.5546875" style="9" customWidth="1"/>
    <col min="27" max="27" width="9.109375" style="9" customWidth="1"/>
    <col min="28" max="28" width="10.44140625" style="9" customWidth="1"/>
    <col min="29" max="29" width="9.109375" style="9" customWidth="1"/>
    <col min="30" max="30" width="10" style="9" customWidth="1"/>
    <col min="31" max="31" width="11.44140625" style="9" customWidth="1"/>
    <col min="32" max="32" width="10.88671875" style="9" customWidth="1"/>
    <col min="33" max="33" width="9.109375" style="9" customWidth="1"/>
    <col min="34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286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47" t="s">
        <v>238</v>
      </c>
      <c r="F4" s="448"/>
      <c r="G4" s="448"/>
      <c r="H4" s="448"/>
      <c r="I4" s="448"/>
      <c r="J4" s="448"/>
      <c r="K4" s="448"/>
      <c r="L4" s="448"/>
      <c r="M4" s="448"/>
      <c r="N4" s="448"/>
      <c r="O4" s="448"/>
      <c r="P4" s="448"/>
      <c r="Q4" s="448"/>
      <c r="R4" s="448"/>
      <c r="S4" s="448"/>
      <c r="T4" s="448"/>
      <c r="V4" s="13"/>
    </row>
    <row r="5" spans="1:24" ht="15" customHeight="1" thickBot="1">
      <c r="F5" s="16"/>
      <c r="G5" s="16"/>
      <c r="H5" s="16" t="s">
        <v>272</v>
      </c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 thickBo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77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 t="s">
        <v>348</v>
      </c>
      <c r="F8" s="23">
        <v>77</v>
      </c>
      <c r="G8" s="23">
        <v>0</v>
      </c>
      <c r="H8" s="364">
        <v>0</v>
      </c>
      <c r="I8" s="23">
        <v>0</v>
      </c>
      <c r="J8" s="23">
        <v>0</v>
      </c>
      <c r="K8" s="23"/>
      <c r="L8" s="51"/>
      <c r="M8" s="43"/>
      <c r="O8" s="102">
        <f>ROUND(Q8*P8,0)</f>
        <v>385</v>
      </c>
      <c r="P8" s="103">
        <v>5</v>
      </c>
      <c r="Q8" s="102">
        <f>SUM(F8:K8)</f>
        <v>77</v>
      </c>
      <c r="S8" s="102">
        <f>T8*P8</f>
        <v>0</v>
      </c>
      <c r="T8" s="102"/>
      <c r="U8" s="88">
        <f>ROUND((AVERAGE(F8:J8)),0)</f>
        <v>15</v>
      </c>
      <c r="V8" s="83"/>
      <c r="W8" s="89"/>
      <c r="X8" s="89"/>
    </row>
    <row r="9" spans="1:24" ht="15" customHeight="1">
      <c r="A9" s="19"/>
      <c r="E9" s="407" t="s">
        <v>338</v>
      </c>
      <c r="F9" s="370">
        <f>SUM(F10:F12)</f>
        <v>60</v>
      </c>
      <c r="G9" s="370">
        <f t="shared" ref="G9:K9" si="1">SUM(G10:G12)</f>
        <v>0</v>
      </c>
      <c r="H9" s="370">
        <f t="shared" si="1"/>
        <v>0</v>
      </c>
      <c r="I9" s="370">
        <f t="shared" si="1"/>
        <v>60</v>
      </c>
      <c r="J9" s="370">
        <f t="shared" si="1"/>
        <v>60</v>
      </c>
      <c r="K9" s="370">
        <f t="shared" si="1"/>
        <v>18</v>
      </c>
      <c r="L9" s="43"/>
      <c r="Q9" s="87" t="s">
        <v>246</v>
      </c>
      <c r="T9" s="87" t="s">
        <v>247</v>
      </c>
      <c r="U9" s="88"/>
      <c r="V9" s="83"/>
      <c r="X9" s="87" t="s">
        <v>248</v>
      </c>
    </row>
    <row r="10" spans="1:24" ht="15" customHeight="1">
      <c r="E10" s="101" t="s">
        <v>348</v>
      </c>
      <c r="F10" s="23">
        <v>60</v>
      </c>
      <c r="G10" s="23">
        <v>0</v>
      </c>
      <c r="H10" s="364"/>
      <c r="I10" s="23">
        <v>60</v>
      </c>
      <c r="J10" s="23">
        <v>60</v>
      </c>
      <c r="K10" s="23">
        <f>J9*0.3</f>
        <v>18</v>
      </c>
      <c r="L10" s="51"/>
      <c r="M10" s="43"/>
      <c r="O10" s="102">
        <f>ROUND(Q10*P10,0)</f>
        <v>792</v>
      </c>
      <c r="P10" s="103">
        <v>4</v>
      </c>
      <c r="Q10" s="102">
        <f>SUM(F10:K10)</f>
        <v>198</v>
      </c>
      <c r="S10" s="102">
        <f>T10*P10</f>
        <v>0</v>
      </c>
      <c r="T10" s="102"/>
      <c r="U10" s="88">
        <f>ROUND((AVERAGE(F10:J10)),0)</f>
        <v>45</v>
      </c>
      <c r="V10" s="83"/>
      <c r="W10" s="89"/>
      <c r="X10" s="89"/>
    </row>
    <row r="11" spans="1:24" ht="22.95" customHeight="1">
      <c r="O11" s="366">
        <f>SUM(O7:O10)</f>
        <v>1177</v>
      </c>
      <c r="P11" s="46"/>
      <c r="Q11" s="47"/>
      <c r="S11" s="47"/>
      <c r="T11" s="47"/>
      <c r="U11" s="47"/>
      <c r="V11" s="83"/>
      <c r="W11" s="47"/>
    </row>
    <row r="12" spans="1:24" ht="22.2" hidden="1" customHeight="1" outlineLevel="1">
      <c r="E12" s="24" t="s">
        <v>254</v>
      </c>
      <c r="F12" s="25" t="s">
        <v>239</v>
      </c>
      <c r="G12" s="25" t="s">
        <v>57</v>
      </c>
      <c r="H12" s="25" t="s">
        <v>240</v>
      </c>
      <c r="I12" s="25" t="s">
        <v>240</v>
      </c>
      <c r="J12" s="25" t="s">
        <v>239</v>
      </c>
      <c r="K12" s="53" t="s">
        <v>241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255</v>
      </c>
      <c r="F13" s="23" t="e">
        <f>#REF!</f>
        <v>#REF!</v>
      </c>
      <c r="G13" s="23" t="e">
        <f>#REF!</f>
        <v>#REF!</v>
      </c>
      <c r="H13" s="23" t="e">
        <f>#REF!</f>
        <v>#REF!</v>
      </c>
      <c r="I13" s="23" t="e">
        <f>#REF!</f>
        <v>#REF!</v>
      </c>
      <c r="J13" s="23" t="e">
        <f>#REF!</f>
        <v>#REF!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256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2" hidden="1" customHeight="1" outlineLevel="1">
      <c r="E15" s="26" t="s">
        <v>257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55"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E16" s="26" t="s">
        <v>258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55">
        <v>0</v>
      </c>
      <c r="O16" s="54"/>
      <c r="P16" s="47"/>
      <c r="Q16" s="47"/>
      <c r="S16" s="47"/>
      <c r="T16" s="47"/>
      <c r="U16" s="47"/>
      <c r="V16" s="83"/>
      <c r="W16" s="47"/>
    </row>
    <row r="17" spans="4:33" ht="22.95" hidden="1" customHeight="1" outlineLevel="1" thickBot="1">
      <c r="E17" s="27" t="s">
        <v>259</v>
      </c>
      <c r="F17" s="28" t="e">
        <f>SUM(F13:F16)-F15</f>
        <v>#REF!</v>
      </c>
      <c r="G17" s="28" t="e">
        <f>SUM(G13:G16)-G15</f>
        <v>#REF!</v>
      </c>
      <c r="H17" s="28" t="e">
        <f>SUM(H13:H16)-H15</f>
        <v>#REF!</v>
      </c>
      <c r="I17" s="28" t="e">
        <f>SUM(I13:I16)-I15</f>
        <v>#REF!</v>
      </c>
      <c r="J17" s="28" t="e">
        <f>SUM(J13:J16)-J15</f>
        <v>#REF!</v>
      </c>
      <c r="K17" s="56">
        <f>SUM(K13:K16)-K16</f>
        <v>0</v>
      </c>
      <c r="O17" s="54"/>
      <c r="P17" s="47"/>
      <c r="Q17" s="47"/>
      <c r="S17" s="47"/>
      <c r="T17" s="47"/>
      <c r="U17" s="47"/>
      <c r="V17" s="83"/>
      <c r="W17" s="47"/>
    </row>
    <row r="18" spans="4:33" ht="22.2" hidden="1" customHeight="1" outlineLevel="1">
      <c r="O18" s="54"/>
      <c r="P18" s="47"/>
      <c r="Q18" s="47"/>
      <c r="S18" s="47"/>
      <c r="T18" s="47"/>
      <c r="U18" s="47"/>
      <c r="V18" s="83"/>
      <c r="W18" s="47"/>
    </row>
    <row r="19" spans="4:33" ht="22.2" customHeight="1" collapsed="1">
      <c r="O19" s="54"/>
      <c r="P19" s="47"/>
      <c r="Q19" s="47"/>
      <c r="S19" s="47"/>
      <c r="T19" s="47"/>
      <c r="U19" s="47"/>
      <c r="V19" s="83"/>
      <c r="W19" s="47"/>
    </row>
    <row r="20" spans="4:33" s="7" customFormat="1" ht="35.1" customHeight="1">
      <c r="D20" s="14"/>
      <c r="E20" s="447" t="s">
        <v>260</v>
      </c>
      <c r="F20" s="448"/>
      <c r="G20" s="448"/>
      <c r="H20" s="448"/>
      <c r="I20" s="448"/>
      <c r="J20" s="448"/>
      <c r="K20" s="448"/>
      <c r="L20" s="448"/>
      <c r="M20" s="448"/>
      <c r="N20" s="448"/>
      <c r="O20" s="448"/>
      <c r="P20" s="448"/>
      <c r="Q20" s="448"/>
      <c r="R20" s="448"/>
      <c r="S20" s="448"/>
      <c r="T20" s="448"/>
      <c r="V20" s="13"/>
      <c r="Z20" s="9"/>
      <c r="AA20" s="9"/>
      <c r="AB20" s="9"/>
      <c r="AC20" s="9"/>
      <c r="AD20" s="9"/>
      <c r="AE20" s="9"/>
      <c r="AF20" s="9"/>
    </row>
    <row r="21" spans="4:33" s="8" customFormat="1" ht="25.2" customHeight="1" thickBot="1">
      <c r="D21" s="29"/>
      <c r="E21" s="30"/>
      <c r="F21" s="8" t="s">
        <v>261</v>
      </c>
      <c r="I21" s="8" t="s">
        <v>100</v>
      </c>
      <c r="L21" s="8" t="s">
        <v>262</v>
      </c>
      <c r="N21" s="57"/>
      <c r="O21" s="8" t="s">
        <v>263</v>
      </c>
      <c r="R21" s="7"/>
      <c r="V21" s="90"/>
      <c r="Z21" s="9"/>
      <c r="AA21" s="9"/>
      <c r="AB21" s="9"/>
      <c r="AC21" s="9"/>
      <c r="AD21" s="9"/>
      <c r="AE21" s="9"/>
      <c r="AF21" s="9"/>
    </row>
    <row r="22" spans="4:33" ht="39.9" customHeight="1">
      <c r="E22" s="31" t="s">
        <v>95</v>
      </c>
      <c r="F22" s="32" t="s">
        <v>264</v>
      </c>
      <c r="G22" s="32" t="s">
        <v>96</v>
      </c>
      <c r="H22" s="32" t="s">
        <v>97</v>
      </c>
      <c r="I22" s="32" t="s">
        <v>264</v>
      </c>
      <c r="J22" s="58" t="s">
        <v>96</v>
      </c>
      <c r="K22" s="58" t="s">
        <v>97</v>
      </c>
      <c r="L22" s="32" t="s">
        <v>232</v>
      </c>
      <c r="M22" s="59" t="s">
        <v>97</v>
      </c>
      <c r="O22" s="60" t="s">
        <v>261</v>
      </c>
      <c r="P22" s="32" t="s">
        <v>100</v>
      </c>
      <c r="Q22" s="59" t="s">
        <v>197</v>
      </c>
      <c r="R22" s="7"/>
      <c r="S22" s="449" t="s">
        <v>265</v>
      </c>
      <c r="T22" s="429"/>
      <c r="U22" s="47"/>
      <c r="V22" s="91" t="s">
        <v>266</v>
      </c>
      <c r="W22" s="92" t="s">
        <v>267</v>
      </c>
      <c r="AG22" s="8"/>
    </row>
    <row r="23" spans="4:33" ht="36" customHeight="1" collapsed="1">
      <c r="E23" s="22" t="s">
        <v>348</v>
      </c>
      <c r="F23" s="33">
        <f ca="1">ROUND((SUMIF($E$6:$X$11,$E23,O$6:O$11)),0)</f>
        <v>1177</v>
      </c>
      <c r="G23" s="33">
        <f ca="1">ROUND((SUMIF($E$6:$X$11,$E23,S$6:S$11)),0)</f>
        <v>0</v>
      </c>
      <c r="H23" s="23"/>
      <c r="I23" s="61">
        <f ca="1">ROUND((SUMIF($E$6:$X$11,$E23,Q$6:Q$11)),0)</f>
        <v>275</v>
      </c>
      <c r="J23" s="61">
        <f ca="1">ROUND((SUMIF($E$6:$T$11,$E23,T$6:T$18)),0)</f>
        <v>0</v>
      </c>
      <c r="K23" s="23"/>
      <c r="L23" s="62">
        <f ca="1">F23/I23</f>
        <v>4.28</v>
      </c>
      <c r="M23" s="63" t="str">
        <f>IFERROR((H23/K23),"")</f>
        <v/>
      </c>
      <c r="O23" s="64" t="str">
        <f ca="1">IFERROR((H23/G23),"")</f>
        <v/>
      </c>
      <c r="P23" s="65" t="str">
        <f ca="1">IFERROR((K23/J23),"")</f>
        <v/>
      </c>
      <c r="Q23" s="93" t="str">
        <f>IF(M23&lt;&gt;"",(M23/L23),"")</f>
        <v/>
      </c>
      <c r="R23" s="7"/>
      <c r="S23" s="450" t="str">
        <f ca="1">IFERROR((AVERAGE(O23,Q23)),"")</f>
        <v/>
      </c>
      <c r="T23" s="433"/>
      <c r="U23" s="94">
        <v>1</v>
      </c>
      <c r="V23" s="95">
        <f ca="1">ROUND((SUMIF($E$6:$U$17,$E23,U$6:U$17)),0)</f>
        <v>60</v>
      </c>
      <c r="W23" s="95" t="str">
        <f ca="1">IFERROR((ROUNDUP(((F23-H23)/3/M23),0)),"")</f>
        <v/>
      </c>
      <c r="AG23" s="8"/>
    </row>
    <row r="24" spans="4:33" ht="36" customHeight="1" collapsed="1">
      <c r="E24" s="22"/>
      <c r="F24" s="33">
        <f ca="1">ROUND((SUMIF($E$6:$X$11,$E24,O$6:O$11)),0)</f>
        <v>275</v>
      </c>
      <c r="G24" s="33">
        <f ca="1">ROUND((SUMIF($E$6:$X$11,$E24,S$6:S$11)),0)</f>
        <v>60</v>
      </c>
      <c r="H24" s="23"/>
      <c r="I24" s="61">
        <f ca="1">ROUND((SUMIF($E$6:$X$11,$E24,Q$6:Q$11)),0)</f>
        <v>15</v>
      </c>
      <c r="J24" s="61">
        <f ca="1">ROUND((SUMIF($E$6:$T$11,$E24,T$6:T$18)),0)</f>
        <v>0</v>
      </c>
      <c r="K24" s="23"/>
      <c r="L24" s="62">
        <f ca="1">F24/I24</f>
        <v>18.333333333333332</v>
      </c>
      <c r="M24" s="63" t="str">
        <f>IFERROR((H24/K24),"")</f>
        <v/>
      </c>
      <c r="O24" s="64">
        <f ca="1">IFERROR((H24/G24),"")</f>
        <v>0</v>
      </c>
      <c r="P24" s="65" t="str">
        <f ca="1">IFERROR((K24/J24),"")</f>
        <v/>
      </c>
      <c r="Q24" s="93" t="str">
        <f>IF(M24&lt;&gt;"",(M24/L24),"")</f>
        <v/>
      </c>
      <c r="R24" s="7"/>
      <c r="S24" s="450">
        <f ca="1">IFERROR((AVERAGE(O24,Q24)),"")</f>
        <v>0</v>
      </c>
      <c r="T24" s="433"/>
      <c r="U24" s="94">
        <v>1</v>
      </c>
      <c r="V24" s="95">
        <f ca="1">ROUND((SUMIF($E$6:$U$17,$E24,U$6:U$17)),0)</f>
        <v>0</v>
      </c>
      <c r="W24" s="95" t="str">
        <f ca="1">IFERROR((ROUNDUP(((F24-H24)/3/M24),0)),"")</f>
        <v/>
      </c>
      <c r="AG24" s="8"/>
    </row>
    <row r="25" spans="4:33" ht="6.75" hidden="1" customHeight="1" outlineLevel="1">
      <c r="O25" s="66"/>
      <c r="P25" s="66"/>
      <c r="Q25" s="66"/>
      <c r="R25" s="7"/>
      <c r="S25" s="7"/>
      <c r="T25" s="7"/>
      <c r="U25" s="7"/>
    </row>
    <row r="26" spans="4:33" ht="15" hidden="1" customHeight="1" outlineLevel="1">
      <c r="E26" s="34" t="s">
        <v>268</v>
      </c>
      <c r="F26" s="35" t="e">
        <f>SUMIF(#REF!,"F",#REF!)</f>
        <v>#REF!</v>
      </c>
      <c r="G26" s="35">
        <f ca="1">SUMIF($D$11:$U$11,"F",$S$11:$S$11)</f>
        <v>0</v>
      </c>
      <c r="H26" s="36">
        <f ca="1">SUMIF($D$11:$X$11,"F",$W$11:$W$11)</f>
        <v>0</v>
      </c>
      <c r="I26" s="67" t="e">
        <f>SUMIF(#REF!,"F",#REF!)</f>
        <v>#REF!</v>
      </c>
      <c r="J26" s="68">
        <f ca="1">SUMIF($D$11:$U$11,"F",$T$11:$T$11)</f>
        <v>0</v>
      </c>
      <c r="K26" s="36">
        <f ca="1">SUMIF($D$11:$X$11,"F",$X$11:$X$11)</f>
        <v>0</v>
      </c>
      <c r="L26" s="69" t="e">
        <f>F26/I26</f>
        <v>#REF!</v>
      </c>
      <c r="M26" s="70" t="str">
        <f ca="1">IFERROR((H26/K26),"")</f>
        <v/>
      </c>
      <c r="N26" s="71"/>
      <c r="O26" s="72" t="str">
        <f ca="1">IFERROR((H26/G26),"")</f>
        <v/>
      </c>
      <c r="P26" s="73" t="str">
        <f ca="1">IFERROR((K26/J26),"")</f>
        <v/>
      </c>
      <c r="Q26" s="96" t="str">
        <f ca="1">IFERROR((M26/L26),"")</f>
        <v/>
      </c>
      <c r="R26" s="7"/>
      <c r="S26" s="451" t="str">
        <f ca="1">IFERROR((AVERAGE(O26:Q26)),"")</f>
        <v/>
      </c>
      <c r="T26" s="429"/>
      <c r="U26" s="47"/>
      <c r="V26" s="83"/>
      <c r="W26" s="47"/>
      <c r="AG26" s="8"/>
    </row>
    <row r="27" spans="4:33" ht="8.25" hidden="1" customHeight="1" outlineLevel="1">
      <c r="E27" s="37" t="s">
        <v>269</v>
      </c>
      <c r="F27" s="38" t="e">
        <f>SUMIF(#REF!,"V",#REF!)</f>
        <v>#REF!</v>
      </c>
      <c r="G27" s="39">
        <f ca="1">SUMIF($D$11:$U$11,"V",$S$11:$S$11)</f>
        <v>0</v>
      </c>
      <c r="H27" s="40">
        <f ca="1">SUMIF($D$11:$X$11,"V",$W$11:$W$11)</f>
        <v>0</v>
      </c>
      <c r="I27" s="74" t="e">
        <f>SUMIF(#REF!,"V",#REF!)</f>
        <v>#REF!</v>
      </c>
      <c r="J27" s="39">
        <f ca="1">SUMIF($D$11:$U$11,"V",$T$11:$T$11)</f>
        <v>0</v>
      </c>
      <c r="K27" s="40">
        <f ca="1">SUMIF($D$11:$X$11,"V",$X$11:$X$11)</f>
        <v>0</v>
      </c>
      <c r="L27" s="75" t="str">
        <f>IFERROR(F27/I27,"")</f>
        <v/>
      </c>
      <c r="M27" s="76" t="str">
        <f ca="1">IFERROR((H27/K27),"")</f>
        <v/>
      </c>
      <c r="N27" s="71"/>
      <c r="O27" s="77" t="str">
        <f ca="1">IFERROR((H27/G27),"")</f>
        <v/>
      </c>
      <c r="P27" s="78" t="str">
        <f ca="1">IFERROR((K27/J27),"")</f>
        <v/>
      </c>
      <c r="Q27" s="97" t="str">
        <f ca="1">IFERROR((M27/L27),"")</f>
        <v/>
      </c>
      <c r="R27" s="7"/>
      <c r="S27" s="452" t="str">
        <f ca="1">IFERROR((AVERAGE(O27:Q27)),"")</f>
        <v/>
      </c>
      <c r="T27" s="453"/>
    </row>
    <row r="28" spans="4:33" ht="6.75" customHeight="1" collapsed="1" thickBot="1">
      <c r="O28" s="66"/>
      <c r="P28" s="66"/>
      <c r="Q28" s="66"/>
      <c r="R28" s="7"/>
      <c r="S28" s="7"/>
      <c r="T28" s="7"/>
      <c r="U28" s="7"/>
    </row>
    <row r="29" spans="4:33" ht="15" customHeight="1" thickBot="1">
      <c r="E29" s="41" t="s">
        <v>109</v>
      </c>
      <c r="F29" s="42">
        <f t="shared" ref="F29:K29" ca="1" si="2">SUM(F23)</f>
        <v>1177</v>
      </c>
      <c r="G29" s="42">
        <f t="shared" ca="1" si="2"/>
        <v>0</v>
      </c>
      <c r="H29" s="42">
        <f t="shared" si="2"/>
        <v>0</v>
      </c>
      <c r="I29" s="42">
        <f t="shared" ca="1" si="2"/>
        <v>275</v>
      </c>
      <c r="J29" s="42">
        <f t="shared" ca="1" si="2"/>
        <v>0</v>
      </c>
      <c r="K29" s="42">
        <f t="shared" si="2"/>
        <v>0</v>
      </c>
      <c r="L29" s="79">
        <f ca="1">F29/I29</f>
        <v>4.28</v>
      </c>
      <c r="M29" s="80" t="str">
        <f>IFERROR((H29/K29),"")</f>
        <v/>
      </c>
      <c r="O29" s="81" t="str">
        <f ca="1">IFERROR((H29/G29),"")</f>
        <v/>
      </c>
      <c r="P29" s="82" t="str">
        <f ca="1">IFERROR((K29/J29),"")</f>
        <v/>
      </c>
      <c r="Q29" s="98" t="str">
        <f ca="1">IFERROR((M29/L29),"")</f>
        <v/>
      </c>
      <c r="R29" s="7"/>
      <c r="S29" s="456" t="str">
        <f ca="1">IFERROR((AVERAGE(O29:Q29)),"")</f>
        <v/>
      </c>
      <c r="T29" s="424"/>
      <c r="U29" s="99"/>
      <c r="V29" s="99"/>
      <c r="W29" s="99"/>
    </row>
    <row r="30" spans="4:33" ht="14.25" customHeight="1"/>
    <row r="31" spans="4:33" ht="14.25" customHeight="1"/>
  </sheetData>
  <mergeCells count="8">
    <mergeCell ref="S29:T29"/>
    <mergeCell ref="E4:T4"/>
    <mergeCell ref="E20:T20"/>
    <mergeCell ref="S22:T22"/>
    <mergeCell ref="S23:T23"/>
    <mergeCell ref="S26:T26"/>
    <mergeCell ref="S27:T27"/>
    <mergeCell ref="S24:T24"/>
  </mergeCells>
  <conditionalFormatting sqref="O23:Q24">
    <cfRule type="cellIs" dxfId="317" priority="4" operator="lessThan">
      <formula>0.95</formula>
    </cfRule>
    <cfRule type="cellIs" dxfId="316" priority="5" operator="between">
      <formula>0.95</formula>
      <formula>0.999999999999999</formula>
    </cfRule>
    <cfRule type="cellIs" dxfId="315" priority="6" operator="greaterThanOrEqual">
      <formula>1</formula>
    </cfRule>
  </conditionalFormatting>
  <conditionalFormatting sqref="S23:T24">
    <cfRule type="cellIs" dxfId="314" priority="1" operator="lessThan">
      <formula>0.95</formula>
    </cfRule>
    <cfRule type="cellIs" dxfId="313" priority="2" operator="between">
      <formula>0.95</formula>
      <formula>0.999999999999999</formula>
    </cfRule>
    <cfRule type="cellIs" dxfId="312" priority="3" operator="greaterThanOr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0070C0"/>
  </sheetPr>
  <dimension ref="A1:AG28"/>
  <sheetViews>
    <sheetView zoomScale="80" zoomScaleNormal="80" workbookViewId="0">
      <selection activeCell="J17" sqref="J17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287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47" t="s">
        <v>238</v>
      </c>
      <c r="F4" s="448"/>
      <c r="G4" s="448"/>
      <c r="H4" s="448"/>
      <c r="I4" s="448"/>
      <c r="J4" s="448"/>
      <c r="K4" s="448"/>
      <c r="L4" s="448"/>
      <c r="M4" s="448"/>
      <c r="N4" s="448"/>
      <c r="O4" s="448"/>
      <c r="P4" s="448"/>
      <c r="Q4" s="448"/>
      <c r="R4" s="448"/>
      <c r="S4" s="448"/>
      <c r="T4" s="448"/>
      <c r="V4" s="13"/>
    </row>
    <row r="5" spans="1:24" ht="15" customHeight="1">
      <c r="F5" s="16"/>
      <c r="G5" s="16"/>
      <c r="H5" s="16"/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/>
      <c r="F8" s="23"/>
      <c r="G8" s="23"/>
      <c r="H8" s="23"/>
      <c r="I8" s="23"/>
      <c r="J8" s="23"/>
      <c r="K8" s="23"/>
      <c r="L8" s="51"/>
      <c r="M8" s="43"/>
      <c r="O8" s="102">
        <f>ROUND(Q8*P8,0)</f>
        <v>0</v>
      </c>
      <c r="P8" s="103">
        <v>5</v>
      </c>
      <c r="Q8" s="102">
        <f>SUM(F8:K8)</f>
        <v>0</v>
      </c>
      <c r="S8" s="102">
        <f>T8*P8</f>
        <v>0</v>
      </c>
      <c r="T8" s="102"/>
      <c r="U8" s="88" t="e">
        <f>ROUND((AVERAGE(F8:J8)),0)</f>
        <v>#DIV/0!</v>
      </c>
      <c r="V8" s="83"/>
      <c r="W8" s="89"/>
      <c r="X8" s="89"/>
    </row>
    <row r="9" spans="1:24" ht="22.95" customHeight="1">
      <c r="O9" s="52">
        <f>SUM(O7:O8)</f>
        <v>0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47" t="s">
        <v>260</v>
      </c>
      <c r="F18" s="448"/>
      <c r="G18" s="448"/>
      <c r="H18" s="448"/>
      <c r="I18" s="448"/>
      <c r="J18" s="448"/>
      <c r="K18" s="448"/>
      <c r="L18" s="448"/>
      <c r="M18" s="448"/>
      <c r="N18" s="448"/>
      <c r="O18" s="448"/>
      <c r="P18" s="448"/>
      <c r="Q18" s="448"/>
      <c r="R18" s="448"/>
      <c r="S18" s="448"/>
      <c r="T18" s="448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49" t="s">
        <v>265</v>
      </c>
      <c r="T20" s="429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/>
      <c r="F21" s="33">
        <f ca="1">ROUND((SUMIF($E$6:$X$9,$E21,O$6:O$9)),0)</f>
        <v>0</v>
      </c>
      <c r="G21" s="33">
        <f ca="1">ROUND((SUMIF($E$6:$X$9,$E21,S$6:S$9)),0)</f>
        <v>0</v>
      </c>
      <c r="H21" s="23"/>
      <c r="I21" s="61">
        <f ca="1">ROUND((SUMIF($E$6:$X$9,$E21,Q$6:Q$9)),0)</f>
        <v>0</v>
      </c>
      <c r="J21" s="61">
        <f ca="1">ROUND((SUMIF($E$6:$T$9,$E21,T$6:T$16)),0)</f>
        <v>0</v>
      </c>
      <c r="K21" s="23"/>
      <c r="L21" s="62" t="e">
        <f ca="1">F21/I21</f>
        <v>#DIV/0!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0" t="str">
        <f ca="1">IFERROR((AVERAGE(O21,Q21)),"")</f>
        <v/>
      </c>
      <c r="T21" s="433"/>
      <c r="U21" s="94">
        <v>1</v>
      </c>
      <c r="V21" s="95">
        <f ca="1">ROUND((SUMIF($E$6:$U$15,$E21,U$6:U$15)),0)</f>
        <v>0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1" t="str">
        <f ca="1">IFERROR((AVERAGE(O23:Q23)),"")</f>
        <v/>
      </c>
      <c r="T23" s="429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2" t="str">
        <f ca="1">IFERROR((AVERAGE(O24:Q24)),"")</f>
        <v/>
      </c>
      <c r="T24" s="453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0</v>
      </c>
      <c r="G26" s="42">
        <f t="shared" ca="1" si="1"/>
        <v>0</v>
      </c>
      <c r="H26" s="42">
        <f t="shared" si="1"/>
        <v>0</v>
      </c>
      <c r="I26" s="42">
        <f t="shared" ca="1" si="1"/>
        <v>0</v>
      </c>
      <c r="J26" s="42">
        <f t="shared" ca="1" si="1"/>
        <v>0</v>
      </c>
      <c r="K26" s="42">
        <f t="shared" si="1"/>
        <v>0</v>
      </c>
      <c r="L26" s="79" t="e">
        <f ca="1">F26/I26</f>
        <v>#DIV/0!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6" t="str">
        <f ca="1">IFERROR((AVERAGE(O26:Q26)),"")</f>
        <v/>
      </c>
      <c r="T26" s="424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311" priority="4" operator="lessThan">
      <formula>0.95</formula>
    </cfRule>
    <cfRule type="cellIs" dxfId="310" priority="5" operator="between">
      <formula>0.95</formula>
      <formula>0.999999999999999</formula>
    </cfRule>
    <cfRule type="cellIs" dxfId="309" priority="6" operator="greaterThanOrEqual">
      <formula>1</formula>
    </cfRule>
  </conditionalFormatting>
  <conditionalFormatting sqref="S21:T21">
    <cfRule type="cellIs" dxfId="308" priority="1" operator="lessThan">
      <formula>0.95</formula>
    </cfRule>
    <cfRule type="cellIs" dxfId="307" priority="2" operator="between">
      <formula>0.95</formula>
      <formula>0.999999999999999</formula>
    </cfRule>
    <cfRule type="cellIs" dxfId="306" priority="3" operator="greaterThanOrEqual">
      <formula>1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2"/>
  <dimension ref="B1:AW24"/>
  <sheetViews>
    <sheetView showGridLines="0" showRowColHeaders="0" zoomScale="85" zoomScaleNormal="85" workbookViewId="0">
      <pane xSplit="2" ySplit="2" topLeftCell="C3" activePane="bottomRight" state="frozen"/>
      <selection pane="topRight"/>
      <selection pane="bottomLeft"/>
      <selection pane="bottomRight" activeCell="AO26" sqref="AO26"/>
    </sheetView>
  </sheetViews>
  <sheetFormatPr defaultColWidth="9" defaultRowHeight="14.4"/>
  <cols>
    <col min="1" max="1" width="1.109375" customWidth="1"/>
    <col min="2" max="2" width="17.6640625" customWidth="1"/>
    <col min="3" max="38" width="9" hidden="1" customWidth="1"/>
  </cols>
  <sheetData>
    <row r="1" spans="2:49" ht="6.9" customHeight="1"/>
    <row r="2" spans="2:49">
      <c r="B2" s="286"/>
      <c r="C2" s="287">
        <v>43196</v>
      </c>
      <c r="D2" s="287">
        <v>43200</v>
      </c>
      <c r="E2" s="287">
        <v>43222</v>
      </c>
      <c r="F2" s="287">
        <v>43234</v>
      </c>
      <c r="G2" s="287">
        <v>43241</v>
      </c>
      <c r="H2" s="287">
        <v>43248</v>
      </c>
      <c r="I2" s="287">
        <v>43262</v>
      </c>
      <c r="J2" s="287">
        <f t="shared" ref="J2:AW2" si="0">I2+7</f>
        <v>43269</v>
      </c>
      <c r="K2" s="287">
        <f t="shared" si="0"/>
        <v>43276</v>
      </c>
      <c r="L2" s="287">
        <f t="shared" si="0"/>
        <v>43283</v>
      </c>
      <c r="M2" s="287">
        <f t="shared" si="0"/>
        <v>43290</v>
      </c>
      <c r="N2" s="287">
        <f t="shared" si="0"/>
        <v>43297</v>
      </c>
      <c r="O2" s="287">
        <f t="shared" si="0"/>
        <v>43304</v>
      </c>
      <c r="P2" s="287">
        <f t="shared" si="0"/>
        <v>43311</v>
      </c>
      <c r="Q2" s="287">
        <f t="shared" si="0"/>
        <v>43318</v>
      </c>
      <c r="R2" s="287">
        <f t="shared" si="0"/>
        <v>43325</v>
      </c>
      <c r="S2" s="287">
        <f t="shared" si="0"/>
        <v>43332</v>
      </c>
      <c r="T2" s="287">
        <f t="shared" si="0"/>
        <v>43339</v>
      </c>
      <c r="U2" s="287">
        <f t="shared" si="0"/>
        <v>43346</v>
      </c>
      <c r="V2" s="287">
        <f t="shared" si="0"/>
        <v>43353</v>
      </c>
      <c r="W2" s="287">
        <f t="shared" si="0"/>
        <v>43360</v>
      </c>
      <c r="X2" s="287">
        <f t="shared" si="0"/>
        <v>43367</v>
      </c>
      <c r="Y2" s="287">
        <f t="shared" si="0"/>
        <v>43374</v>
      </c>
      <c r="Z2" s="287">
        <f t="shared" si="0"/>
        <v>43381</v>
      </c>
      <c r="AA2" s="287">
        <f t="shared" si="0"/>
        <v>43388</v>
      </c>
      <c r="AB2" s="287">
        <f t="shared" si="0"/>
        <v>43395</v>
      </c>
      <c r="AC2" s="287">
        <f t="shared" si="0"/>
        <v>43402</v>
      </c>
      <c r="AD2" s="287">
        <f t="shared" si="0"/>
        <v>43409</v>
      </c>
      <c r="AE2" s="287">
        <f t="shared" si="0"/>
        <v>43416</v>
      </c>
      <c r="AF2" s="287">
        <f t="shared" si="0"/>
        <v>43423</v>
      </c>
      <c r="AG2" s="287">
        <f t="shared" si="0"/>
        <v>43430</v>
      </c>
      <c r="AH2" s="287">
        <f t="shared" si="0"/>
        <v>43437</v>
      </c>
      <c r="AI2" s="287">
        <f t="shared" si="0"/>
        <v>43444</v>
      </c>
      <c r="AJ2" s="296">
        <f t="shared" si="0"/>
        <v>43451</v>
      </c>
      <c r="AK2" s="296">
        <f t="shared" si="0"/>
        <v>43458</v>
      </c>
      <c r="AL2" s="297">
        <f t="shared" si="0"/>
        <v>43465</v>
      </c>
      <c r="AM2" s="297">
        <f t="shared" si="0"/>
        <v>43472</v>
      </c>
      <c r="AN2" s="297">
        <f t="shared" si="0"/>
        <v>43479</v>
      </c>
      <c r="AO2" s="297">
        <f t="shared" si="0"/>
        <v>43486</v>
      </c>
      <c r="AP2" s="297">
        <f t="shared" si="0"/>
        <v>43493</v>
      </c>
      <c r="AQ2" s="297">
        <f t="shared" si="0"/>
        <v>43500</v>
      </c>
      <c r="AR2" s="297">
        <f t="shared" si="0"/>
        <v>43507</v>
      </c>
      <c r="AS2" s="297">
        <f t="shared" si="0"/>
        <v>43514</v>
      </c>
      <c r="AT2" s="297">
        <f t="shared" si="0"/>
        <v>43521</v>
      </c>
      <c r="AU2" s="297">
        <f t="shared" si="0"/>
        <v>43528</v>
      </c>
      <c r="AV2" s="297">
        <f t="shared" si="0"/>
        <v>43535</v>
      </c>
      <c r="AW2" s="297">
        <f t="shared" si="0"/>
        <v>43542</v>
      </c>
    </row>
    <row r="3" spans="2:49">
      <c r="B3" s="288" t="s">
        <v>28</v>
      </c>
      <c r="C3" s="289">
        <f t="shared" ref="C3:AW3" si="1">SUM(C4:C7)</f>
        <v>20</v>
      </c>
      <c r="D3" s="289">
        <f t="shared" si="1"/>
        <v>28</v>
      </c>
      <c r="E3" s="289">
        <f t="shared" si="1"/>
        <v>28</v>
      </c>
      <c r="F3" s="289">
        <f t="shared" si="1"/>
        <v>18</v>
      </c>
      <c r="G3" s="289">
        <f t="shared" si="1"/>
        <v>28</v>
      </c>
      <c r="H3" s="289">
        <f t="shared" si="1"/>
        <v>28</v>
      </c>
      <c r="I3" s="289">
        <f t="shared" si="1"/>
        <v>28</v>
      </c>
      <c r="J3" s="289">
        <f t="shared" si="1"/>
        <v>23</v>
      </c>
      <c r="K3" s="289">
        <f t="shared" si="1"/>
        <v>18</v>
      </c>
      <c r="L3" s="289">
        <f t="shared" si="1"/>
        <v>18</v>
      </c>
      <c r="M3" s="289">
        <f t="shared" si="1"/>
        <v>26</v>
      </c>
      <c r="N3" s="289">
        <f t="shared" si="1"/>
        <v>40</v>
      </c>
      <c r="O3" s="289">
        <f t="shared" si="1"/>
        <v>39</v>
      </c>
      <c r="P3" s="289">
        <f t="shared" si="1"/>
        <v>40</v>
      </c>
      <c r="Q3" s="289">
        <f t="shared" si="1"/>
        <v>39</v>
      </c>
      <c r="R3" s="289">
        <f t="shared" si="1"/>
        <v>40</v>
      </c>
      <c r="S3" s="289">
        <f t="shared" si="1"/>
        <v>29</v>
      </c>
      <c r="T3" s="289">
        <f t="shared" si="1"/>
        <v>16</v>
      </c>
      <c r="U3" s="289">
        <f t="shared" si="1"/>
        <v>19</v>
      </c>
      <c r="V3" s="289">
        <f t="shared" si="1"/>
        <v>19</v>
      </c>
      <c r="W3" s="289">
        <f t="shared" si="1"/>
        <v>19</v>
      </c>
      <c r="X3" s="289">
        <f t="shared" si="1"/>
        <v>19</v>
      </c>
      <c r="Y3" s="289">
        <f t="shared" si="1"/>
        <v>19</v>
      </c>
      <c r="Z3" s="289">
        <f t="shared" si="1"/>
        <v>30</v>
      </c>
      <c r="AA3" s="289">
        <f t="shared" si="1"/>
        <v>42</v>
      </c>
      <c r="AB3" s="289">
        <f t="shared" si="1"/>
        <v>42</v>
      </c>
      <c r="AC3" s="289">
        <f t="shared" si="1"/>
        <v>41</v>
      </c>
      <c r="AD3" s="289">
        <f t="shared" si="1"/>
        <v>39</v>
      </c>
      <c r="AE3" s="289">
        <f t="shared" si="1"/>
        <v>37</v>
      </c>
      <c r="AF3" s="289">
        <f t="shared" si="1"/>
        <v>38</v>
      </c>
      <c r="AG3" s="289">
        <f t="shared" si="1"/>
        <v>38</v>
      </c>
      <c r="AH3" s="289">
        <f t="shared" si="1"/>
        <v>27</v>
      </c>
      <c r="AI3" s="289">
        <f t="shared" si="1"/>
        <v>27</v>
      </c>
      <c r="AJ3" s="298">
        <f t="shared" si="1"/>
        <v>23</v>
      </c>
      <c r="AK3" s="299">
        <f t="shared" si="1"/>
        <v>16</v>
      </c>
      <c r="AL3" s="300">
        <f t="shared" si="1"/>
        <v>16</v>
      </c>
      <c r="AM3" s="300">
        <f t="shared" si="1"/>
        <v>44</v>
      </c>
      <c r="AN3" s="300">
        <f t="shared" si="1"/>
        <v>45</v>
      </c>
      <c r="AO3" s="300">
        <f t="shared" si="1"/>
        <v>40</v>
      </c>
      <c r="AP3" s="300">
        <f t="shared" si="1"/>
        <v>25</v>
      </c>
      <c r="AQ3" s="300">
        <f t="shared" si="1"/>
        <v>12</v>
      </c>
      <c r="AR3" s="300">
        <f t="shared" si="1"/>
        <v>14</v>
      </c>
      <c r="AS3" s="300">
        <f t="shared" si="1"/>
        <v>30</v>
      </c>
      <c r="AT3" s="300">
        <f t="shared" si="1"/>
        <v>28</v>
      </c>
      <c r="AU3" s="300">
        <f t="shared" si="1"/>
        <v>26</v>
      </c>
      <c r="AV3" s="300">
        <f t="shared" si="1"/>
        <v>26</v>
      </c>
      <c r="AW3" s="300">
        <f t="shared" si="1"/>
        <v>43</v>
      </c>
    </row>
    <row r="4" spans="2:49">
      <c r="B4" s="290" t="s">
        <v>29</v>
      </c>
      <c r="C4" s="3">
        <v>7</v>
      </c>
      <c r="D4" s="3">
        <v>12</v>
      </c>
      <c r="E4" s="3">
        <v>12</v>
      </c>
      <c r="F4" s="3">
        <v>11</v>
      </c>
      <c r="G4" s="3">
        <v>12</v>
      </c>
      <c r="H4" s="3">
        <v>12</v>
      </c>
      <c r="I4" s="3">
        <v>12</v>
      </c>
      <c r="J4" s="3">
        <v>11</v>
      </c>
      <c r="K4" s="3">
        <v>11</v>
      </c>
      <c r="L4" s="3">
        <v>11</v>
      </c>
      <c r="M4" s="3">
        <v>10</v>
      </c>
      <c r="N4" s="3">
        <v>8</v>
      </c>
      <c r="O4" s="3">
        <v>7</v>
      </c>
      <c r="P4" s="3">
        <v>8</v>
      </c>
      <c r="Q4" s="3">
        <v>7</v>
      </c>
      <c r="R4" s="3">
        <v>8</v>
      </c>
      <c r="S4" s="3">
        <v>8</v>
      </c>
      <c r="T4" s="3">
        <v>8</v>
      </c>
      <c r="U4" s="3">
        <v>9</v>
      </c>
      <c r="V4" s="3">
        <v>9</v>
      </c>
      <c r="W4" s="3">
        <v>9</v>
      </c>
      <c r="X4" s="3">
        <v>9</v>
      </c>
      <c r="Y4" s="3">
        <v>8</v>
      </c>
      <c r="Z4" s="3">
        <v>6</v>
      </c>
      <c r="AA4" s="3">
        <v>6</v>
      </c>
      <c r="AB4" s="3">
        <v>6</v>
      </c>
      <c r="AC4" s="3">
        <v>6</v>
      </c>
      <c r="AD4" s="3">
        <v>6</v>
      </c>
      <c r="AE4" s="3">
        <v>6</v>
      </c>
      <c r="AF4" s="3">
        <v>6</v>
      </c>
      <c r="AG4" s="3">
        <v>6</v>
      </c>
      <c r="AH4" s="3">
        <v>6</v>
      </c>
      <c r="AI4" s="3">
        <v>6</v>
      </c>
      <c r="AJ4" s="3">
        <v>6</v>
      </c>
      <c r="AK4" s="301">
        <v>6</v>
      </c>
      <c r="AL4" s="302">
        <v>6</v>
      </c>
      <c r="AM4" s="302">
        <v>6</v>
      </c>
      <c r="AN4" s="302">
        <v>6</v>
      </c>
      <c r="AO4" s="302">
        <v>4</v>
      </c>
      <c r="AP4" s="302">
        <v>10</v>
      </c>
      <c r="AQ4" s="302">
        <v>9</v>
      </c>
      <c r="AR4" s="302">
        <v>9</v>
      </c>
      <c r="AS4" s="302">
        <v>8</v>
      </c>
      <c r="AT4" s="302">
        <v>8</v>
      </c>
      <c r="AU4" s="302">
        <v>9</v>
      </c>
      <c r="AV4" s="302">
        <v>9</v>
      </c>
      <c r="AW4" s="302">
        <v>9</v>
      </c>
    </row>
    <row r="5" spans="2:49">
      <c r="B5" s="290" t="s">
        <v>30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3">
        <v>1</v>
      </c>
      <c r="W5" s="3">
        <v>1</v>
      </c>
      <c r="X5" s="3">
        <v>1</v>
      </c>
      <c r="Y5" s="3">
        <v>1</v>
      </c>
      <c r="Z5" s="3">
        <v>1</v>
      </c>
      <c r="AA5" s="3">
        <v>1</v>
      </c>
      <c r="AB5" s="3">
        <v>1</v>
      </c>
      <c r="AC5" s="3">
        <v>1</v>
      </c>
      <c r="AD5" s="3">
        <v>1</v>
      </c>
      <c r="AE5" s="3">
        <v>1</v>
      </c>
      <c r="AF5" s="3">
        <v>1</v>
      </c>
      <c r="AG5" s="3">
        <v>1</v>
      </c>
      <c r="AH5" s="3">
        <v>1</v>
      </c>
      <c r="AI5" s="3">
        <v>1</v>
      </c>
      <c r="AJ5" s="303">
        <v>1</v>
      </c>
      <c r="AK5" s="301">
        <v>1</v>
      </c>
      <c r="AL5" s="302">
        <v>1</v>
      </c>
      <c r="AM5" s="302">
        <v>1</v>
      </c>
      <c r="AN5" s="302">
        <v>1</v>
      </c>
      <c r="AO5" s="302">
        <v>1</v>
      </c>
      <c r="AP5" s="302">
        <v>0</v>
      </c>
      <c r="AQ5" s="302">
        <v>0</v>
      </c>
      <c r="AR5" s="302">
        <v>0</v>
      </c>
      <c r="AS5" s="302">
        <v>0</v>
      </c>
      <c r="AT5" s="302">
        <v>0</v>
      </c>
      <c r="AU5" s="302">
        <v>1</v>
      </c>
      <c r="AV5" s="302">
        <v>1</v>
      </c>
      <c r="AW5" s="302">
        <v>1</v>
      </c>
    </row>
    <row r="6" spans="2:49">
      <c r="B6" s="290" t="s">
        <v>31</v>
      </c>
      <c r="C6" s="3">
        <v>12</v>
      </c>
      <c r="D6" s="3">
        <v>7</v>
      </c>
      <c r="E6" s="3">
        <v>6</v>
      </c>
      <c r="F6" s="3">
        <v>6</v>
      </c>
      <c r="G6" s="3">
        <v>7</v>
      </c>
      <c r="H6" s="3">
        <v>7</v>
      </c>
      <c r="I6" s="3">
        <v>7</v>
      </c>
      <c r="J6" s="3">
        <v>6</v>
      </c>
      <c r="K6" s="3">
        <v>6</v>
      </c>
      <c r="L6" s="3">
        <v>6</v>
      </c>
      <c r="M6" s="3">
        <v>7</v>
      </c>
      <c r="N6" s="3">
        <v>7</v>
      </c>
      <c r="O6" s="3">
        <v>7</v>
      </c>
      <c r="P6" s="3">
        <v>7</v>
      </c>
      <c r="Q6" s="3">
        <v>7</v>
      </c>
      <c r="R6" s="3">
        <v>7</v>
      </c>
      <c r="S6" s="3">
        <v>7</v>
      </c>
      <c r="T6" s="3">
        <v>7</v>
      </c>
      <c r="U6" s="3">
        <v>7</v>
      </c>
      <c r="V6" s="3">
        <v>7</v>
      </c>
      <c r="W6" s="3">
        <v>7</v>
      </c>
      <c r="X6" s="3">
        <v>7</v>
      </c>
      <c r="Y6" s="3">
        <v>6</v>
      </c>
      <c r="Z6" s="3">
        <v>6</v>
      </c>
      <c r="AA6" s="3">
        <v>9</v>
      </c>
      <c r="AB6" s="3">
        <v>9</v>
      </c>
      <c r="AC6" s="3">
        <v>9</v>
      </c>
      <c r="AD6" s="3">
        <v>9</v>
      </c>
      <c r="AE6" s="3">
        <v>9</v>
      </c>
      <c r="AF6" s="3">
        <v>9</v>
      </c>
      <c r="AG6" s="3">
        <v>9</v>
      </c>
      <c r="AH6" s="3">
        <v>8</v>
      </c>
      <c r="AI6" s="3">
        <v>8</v>
      </c>
      <c r="AJ6" s="3">
        <v>8</v>
      </c>
      <c r="AK6" s="301">
        <v>8</v>
      </c>
      <c r="AL6" s="302">
        <v>8</v>
      </c>
      <c r="AM6" s="302">
        <v>8</v>
      </c>
      <c r="AN6" s="302">
        <v>8</v>
      </c>
      <c r="AO6" s="302">
        <v>5</v>
      </c>
      <c r="AP6" s="302">
        <v>0</v>
      </c>
      <c r="AQ6" s="302">
        <v>0</v>
      </c>
      <c r="AR6" s="302">
        <v>0</v>
      </c>
      <c r="AS6" s="302">
        <v>0</v>
      </c>
      <c r="AT6" s="302">
        <v>0</v>
      </c>
      <c r="AU6" s="302">
        <v>0</v>
      </c>
      <c r="AV6" s="302">
        <v>0</v>
      </c>
      <c r="AW6" s="302">
        <v>0</v>
      </c>
    </row>
    <row r="7" spans="2:49">
      <c r="B7" s="290" t="s">
        <v>32</v>
      </c>
      <c r="C7" s="3">
        <v>0</v>
      </c>
      <c r="D7" s="3">
        <v>8</v>
      </c>
      <c r="E7" s="3">
        <v>9</v>
      </c>
      <c r="F7" s="3">
        <v>0</v>
      </c>
      <c r="G7" s="3">
        <v>8</v>
      </c>
      <c r="H7" s="3">
        <v>8</v>
      </c>
      <c r="I7" s="3">
        <v>8</v>
      </c>
      <c r="J7" s="3">
        <v>5</v>
      </c>
      <c r="K7" s="3">
        <v>0</v>
      </c>
      <c r="L7" s="3">
        <v>0</v>
      </c>
      <c r="M7" s="3">
        <v>8</v>
      </c>
      <c r="N7" s="3">
        <f>8+16</f>
        <v>24</v>
      </c>
      <c r="O7" s="3">
        <f>8+16</f>
        <v>24</v>
      </c>
      <c r="P7" s="3">
        <f>8+16</f>
        <v>24</v>
      </c>
      <c r="Q7" s="3">
        <f>8+16</f>
        <v>24</v>
      </c>
      <c r="R7" s="3">
        <f>8+16</f>
        <v>24</v>
      </c>
      <c r="S7" s="3">
        <v>13</v>
      </c>
      <c r="T7" s="3">
        <v>0</v>
      </c>
      <c r="U7" s="3">
        <v>2</v>
      </c>
      <c r="V7" s="3">
        <v>2</v>
      </c>
      <c r="W7" s="3">
        <v>2</v>
      </c>
      <c r="X7" s="3">
        <v>2</v>
      </c>
      <c r="Y7" s="3">
        <v>4</v>
      </c>
      <c r="Z7" s="3">
        <v>17</v>
      </c>
      <c r="AA7" s="3">
        <v>26</v>
      </c>
      <c r="AB7" s="3">
        <v>26</v>
      </c>
      <c r="AC7" s="3">
        <v>25</v>
      </c>
      <c r="AD7" s="3">
        <v>23</v>
      </c>
      <c r="AE7" s="3">
        <v>21</v>
      </c>
      <c r="AF7" s="3">
        <v>22</v>
      </c>
      <c r="AG7" s="3">
        <v>22</v>
      </c>
      <c r="AH7" s="3">
        <v>12</v>
      </c>
      <c r="AI7" s="3">
        <v>12</v>
      </c>
      <c r="AJ7" s="303">
        <v>8</v>
      </c>
      <c r="AK7" s="301">
        <v>1</v>
      </c>
      <c r="AL7" s="302">
        <v>1</v>
      </c>
      <c r="AM7" s="302">
        <v>29</v>
      </c>
      <c r="AN7" s="302">
        <v>30</v>
      </c>
      <c r="AO7" s="302">
        <v>30</v>
      </c>
      <c r="AP7" s="302">
        <v>15</v>
      </c>
      <c r="AQ7" s="302">
        <v>3</v>
      </c>
      <c r="AR7" s="302">
        <v>5</v>
      </c>
      <c r="AS7" s="302">
        <f>1+2+5+14</f>
        <v>22</v>
      </c>
      <c r="AT7" s="302">
        <v>20</v>
      </c>
      <c r="AU7" s="302">
        <v>16</v>
      </c>
      <c r="AV7" s="302">
        <v>16</v>
      </c>
      <c r="AW7" s="302">
        <v>33</v>
      </c>
    </row>
    <row r="8" spans="2:49">
      <c r="B8" s="288" t="s">
        <v>33</v>
      </c>
      <c r="C8" s="289">
        <f t="shared" ref="C8:AW8" si="2">SUM(C9:C11)</f>
        <v>20</v>
      </c>
      <c r="D8" s="289">
        <f t="shared" si="2"/>
        <v>20</v>
      </c>
      <c r="E8" s="289">
        <f t="shared" si="2"/>
        <v>21</v>
      </c>
      <c r="F8" s="289">
        <f t="shared" si="2"/>
        <v>21</v>
      </c>
      <c r="G8" s="289">
        <f t="shared" si="2"/>
        <v>19</v>
      </c>
      <c r="H8" s="289">
        <f t="shared" si="2"/>
        <v>18</v>
      </c>
      <c r="I8" s="289">
        <f t="shared" si="2"/>
        <v>18</v>
      </c>
      <c r="J8" s="289">
        <f t="shared" si="2"/>
        <v>17</v>
      </c>
      <c r="K8" s="289">
        <f t="shared" si="2"/>
        <v>17</v>
      </c>
      <c r="L8" s="289">
        <f t="shared" si="2"/>
        <v>17</v>
      </c>
      <c r="M8" s="289">
        <f t="shared" si="2"/>
        <v>17</v>
      </c>
      <c r="N8" s="289">
        <f t="shared" si="2"/>
        <v>17</v>
      </c>
      <c r="O8" s="289">
        <f t="shared" si="2"/>
        <v>17</v>
      </c>
      <c r="P8" s="289">
        <f t="shared" si="2"/>
        <v>17</v>
      </c>
      <c r="Q8" s="289">
        <f t="shared" si="2"/>
        <v>16</v>
      </c>
      <c r="R8" s="289">
        <f t="shared" si="2"/>
        <v>16</v>
      </c>
      <c r="S8" s="289">
        <f t="shared" si="2"/>
        <v>16</v>
      </c>
      <c r="T8" s="289">
        <f t="shared" si="2"/>
        <v>16</v>
      </c>
      <c r="U8" s="289">
        <f t="shared" si="2"/>
        <v>18</v>
      </c>
      <c r="V8" s="289">
        <f t="shared" si="2"/>
        <v>18</v>
      </c>
      <c r="W8" s="289">
        <f t="shared" si="2"/>
        <v>18</v>
      </c>
      <c r="X8" s="289">
        <f t="shared" si="2"/>
        <v>17</v>
      </c>
      <c r="Y8" s="289">
        <f t="shared" si="2"/>
        <v>16</v>
      </c>
      <c r="Z8" s="289">
        <f t="shared" si="2"/>
        <v>16</v>
      </c>
      <c r="AA8" s="289">
        <f t="shared" si="2"/>
        <v>17</v>
      </c>
      <c r="AB8" s="289">
        <f t="shared" si="2"/>
        <v>17</v>
      </c>
      <c r="AC8" s="289">
        <f t="shared" si="2"/>
        <v>17</v>
      </c>
      <c r="AD8" s="289">
        <f t="shared" si="2"/>
        <v>23</v>
      </c>
      <c r="AE8" s="289">
        <f t="shared" si="2"/>
        <v>22</v>
      </c>
      <c r="AF8" s="289">
        <f t="shared" si="2"/>
        <v>22</v>
      </c>
      <c r="AG8" s="289">
        <f t="shared" si="2"/>
        <v>22</v>
      </c>
      <c r="AH8" s="289">
        <f t="shared" si="2"/>
        <v>21</v>
      </c>
      <c r="AI8" s="289">
        <f t="shared" si="2"/>
        <v>21</v>
      </c>
      <c r="AJ8" s="298">
        <f t="shared" si="2"/>
        <v>21</v>
      </c>
      <c r="AK8" s="299">
        <f t="shared" si="2"/>
        <v>13</v>
      </c>
      <c r="AL8" s="304">
        <f t="shared" si="2"/>
        <v>13</v>
      </c>
      <c r="AM8" s="304">
        <f t="shared" si="2"/>
        <v>13</v>
      </c>
      <c r="AN8" s="304">
        <f t="shared" si="2"/>
        <v>13</v>
      </c>
      <c r="AO8" s="304">
        <f t="shared" si="2"/>
        <v>22</v>
      </c>
      <c r="AP8" s="304">
        <f t="shared" si="2"/>
        <v>22</v>
      </c>
      <c r="AQ8" s="304">
        <f t="shared" si="2"/>
        <v>21</v>
      </c>
      <c r="AR8" s="304">
        <f t="shared" si="2"/>
        <v>20</v>
      </c>
      <c r="AS8" s="304">
        <f t="shared" si="2"/>
        <v>24</v>
      </c>
      <c r="AT8" s="304">
        <f t="shared" si="2"/>
        <v>22</v>
      </c>
      <c r="AU8" s="304">
        <f t="shared" si="2"/>
        <v>18</v>
      </c>
      <c r="AV8" s="304">
        <f t="shared" si="2"/>
        <v>23</v>
      </c>
      <c r="AW8" s="304">
        <f t="shared" si="2"/>
        <v>23</v>
      </c>
    </row>
    <row r="9" spans="2:49">
      <c r="B9" s="290" t="s">
        <v>29</v>
      </c>
      <c r="C9" s="3">
        <v>19</v>
      </c>
      <c r="D9" s="3">
        <v>19</v>
      </c>
      <c r="E9" s="3">
        <v>20</v>
      </c>
      <c r="F9" s="3">
        <v>21</v>
      </c>
      <c r="G9" s="3">
        <v>19</v>
      </c>
      <c r="H9" s="3">
        <v>18</v>
      </c>
      <c r="I9" s="3">
        <v>18</v>
      </c>
      <c r="J9" s="3">
        <v>17</v>
      </c>
      <c r="K9" s="3">
        <v>17</v>
      </c>
      <c r="L9" s="3">
        <v>17</v>
      </c>
      <c r="M9" s="3">
        <v>17</v>
      </c>
      <c r="N9" s="3">
        <v>17</v>
      </c>
      <c r="O9" s="3">
        <v>17</v>
      </c>
      <c r="P9" s="3">
        <v>17</v>
      </c>
      <c r="Q9" s="3">
        <v>16</v>
      </c>
      <c r="R9" s="3">
        <v>16</v>
      </c>
      <c r="S9" s="3">
        <v>16</v>
      </c>
      <c r="T9" s="3">
        <v>16</v>
      </c>
      <c r="U9" s="3">
        <v>15</v>
      </c>
      <c r="V9" s="3">
        <v>15</v>
      </c>
      <c r="W9" s="3">
        <v>15</v>
      </c>
      <c r="X9" s="3">
        <v>14</v>
      </c>
      <c r="Y9" s="3">
        <v>14</v>
      </c>
      <c r="Z9" s="3">
        <v>14</v>
      </c>
      <c r="AA9" s="3">
        <v>13</v>
      </c>
      <c r="AB9" s="3">
        <v>13</v>
      </c>
      <c r="AC9" s="3">
        <v>13</v>
      </c>
      <c r="AD9" s="3">
        <v>13</v>
      </c>
      <c r="AE9" s="3">
        <v>13</v>
      </c>
      <c r="AF9" s="3">
        <v>13</v>
      </c>
      <c r="AG9" s="3">
        <v>13</v>
      </c>
      <c r="AH9" s="3">
        <v>13</v>
      </c>
      <c r="AI9" s="3">
        <v>13</v>
      </c>
      <c r="AJ9" s="303">
        <v>13</v>
      </c>
      <c r="AK9" s="301">
        <v>13</v>
      </c>
      <c r="AL9" s="302">
        <v>13</v>
      </c>
      <c r="AM9" s="302">
        <v>13</v>
      </c>
      <c r="AN9" s="302">
        <v>13</v>
      </c>
      <c r="AO9" s="302">
        <v>12</v>
      </c>
      <c r="AP9" s="302">
        <v>12</v>
      </c>
      <c r="AQ9" s="302">
        <v>12</v>
      </c>
      <c r="AR9" s="302">
        <v>13</v>
      </c>
      <c r="AS9" s="302">
        <v>14</v>
      </c>
      <c r="AT9" s="302">
        <v>14</v>
      </c>
      <c r="AU9" s="302">
        <v>16</v>
      </c>
      <c r="AV9" s="302">
        <v>16</v>
      </c>
      <c r="AW9" s="302">
        <v>16</v>
      </c>
    </row>
    <row r="10" spans="2:49">
      <c r="B10" s="290" t="s">
        <v>30</v>
      </c>
      <c r="C10" s="3">
        <v>1</v>
      </c>
      <c r="D10" s="3">
        <v>1</v>
      </c>
      <c r="E10" s="3">
        <v>1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03">
        <v>0</v>
      </c>
      <c r="AK10" s="301">
        <v>0</v>
      </c>
      <c r="AL10" s="302">
        <v>0</v>
      </c>
      <c r="AM10" s="302">
        <v>0</v>
      </c>
      <c r="AN10" s="302">
        <v>0</v>
      </c>
      <c r="AO10" s="302">
        <v>0</v>
      </c>
      <c r="AP10" s="302">
        <v>0</v>
      </c>
      <c r="AQ10" s="302">
        <v>0</v>
      </c>
      <c r="AR10" s="302">
        <v>0</v>
      </c>
      <c r="AS10" s="302">
        <v>0</v>
      </c>
      <c r="AT10" s="302">
        <v>0</v>
      </c>
      <c r="AU10" s="302">
        <v>0</v>
      </c>
      <c r="AV10" s="302">
        <v>0</v>
      </c>
      <c r="AW10" s="302">
        <v>0</v>
      </c>
    </row>
    <row r="11" spans="2:49">
      <c r="B11" s="291" t="s">
        <v>32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3</v>
      </c>
      <c r="V11" s="5">
        <v>3</v>
      </c>
      <c r="W11" s="5">
        <v>3</v>
      </c>
      <c r="X11" s="5">
        <v>3</v>
      </c>
      <c r="Y11" s="5">
        <v>2</v>
      </c>
      <c r="Z11" s="5">
        <v>2</v>
      </c>
      <c r="AA11" s="5">
        <v>4</v>
      </c>
      <c r="AB11" s="5">
        <v>4</v>
      </c>
      <c r="AC11" s="5">
        <v>4</v>
      </c>
      <c r="AD11" s="5">
        <f>4+6</f>
        <v>10</v>
      </c>
      <c r="AE11" s="5">
        <f>4+5</f>
        <v>9</v>
      </c>
      <c r="AF11" s="5">
        <f>4+5</f>
        <v>9</v>
      </c>
      <c r="AG11" s="5">
        <f>4+5</f>
        <v>9</v>
      </c>
      <c r="AH11" s="5">
        <v>8</v>
      </c>
      <c r="AI11" s="5">
        <v>8</v>
      </c>
      <c r="AJ11" s="305">
        <v>8</v>
      </c>
      <c r="AK11" s="306">
        <v>0</v>
      </c>
      <c r="AL11" s="307">
        <v>0</v>
      </c>
      <c r="AM11" s="307">
        <v>0</v>
      </c>
      <c r="AN11" s="307">
        <v>0</v>
      </c>
      <c r="AO11" s="307">
        <v>10</v>
      </c>
      <c r="AP11" s="307">
        <v>10</v>
      </c>
      <c r="AQ11" s="307">
        <v>9</v>
      </c>
      <c r="AR11" s="307">
        <v>7</v>
      </c>
      <c r="AS11" s="307">
        <v>10</v>
      </c>
      <c r="AT11" s="307">
        <v>8</v>
      </c>
      <c r="AU11" s="307">
        <v>2</v>
      </c>
      <c r="AV11" s="307">
        <v>7</v>
      </c>
      <c r="AW11" s="307">
        <v>7</v>
      </c>
    </row>
    <row r="12" spans="2:49" ht="6.9" customHeight="1">
      <c r="B12" s="292"/>
      <c r="AL12" s="308"/>
      <c r="AM12" s="308"/>
      <c r="AN12" s="308"/>
      <c r="AO12" s="308"/>
      <c r="AP12" s="308"/>
      <c r="AQ12" s="308"/>
      <c r="AR12" s="308"/>
      <c r="AS12" s="308"/>
      <c r="AT12" s="308"/>
      <c r="AU12" s="308"/>
      <c r="AV12" s="308"/>
      <c r="AW12" s="308"/>
    </row>
    <row r="13" spans="2:49">
      <c r="B13" s="293" t="s">
        <v>34</v>
      </c>
      <c r="C13" s="4">
        <f t="shared" ref="C13:AW13" si="3">SUM(C4,C9)</f>
        <v>26</v>
      </c>
      <c r="D13" s="4">
        <f t="shared" si="3"/>
        <v>31</v>
      </c>
      <c r="E13" s="4">
        <f t="shared" si="3"/>
        <v>32</v>
      </c>
      <c r="F13" s="4">
        <f t="shared" si="3"/>
        <v>32</v>
      </c>
      <c r="G13" s="4">
        <f t="shared" si="3"/>
        <v>31</v>
      </c>
      <c r="H13" s="4">
        <f t="shared" si="3"/>
        <v>30</v>
      </c>
      <c r="I13" s="4">
        <f t="shared" si="3"/>
        <v>30</v>
      </c>
      <c r="J13" s="4">
        <f t="shared" si="3"/>
        <v>28</v>
      </c>
      <c r="K13" s="4">
        <f t="shared" si="3"/>
        <v>28</v>
      </c>
      <c r="L13" s="4">
        <f t="shared" si="3"/>
        <v>28</v>
      </c>
      <c r="M13" s="4">
        <f t="shared" si="3"/>
        <v>27</v>
      </c>
      <c r="N13" s="4">
        <f t="shared" si="3"/>
        <v>25</v>
      </c>
      <c r="O13" s="4">
        <f t="shared" si="3"/>
        <v>24</v>
      </c>
      <c r="P13" s="4">
        <f t="shared" si="3"/>
        <v>25</v>
      </c>
      <c r="Q13" s="4">
        <f t="shared" si="3"/>
        <v>23</v>
      </c>
      <c r="R13" s="4">
        <f t="shared" si="3"/>
        <v>24</v>
      </c>
      <c r="S13" s="4">
        <f t="shared" si="3"/>
        <v>24</v>
      </c>
      <c r="T13" s="4">
        <f t="shared" si="3"/>
        <v>24</v>
      </c>
      <c r="U13" s="4">
        <f t="shared" si="3"/>
        <v>24</v>
      </c>
      <c r="V13" s="4">
        <f t="shared" si="3"/>
        <v>24</v>
      </c>
      <c r="W13" s="4">
        <f t="shared" si="3"/>
        <v>24</v>
      </c>
      <c r="X13" s="4">
        <f t="shared" si="3"/>
        <v>23</v>
      </c>
      <c r="Y13" s="4">
        <f t="shared" si="3"/>
        <v>22</v>
      </c>
      <c r="Z13" s="4">
        <f t="shared" si="3"/>
        <v>20</v>
      </c>
      <c r="AA13" s="4">
        <f t="shared" si="3"/>
        <v>19</v>
      </c>
      <c r="AB13" s="4">
        <f t="shared" si="3"/>
        <v>19</v>
      </c>
      <c r="AC13" s="4">
        <f t="shared" si="3"/>
        <v>19</v>
      </c>
      <c r="AD13" s="4">
        <f t="shared" si="3"/>
        <v>19</v>
      </c>
      <c r="AE13" s="4">
        <f t="shared" si="3"/>
        <v>19</v>
      </c>
      <c r="AF13" s="4">
        <f t="shared" si="3"/>
        <v>19</v>
      </c>
      <c r="AG13" s="4">
        <f t="shared" si="3"/>
        <v>19</v>
      </c>
      <c r="AH13" s="4">
        <f t="shared" si="3"/>
        <v>19</v>
      </c>
      <c r="AI13" s="4">
        <f t="shared" si="3"/>
        <v>19</v>
      </c>
      <c r="AJ13" s="309">
        <f t="shared" si="3"/>
        <v>19</v>
      </c>
      <c r="AK13" s="310">
        <f t="shared" si="3"/>
        <v>19</v>
      </c>
      <c r="AL13" s="311">
        <f t="shared" si="3"/>
        <v>19</v>
      </c>
      <c r="AM13" s="311">
        <f t="shared" si="3"/>
        <v>19</v>
      </c>
      <c r="AN13" s="311">
        <f t="shared" si="3"/>
        <v>19</v>
      </c>
      <c r="AO13" s="311">
        <f t="shared" si="3"/>
        <v>16</v>
      </c>
      <c r="AP13" s="311">
        <f t="shared" si="3"/>
        <v>22</v>
      </c>
      <c r="AQ13" s="311">
        <f t="shared" si="3"/>
        <v>21</v>
      </c>
      <c r="AR13" s="311">
        <f t="shared" si="3"/>
        <v>22</v>
      </c>
      <c r="AS13" s="311">
        <f t="shared" si="3"/>
        <v>22</v>
      </c>
      <c r="AT13" s="311">
        <f t="shared" si="3"/>
        <v>22</v>
      </c>
      <c r="AU13" s="311">
        <f t="shared" si="3"/>
        <v>25</v>
      </c>
      <c r="AV13" s="311">
        <f t="shared" si="3"/>
        <v>25</v>
      </c>
      <c r="AW13" s="311">
        <f t="shared" si="3"/>
        <v>25</v>
      </c>
    </row>
    <row r="14" spans="2:49">
      <c r="B14" s="290" t="s">
        <v>35</v>
      </c>
      <c r="C14" s="3">
        <f t="shared" ref="C14:AW14" si="4">SUM(C5,C10)</f>
        <v>2</v>
      </c>
      <c r="D14" s="3">
        <f t="shared" si="4"/>
        <v>2</v>
      </c>
      <c r="E14" s="3">
        <f t="shared" si="4"/>
        <v>2</v>
      </c>
      <c r="F14" s="3">
        <f t="shared" si="4"/>
        <v>1</v>
      </c>
      <c r="G14" s="3">
        <f t="shared" si="4"/>
        <v>1</v>
      </c>
      <c r="H14" s="3">
        <f t="shared" si="4"/>
        <v>1</v>
      </c>
      <c r="I14" s="3">
        <f t="shared" si="4"/>
        <v>1</v>
      </c>
      <c r="J14" s="3">
        <f t="shared" si="4"/>
        <v>1</v>
      </c>
      <c r="K14" s="3">
        <f t="shared" si="4"/>
        <v>1</v>
      </c>
      <c r="L14" s="3">
        <f t="shared" si="4"/>
        <v>1</v>
      </c>
      <c r="M14" s="3">
        <f t="shared" si="4"/>
        <v>1</v>
      </c>
      <c r="N14" s="3">
        <f t="shared" si="4"/>
        <v>1</v>
      </c>
      <c r="O14" s="3">
        <f t="shared" si="4"/>
        <v>1</v>
      </c>
      <c r="P14" s="3">
        <f t="shared" si="4"/>
        <v>1</v>
      </c>
      <c r="Q14" s="3">
        <f t="shared" si="4"/>
        <v>1</v>
      </c>
      <c r="R14" s="3">
        <f t="shared" si="4"/>
        <v>1</v>
      </c>
      <c r="S14" s="3">
        <f t="shared" si="4"/>
        <v>1</v>
      </c>
      <c r="T14" s="3">
        <f t="shared" si="4"/>
        <v>1</v>
      </c>
      <c r="U14" s="3">
        <f t="shared" si="4"/>
        <v>1</v>
      </c>
      <c r="V14" s="3">
        <f t="shared" si="4"/>
        <v>1</v>
      </c>
      <c r="W14" s="3">
        <f t="shared" si="4"/>
        <v>1</v>
      </c>
      <c r="X14" s="3">
        <f t="shared" si="4"/>
        <v>1</v>
      </c>
      <c r="Y14" s="3">
        <f t="shared" si="4"/>
        <v>1</v>
      </c>
      <c r="Z14" s="3">
        <f t="shared" si="4"/>
        <v>1</v>
      </c>
      <c r="AA14" s="3">
        <f t="shared" si="4"/>
        <v>1</v>
      </c>
      <c r="AB14" s="3">
        <f t="shared" si="4"/>
        <v>1</v>
      </c>
      <c r="AC14" s="3">
        <f t="shared" si="4"/>
        <v>1</v>
      </c>
      <c r="AD14" s="3">
        <f t="shared" si="4"/>
        <v>1</v>
      </c>
      <c r="AE14" s="3">
        <f t="shared" si="4"/>
        <v>1</v>
      </c>
      <c r="AF14" s="3">
        <f t="shared" si="4"/>
        <v>1</v>
      </c>
      <c r="AG14" s="3">
        <f t="shared" si="4"/>
        <v>1</v>
      </c>
      <c r="AH14" s="3">
        <f t="shared" si="4"/>
        <v>1</v>
      </c>
      <c r="AI14" s="3">
        <f t="shared" si="4"/>
        <v>1</v>
      </c>
      <c r="AJ14" s="303">
        <f t="shared" si="4"/>
        <v>1</v>
      </c>
      <c r="AK14" s="301">
        <f t="shared" si="4"/>
        <v>1</v>
      </c>
      <c r="AL14" s="302">
        <f t="shared" si="4"/>
        <v>1</v>
      </c>
      <c r="AM14" s="302">
        <f t="shared" si="4"/>
        <v>1</v>
      </c>
      <c r="AN14" s="302">
        <f t="shared" si="4"/>
        <v>1</v>
      </c>
      <c r="AO14" s="302">
        <f t="shared" si="4"/>
        <v>1</v>
      </c>
      <c r="AP14" s="302">
        <f t="shared" si="4"/>
        <v>0</v>
      </c>
      <c r="AQ14" s="302">
        <f t="shared" si="4"/>
        <v>0</v>
      </c>
      <c r="AR14" s="302">
        <f t="shared" si="4"/>
        <v>0</v>
      </c>
      <c r="AS14" s="302">
        <f t="shared" si="4"/>
        <v>0</v>
      </c>
      <c r="AT14" s="302">
        <f t="shared" si="4"/>
        <v>0</v>
      </c>
      <c r="AU14" s="302">
        <f t="shared" si="4"/>
        <v>1</v>
      </c>
      <c r="AV14" s="302">
        <f t="shared" si="4"/>
        <v>1</v>
      </c>
      <c r="AW14" s="302">
        <f t="shared" si="4"/>
        <v>1</v>
      </c>
    </row>
    <row r="15" spans="2:49">
      <c r="B15" s="291" t="s">
        <v>36</v>
      </c>
      <c r="C15" s="5">
        <f t="shared" ref="C15:AW15" si="5">SUM(C6:C7)+C11</f>
        <v>12</v>
      </c>
      <c r="D15" s="5">
        <f t="shared" si="5"/>
        <v>15</v>
      </c>
      <c r="E15" s="5">
        <f t="shared" si="5"/>
        <v>15</v>
      </c>
      <c r="F15" s="5">
        <f t="shared" si="5"/>
        <v>6</v>
      </c>
      <c r="G15" s="5">
        <f t="shared" si="5"/>
        <v>15</v>
      </c>
      <c r="H15" s="5">
        <f t="shared" si="5"/>
        <v>15</v>
      </c>
      <c r="I15" s="5">
        <f t="shared" si="5"/>
        <v>15</v>
      </c>
      <c r="J15" s="5">
        <f t="shared" si="5"/>
        <v>11</v>
      </c>
      <c r="K15" s="5">
        <f t="shared" si="5"/>
        <v>6</v>
      </c>
      <c r="L15" s="5">
        <f t="shared" si="5"/>
        <v>6</v>
      </c>
      <c r="M15" s="5">
        <f t="shared" si="5"/>
        <v>15</v>
      </c>
      <c r="N15" s="5">
        <f t="shared" si="5"/>
        <v>31</v>
      </c>
      <c r="O15" s="5">
        <f t="shared" si="5"/>
        <v>31</v>
      </c>
      <c r="P15" s="5">
        <f t="shared" si="5"/>
        <v>31</v>
      </c>
      <c r="Q15" s="5">
        <f t="shared" si="5"/>
        <v>31</v>
      </c>
      <c r="R15" s="5">
        <f t="shared" si="5"/>
        <v>31</v>
      </c>
      <c r="S15" s="5">
        <f t="shared" si="5"/>
        <v>20</v>
      </c>
      <c r="T15" s="5">
        <f t="shared" si="5"/>
        <v>7</v>
      </c>
      <c r="U15" s="5">
        <f t="shared" si="5"/>
        <v>12</v>
      </c>
      <c r="V15" s="5">
        <f t="shared" si="5"/>
        <v>12</v>
      </c>
      <c r="W15" s="5">
        <f t="shared" si="5"/>
        <v>12</v>
      </c>
      <c r="X15" s="5">
        <f t="shared" si="5"/>
        <v>12</v>
      </c>
      <c r="Y15" s="5">
        <f t="shared" si="5"/>
        <v>12</v>
      </c>
      <c r="Z15" s="5">
        <f t="shared" si="5"/>
        <v>25</v>
      </c>
      <c r="AA15" s="5">
        <f t="shared" si="5"/>
        <v>39</v>
      </c>
      <c r="AB15" s="5">
        <f t="shared" si="5"/>
        <v>39</v>
      </c>
      <c r="AC15" s="5">
        <f t="shared" si="5"/>
        <v>38</v>
      </c>
      <c r="AD15" s="5">
        <f t="shared" si="5"/>
        <v>42</v>
      </c>
      <c r="AE15" s="5">
        <f t="shared" si="5"/>
        <v>39</v>
      </c>
      <c r="AF15" s="5">
        <f t="shared" si="5"/>
        <v>40</v>
      </c>
      <c r="AG15" s="5">
        <f t="shared" si="5"/>
        <v>40</v>
      </c>
      <c r="AH15" s="5">
        <f t="shared" si="5"/>
        <v>28</v>
      </c>
      <c r="AI15" s="5">
        <f t="shared" si="5"/>
        <v>28</v>
      </c>
      <c r="AJ15" s="305">
        <f t="shared" si="5"/>
        <v>24</v>
      </c>
      <c r="AK15" s="306">
        <f t="shared" si="5"/>
        <v>9</v>
      </c>
      <c r="AL15" s="307">
        <f t="shared" si="5"/>
        <v>9</v>
      </c>
      <c r="AM15" s="307">
        <f t="shared" si="5"/>
        <v>37</v>
      </c>
      <c r="AN15" s="307">
        <f t="shared" si="5"/>
        <v>38</v>
      </c>
      <c r="AO15" s="307">
        <f t="shared" si="5"/>
        <v>45</v>
      </c>
      <c r="AP15" s="307">
        <f t="shared" si="5"/>
        <v>25</v>
      </c>
      <c r="AQ15" s="307">
        <f t="shared" si="5"/>
        <v>12</v>
      </c>
      <c r="AR15" s="307">
        <f t="shared" si="5"/>
        <v>12</v>
      </c>
      <c r="AS15" s="307">
        <f t="shared" si="5"/>
        <v>32</v>
      </c>
      <c r="AT15" s="307">
        <f t="shared" si="5"/>
        <v>28</v>
      </c>
      <c r="AU15" s="307">
        <f t="shared" si="5"/>
        <v>18</v>
      </c>
      <c r="AV15" s="307">
        <f t="shared" si="5"/>
        <v>23</v>
      </c>
      <c r="AW15" s="307">
        <f t="shared" si="5"/>
        <v>40</v>
      </c>
    </row>
    <row r="16" spans="2:49" ht="6.9" customHeight="1">
      <c r="B16" s="292"/>
      <c r="AL16" s="308"/>
      <c r="AM16" s="308"/>
      <c r="AN16" s="308"/>
      <c r="AO16" s="308"/>
      <c r="AP16" s="308"/>
      <c r="AQ16" s="308"/>
      <c r="AR16" s="308"/>
      <c r="AS16" s="308"/>
      <c r="AT16" s="308"/>
      <c r="AU16" s="308"/>
      <c r="AV16" s="308"/>
      <c r="AW16" s="308"/>
    </row>
    <row r="17" spans="2:49">
      <c r="B17" s="293" t="s">
        <v>37</v>
      </c>
      <c r="C17" s="4">
        <f t="shared" ref="C17:AA17" si="6">SUM(C4:C6,C9:C10)</f>
        <v>40</v>
      </c>
      <c r="D17" s="4">
        <f t="shared" si="6"/>
        <v>40</v>
      </c>
      <c r="E17" s="4">
        <f t="shared" si="6"/>
        <v>40</v>
      </c>
      <c r="F17" s="4">
        <f t="shared" si="6"/>
        <v>39</v>
      </c>
      <c r="G17" s="4">
        <f t="shared" si="6"/>
        <v>39</v>
      </c>
      <c r="H17" s="4">
        <f t="shared" si="6"/>
        <v>38</v>
      </c>
      <c r="I17" s="4">
        <f t="shared" si="6"/>
        <v>38</v>
      </c>
      <c r="J17" s="4">
        <f t="shared" si="6"/>
        <v>35</v>
      </c>
      <c r="K17" s="4">
        <f t="shared" si="6"/>
        <v>35</v>
      </c>
      <c r="L17" s="4">
        <f t="shared" si="6"/>
        <v>35</v>
      </c>
      <c r="M17" s="4">
        <f t="shared" si="6"/>
        <v>35</v>
      </c>
      <c r="N17" s="4">
        <f t="shared" si="6"/>
        <v>33</v>
      </c>
      <c r="O17" s="4">
        <f t="shared" si="6"/>
        <v>32</v>
      </c>
      <c r="P17" s="4">
        <f t="shared" si="6"/>
        <v>33</v>
      </c>
      <c r="Q17" s="4">
        <f t="shared" si="6"/>
        <v>31</v>
      </c>
      <c r="R17" s="4">
        <f t="shared" si="6"/>
        <v>32</v>
      </c>
      <c r="S17" s="4">
        <f t="shared" si="6"/>
        <v>32</v>
      </c>
      <c r="T17" s="4">
        <f t="shared" si="6"/>
        <v>32</v>
      </c>
      <c r="U17" s="4">
        <f t="shared" si="6"/>
        <v>32</v>
      </c>
      <c r="V17" s="4">
        <f t="shared" si="6"/>
        <v>32</v>
      </c>
      <c r="W17" s="4">
        <f t="shared" si="6"/>
        <v>32</v>
      </c>
      <c r="X17" s="4">
        <f t="shared" si="6"/>
        <v>31</v>
      </c>
      <c r="Y17" s="4">
        <f t="shared" si="6"/>
        <v>29</v>
      </c>
      <c r="Z17" s="4">
        <f t="shared" si="6"/>
        <v>27</v>
      </c>
      <c r="AA17" s="4">
        <f t="shared" si="6"/>
        <v>29</v>
      </c>
      <c r="AB17" s="4">
        <f t="shared" ref="AB17:AW17" si="7">AB4+AB5+AB6+AB9</f>
        <v>29</v>
      </c>
      <c r="AC17" s="4">
        <f t="shared" si="7"/>
        <v>29</v>
      </c>
      <c r="AD17" s="4">
        <f t="shared" si="7"/>
        <v>29</v>
      </c>
      <c r="AE17" s="4">
        <f t="shared" si="7"/>
        <v>29</v>
      </c>
      <c r="AF17" s="4">
        <f t="shared" si="7"/>
        <v>29</v>
      </c>
      <c r="AG17" s="4">
        <f t="shared" si="7"/>
        <v>29</v>
      </c>
      <c r="AH17" s="4">
        <f t="shared" si="7"/>
        <v>28</v>
      </c>
      <c r="AI17" s="4">
        <f t="shared" si="7"/>
        <v>28</v>
      </c>
      <c r="AJ17" s="309">
        <f t="shared" si="7"/>
        <v>28</v>
      </c>
      <c r="AK17" s="310">
        <f t="shared" si="7"/>
        <v>28</v>
      </c>
      <c r="AL17" s="311">
        <f t="shared" si="7"/>
        <v>28</v>
      </c>
      <c r="AM17" s="311">
        <f t="shared" si="7"/>
        <v>28</v>
      </c>
      <c r="AN17" s="311">
        <f t="shared" si="7"/>
        <v>28</v>
      </c>
      <c r="AO17" s="311">
        <f t="shared" si="7"/>
        <v>22</v>
      </c>
      <c r="AP17" s="311">
        <f t="shared" si="7"/>
        <v>22</v>
      </c>
      <c r="AQ17" s="311">
        <f t="shared" si="7"/>
        <v>21</v>
      </c>
      <c r="AR17" s="311">
        <f t="shared" si="7"/>
        <v>22</v>
      </c>
      <c r="AS17" s="311">
        <f t="shared" si="7"/>
        <v>22</v>
      </c>
      <c r="AT17" s="311">
        <f t="shared" si="7"/>
        <v>22</v>
      </c>
      <c r="AU17" s="311">
        <f t="shared" si="7"/>
        <v>26</v>
      </c>
      <c r="AV17" s="311">
        <f t="shared" si="7"/>
        <v>26</v>
      </c>
      <c r="AW17" s="311">
        <f t="shared" si="7"/>
        <v>26</v>
      </c>
    </row>
    <row r="18" spans="2:49">
      <c r="B18" s="291" t="s">
        <v>32</v>
      </c>
      <c r="C18" s="5">
        <f t="shared" ref="C18:AW18" si="8">C7+C11</f>
        <v>0</v>
      </c>
      <c r="D18" s="5">
        <f t="shared" si="8"/>
        <v>8</v>
      </c>
      <c r="E18" s="5">
        <f t="shared" si="8"/>
        <v>9</v>
      </c>
      <c r="F18" s="5">
        <f t="shared" si="8"/>
        <v>0</v>
      </c>
      <c r="G18" s="5">
        <f t="shared" si="8"/>
        <v>8</v>
      </c>
      <c r="H18" s="5">
        <f t="shared" si="8"/>
        <v>8</v>
      </c>
      <c r="I18" s="5">
        <f t="shared" si="8"/>
        <v>8</v>
      </c>
      <c r="J18" s="5">
        <f t="shared" si="8"/>
        <v>5</v>
      </c>
      <c r="K18" s="5">
        <f t="shared" si="8"/>
        <v>0</v>
      </c>
      <c r="L18" s="5">
        <f t="shared" si="8"/>
        <v>0</v>
      </c>
      <c r="M18" s="5">
        <f t="shared" si="8"/>
        <v>8</v>
      </c>
      <c r="N18" s="5">
        <f t="shared" si="8"/>
        <v>24</v>
      </c>
      <c r="O18" s="5">
        <f t="shared" si="8"/>
        <v>24</v>
      </c>
      <c r="P18" s="5">
        <f t="shared" si="8"/>
        <v>24</v>
      </c>
      <c r="Q18" s="5">
        <f t="shared" si="8"/>
        <v>24</v>
      </c>
      <c r="R18" s="5">
        <f t="shared" si="8"/>
        <v>24</v>
      </c>
      <c r="S18" s="5">
        <f t="shared" si="8"/>
        <v>13</v>
      </c>
      <c r="T18" s="5">
        <f t="shared" si="8"/>
        <v>0</v>
      </c>
      <c r="U18" s="5">
        <f t="shared" si="8"/>
        <v>5</v>
      </c>
      <c r="V18" s="5">
        <f t="shared" si="8"/>
        <v>5</v>
      </c>
      <c r="W18" s="5">
        <f t="shared" si="8"/>
        <v>5</v>
      </c>
      <c r="X18" s="5">
        <f t="shared" si="8"/>
        <v>5</v>
      </c>
      <c r="Y18" s="5">
        <f t="shared" si="8"/>
        <v>6</v>
      </c>
      <c r="Z18" s="5">
        <f t="shared" si="8"/>
        <v>19</v>
      </c>
      <c r="AA18" s="5">
        <f t="shared" si="8"/>
        <v>30</v>
      </c>
      <c r="AB18" s="5">
        <f t="shared" si="8"/>
        <v>30</v>
      </c>
      <c r="AC18" s="5">
        <f t="shared" si="8"/>
        <v>29</v>
      </c>
      <c r="AD18" s="5">
        <f t="shared" si="8"/>
        <v>33</v>
      </c>
      <c r="AE18" s="5">
        <f t="shared" si="8"/>
        <v>30</v>
      </c>
      <c r="AF18" s="5">
        <f t="shared" si="8"/>
        <v>31</v>
      </c>
      <c r="AG18" s="5">
        <f t="shared" si="8"/>
        <v>31</v>
      </c>
      <c r="AH18" s="5">
        <f t="shared" si="8"/>
        <v>20</v>
      </c>
      <c r="AI18" s="5">
        <f t="shared" si="8"/>
        <v>20</v>
      </c>
      <c r="AJ18" s="305">
        <f t="shared" si="8"/>
        <v>16</v>
      </c>
      <c r="AK18" s="306">
        <f t="shared" si="8"/>
        <v>1</v>
      </c>
      <c r="AL18" s="307">
        <f t="shared" si="8"/>
        <v>1</v>
      </c>
      <c r="AM18" s="307">
        <f t="shared" si="8"/>
        <v>29</v>
      </c>
      <c r="AN18" s="307">
        <f t="shared" si="8"/>
        <v>30</v>
      </c>
      <c r="AO18" s="307">
        <f t="shared" si="8"/>
        <v>40</v>
      </c>
      <c r="AP18" s="307">
        <f t="shared" si="8"/>
        <v>25</v>
      </c>
      <c r="AQ18" s="307">
        <f t="shared" si="8"/>
        <v>12</v>
      </c>
      <c r="AR18" s="307">
        <f t="shared" si="8"/>
        <v>12</v>
      </c>
      <c r="AS18" s="307">
        <f t="shared" si="8"/>
        <v>32</v>
      </c>
      <c r="AT18" s="307">
        <f t="shared" si="8"/>
        <v>28</v>
      </c>
      <c r="AU18" s="307">
        <f t="shared" si="8"/>
        <v>18</v>
      </c>
      <c r="AV18" s="307">
        <f t="shared" si="8"/>
        <v>23</v>
      </c>
      <c r="AW18" s="307">
        <f t="shared" si="8"/>
        <v>40</v>
      </c>
    </row>
    <row r="19" spans="2:49" ht="6.9" customHeight="1">
      <c r="B19" s="292"/>
      <c r="AL19" s="308"/>
      <c r="AM19" s="308"/>
      <c r="AN19" s="308"/>
      <c r="AO19" s="308"/>
      <c r="AP19" s="308"/>
      <c r="AQ19" s="308"/>
      <c r="AR19" s="308"/>
      <c r="AS19" s="308"/>
      <c r="AT19" s="308"/>
      <c r="AU19" s="308"/>
      <c r="AV19" s="308"/>
      <c r="AW19" s="308"/>
    </row>
    <row r="20" spans="2:49">
      <c r="B20" s="293" t="s">
        <v>38</v>
      </c>
      <c r="C20" s="4">
        <f>SUM(C17:C18)</f>
        <v>40</v>
      </c>
      <c r="D20" s="4">
        <f>C24</f>
        <v>40</v>
      </c>
      <c r="E20" s="4">
        <f>D24</f>
        <v>48</v>
      </c>
      <c r="F20" s="4">
        <f>E24</f>
        <v>46</v>
      </c>
      <c r="G20" s="4">
        <f>F24</f>
        <v>47</v>
      </c>
      <c r="H20" s="4">
        <f>G24</f>
        <v>46</v>
      </c>
      <c r="I20" s="4">
        <v>46</v>
      </c>
      <c r="J20" s="4">
        <f t="shared" ref="J20:R20" si="9">I24</f>
        <v>44</v>
      </c>
      <c r="K20" s="4">
        <f t="shared" si="9"/>
        <v>44</v>
      </c>
      <c r="L20" s="4">
        <f t="shared" si="9"/>
        <v>43</v>
      </c>
      <c r="M20" s="4">
        <f t="shared" si="9"/>
        <v>42</v>
      </c>
      <c r="N20" s="4">
        <f t="shared" si="9"/>
        <v>57</v>
      </c>
      <c r="O20" s="4">
        <f t="shared" si="9"/>
        <v>56</v>
      </c>
      <c r="P20" s="4">
        <f t="shared" si="9"/>
        <v>55</v>
      </c>
      <c r="Q20" s="4">
        <f t="shared" si="9"/>
        <v>52</v>
      </c>
      <c r="R20" s="4">
        <f t="shared" si="9"/>
        <v>51</v>
      </c>
      <c r="S20" s="4">
        <f>R17+R18</f>
        <v>56</v>
      </c>
      <c r="T20" s="4">
        <f t="shared" ref="T20:AW20" si="10">S24</f>
        <v>45</v>
      </c>
      <c r="U20" s="4">
        <f t="shared" si="10"/>
        <v>32</v>
      </c>
      <c r="V20" s="4">
        <f t="shared" si="10"/>
        <v>37</v>
      </c>
      <c r="W20" s="4">
        <f t="shared" si="10"/>
        <v>37</v>
      </c>
      <c r="X20" s="4">
        <f t="shared" si="10"/>
        <v>36</v>
      </c>
      <c r="Y20" s="4">
        <f t="shared" si="10"/>
        <v>36</v>
      </c>
      <c r="Z20" s="4">
        <f t="shared" si="10"/>
        <v>43</v>
      </c>
      <c r="AA20" s="4">
        <f t="shared" si="10"/>
        <v>59</v>
      </c>
      <c r="AB20" s="4">
        <f t="shared" si="10"/>
        <v>59</v>
      </c>
      <c r="AC20" s="4">
        <f t="shared" si="10"/>
        <v>59</v>
      </c>
      <c r="AD20" s="4">
        <f t="shared" si="10"/>
        <v>58</v>
      </c>
      <c r="AE20" s="4">
        <f t="shared" si="10"/>
        <v>61</v>
      </c>
      <c r="AF20" s="4">
        <f t="shared" si="10"/>
        <v>60</v>
      </c>
      <c r="AG20" s="4">
        <f t="shared" si="10"/>
        <v>60</v>
      </c>
      <c r="AH20" s="4">
        <f t="shared" si="10"/>
        <v>60</v>
      </c>
      <c r="AI20" s="4">
        <f t="shared" si="10"/>
        <v>48</v>
      </c>
      <c r="AJ20" s="309">
        <f t="shared" si="10"/>
        <v>44</v>
      </c>
      <c r="AK20" s="310">
        <f t="shared" si="10"/>
        <v>29</v>
      </c>
      <c r="AL20" s="311">
        <f t="shared" si="10"/>
        <v>29</v>
      </c>
      <c r="AM20" s="311">
        <f t="shared" si="10"/>
        <v>29</v>
      </c>
      <c r="AN20" s="311">
        <f t="shared" si="10"/>
        <v>58</v>
      </c>
      <c r="AO20" s="311">
        <f t="shared" si="10"/>
        <v>60</v>
      </c>
      <c r="AP20" s="311">
        <f t="shared" si="10"/>
        <v>65</v>
      </c>
      <c r="AQ20" s="311">
        <f t="shared" si="10"/>
        <v>47</v>
      </c>
      <c r="AR20" s="311">
        <f t="shared" si="10"/>
        <v>32</v>
      </c>
      <c r="AS20" s="311">
        <f t="shared" si="10"/>
        <v>34</v>
      </c>
      <c r="AT20" s="311">
        <f t="shared" si="10"/>
        <v>54</v>
      </c>
      <c r="AU20" s="311">
        <f t="shared" si="10"/>
        <v>50</v>
      </c>
      <c r="AV20" s="311">
        <f t="shared" si="10"/>
        <v>44</v>
      </c>
      <c r="AW20" s="311">
        <f t="shared" si="10"/>
        <v>49</v>
      </c>
    </row>
    <row r="21" spans="2:49">
      <c r="B21" s="290" t="s">
        <v>39</v>
      </c>
      <c r="C21" s="3">
        <v>0</v>
      </c>
      <c r="D21" s="3">
        <v>0</v>
      </c>
      <c r="E21" s="3">
        <v>2</v>
      </c>
      <c r="F21" s="3">
        <v>0</v>
      </c>
      <c r="G21" s="3">
        <v>1</v>
      </c>
      <c r="H21" s="3">
        <v>0</v>
      </c>
      <c r="I21" s="3">
        <v>2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2</v>
      </c>
      <c r="Q21" s="3">
        <v>0</v>
      </c>
      <c r="R21" s="3">
        <v>0</v>
      </c>
      <c r="S21" s="3">
        <v>11</v>
      </c>
      <c r="T21" s="3">
        <v>13</v>
      </c>
      <c r="U21" s="3">
        <v>0</v>
      </c>
      <c r="V21" s="3">
        <v>0</v>
      </c>
      <c r="W21" s="3">
        <v>1</v>
      </c>
      <c r="X21" s="3">
        <v>0</v>
      </c>
      <c r="Y21" s="3">
        <v>2</v>
      </c>
      <c r="Z21" s="3">
        <v>0</v>
      </c>
      <c r="AA21" s="3">
        <v>0</v>
      </c>
      <c r="AB21" s="3">
        <v>0</v>
      </c>
      <c r="AC21" s="3">
        <v>1</v>
      </c>
      <c r="AD21" s="3">
        <v>2</v>
      </c>
      <c r="AE21" s="3">
        <v>1</v>
      </c>
      <c r="AF21" s="3">
        <v>0</v>
      </c>
      <c r="AG21" s="3">
        <v>0</v>
      </c>
      <c r="AH21" s="3">
        <v>12</v>
      </c>
      <c r="AI21" s="3">
        <v>4</v>
      </c>
      <c r="AJ21" s="303">
        <v>15</v>
      </c>
      <c r="AK21" s="301">
        <v>0</v>
      </c>
      <c r="AL21" s="302">
        <v>0</v>
      </c>
      <c r="AM21" s="302">
        <v>1</v>
      </c>
      <c r="AN21" s="302">
        <v>0</v>
      </c>
      <c r="AO21" s="302">
        <v>3</v>
      </c>
      <c r="AP21" s="302">
        <v>15</v>
      </c>
      <c r="AQ21" s="302">
        <v>12</v>
      </c>
      <c r="AR21" s="302">
        <v>0</v>
      </c>
      <c r="AS21" s="302">
        <v>0</v>
      </c>
      <c r="AT21" s="302">
        <v>4</v>
      </c>
      <c r="AU21" s="302">
        <v>6</v>
      </c>
      <c r="AV21" s="302">
        <v>0</v>
      </c>
      <c r="AW21" s="302">
        <v>0</v>
      </c>
    </row>
    <row r="22" spans="2:49">
      <c r="B22" s="290" t="s">
        <v>40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03">
        <v>0</v>
      </c>
      <c r="AK22" s="301">
        <v>0</v>
      </c>
      <c r="AL22" s="302">
        <v>0</v>
      </c>
      <c r="AM22" s="302">
        <v>0</v>
      </c>
      <c r="AN22" s="302">
        <v>0</v>
      </c>
      <c r="AO22" s="302">
        <v>0</v>
      </c>
      <c r="AP22" s="302">
        <v>0</v>
      </c>
      <c r="AQ22" s="302">
        <v>0</v>
      </c>
      <c r="AR22" s="302">
        <v>0</v>
      </c>
      <c r="AS22" s="302">
        <v>0</v>
      </c>
      <c r="AT22" s="302">
        <v>0</v>
      </c>
      <c r="AU22" s="302">
        <v>0</v>
      </c>
      <c r="AV22" s="302">
        <v>0</v>
      </c>
      <c r="AW22" s="302">
        <v>0</v>
      </c>
    </row>
    <row r="23" spans="2:49">
      <c r="B23" s="290" t="s">
        <v>41</v>
      </c>
      <c r="C23" s="3">
        <v>0</v>
      </c>
      <c r="D23" s="3">
        <v>8</v>
      </c>
      <c r="E23" s="3">
        <v>0</v>
      </c>
      <c r="F23" s="3">
        <v>1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16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5</v>
      </c>
      <c r="V23" s="3">
        <v>0</v>
      </c>
      <c r="W23" s="3">
        <v>0</v>
      </c>
      <c r="X23" s="3">
        <v>0</v>
      </c>
      <c r="Y23" s="3">
        <f>9</f>
        <v>9</v>
      </c>
      <c r="Z23" s="3">
        <v>16</v>
      </c>
      <c r="AA23" s="3">
        <v>0</v>
      </c>
      <c r="AB23" s="3">
        <v>0</v>
      </c>
      <c r="AC23" s="3">
        <v>0</v>
      </c>
      <c r="AD23" s="3">
        <v>5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03">
        <v>0</v>
      </c>
      <c r="AK23" s="301">
        <v>0</v>
      </c>
      <c r="AL23" s="302">
        <v>0</v>
      </c>
      <c r="AM23" s="302">
        <v>30</v>
      </c>
      <c r="AN23" s="302">
        <v>2</v>
      </c>
      <c r="AO23" s="302">
        <v>11</v>
      </c>
      <c r="AP23" s="302">
        <v>0</v>
      </c>
      <c r="AQ23" s="302">
        <v>0</v>
      </c>
      <c r="AR23" s="302">
        <v>2</v>
      </c>
      <c r="AS23" s="302">
        <v>20</v>
      </c>
      <c r="AT23" s="302">
        <v>0</v>
      </c>
      <c r="AU23" s="302">
        <v>0</v>
      </c>
      <c r="AV23" s="302">
        <v>5</v>
      </c>
      <c r="AW23" s="302">
        <v>17</v>
      </c>
    </row>
    <row r="24" spans="2:49">
      <c r="B24" s="294" t="s">
        <v>42</v>
      </c>
      <c r="C24" s="295">
        <f t="shared" ref="C24:J24" si="11">C20-C21+C23</f>
        <v>40</v>
      </c>
      <c r="D24" s="295">
        <f t="shared" si="11"/>
        <v>48</v>
      </c>
      <c r="E24" s="295">
        <f t="shared" si="11"/>
        <v>46</v>
      </c>
      <c r="F24" s="295">
        <f t="shared" si="11"/>
        <v>47</v>
      </c>
      <c r="G24" s="295">
        <f t="shared" si="11"/>
        <v>46</v>
      </c>
      <c r="H24" s="295">
        <f t="shared" si="11"/>
        <v>46</v>
      </c>
      <c r="I24" s="295">
        <f t="shared" si="11"/>
        <v>44</v>
      </c>
      <c r="J24" s="295">
        <f t="shared" si="11"/>
        <v>44</v>
      </c>
      <c r="K24" s="295">
        <f t="shared" ref="K24:AN24" si="12">K20-K21+K23-K22</f>
        <v>43</v>
      </c>
      <c r="L24" s="295">
        <f t="shared" si="12"/>
        <v>42</v>
      </c>
      <c r="M24" s="295">
        <f t="shared" si="12"/>
        <v>57</v>
      </c>
      <c r="N24" s="295">
        <f t="shared" si="12"/>
        <v>56</v>
      </c>
      <c r="O24" s="295">
        <f t="shared" si="12"/>
        <v>55</v>
      </c>
      <c r="P24" s="295">
        <f t="shared" si="12"/>
        <v>52</v>
      </c>
      <c r="Q24" s="295">
        <f t="shared" si="12"/>
        <v>51</v>
      </c>
      <c r="R24" s="295">
        <f t="shared" si="12"/>
        <v>51</v>
      </c>
      <c r="S24" s="295">
        <f t="shared" si="12"/>
        <v>45</v>
      </c>
      <c r="T24" s="295">
        <f t="shared" si="12"/>
        <v>32</v>
      </c>
      <c r="U24" s="295">
        <f t="shared" si="12"/>
        <v>37</v>
      </c>
      <c r="V24" s="295">
        <f t="shared" si="12"/>
        <v>37</v>
      </c>
      <c r="W24" s="295">
        <f t="shared" si="12"/>
        <v>36</v>
      </c>
      <c r="X24" s="295">
        <f t="shared" si="12"/>
        <v>36</v>
      </c>
      <c r="Y24" s="295">
        <f t="shared" si="12"/>
        <v>43</v>
      </c>
      <c r="Z24" s="295">
        <f t="shared" si="12"/>
        <v>59</v>
      </c>
      <c r="AA24" s="295">
        <f t="shared" si="12"/>
        <v>59</v>
      </c>
      <c r="AB24" s="295">
        <f t="shared" si="12"/>
        <v>59</v>
      </c>
      <c r="AC24" s="295">
        <f t="shared" si="12"/>
        <v>58</v>
      </c>
      <c r="AD24" s="295">
        <f t="shared" si="12"/>
        <v>61</v>
      </c>
      <c r="AE24" s="295">
        <f t="shared" si="12"/>
        <v>60</v>
      </c>
      <c r="AF24" s="295">
        <f t="shared" si="12"/>
        <v>60</v>
      </c>
      <c r="AG24" s="295">
        <f t="shared" si="12"/>
        <v>60</v>
      </c>
      <c r="AH24" s="295">
        <f t="shared" si="12"/>
        <v>48</v>
      </c>
      <c r="AI24" s="295">
        <f t="shared" si="12"/>
        <v>44</v>
      </c>
      <c r="AJ24" s="312">
        <f t="shared" si="12"/>
        <v>29</v>
      </c>
      <c r="AK24" s="313">
        <f t="shared" si="12"/>
        <v>29</v>
      </c>
      <c r="AL24" s="314">
        <f t="shared" si="12"/>
        <v>29</v>
      </c>
      <c r="AM24" s="314">
        <f t="shared" si="12"/>
        <v>58</v>
      </c>
      <c r="AN24" s="314">
        <f t="shared" si="12"/>
        <v>60</v>
      </c>
      <c r="AO24" s="314">
        <f>AO20-AO21+AO23-AO22-3</f>
        <v>65</v>
      </c>
      <c r="AP24" s="314">
        <f>AP20-AP21+AP23-AP22-3</f>
        <v>47</v>
      </c>
      <c r="AQ24" s="314">
        <f>AQ20-AQ21+AQ23-AQ22-3</f>
        <v>32</v>
      </c>
      <c r="AR24" s="314">
        <f t="shared" ref="AR24:AW24" si="13">AR20-AR21+AR23-AR22</f>
        <v>34</v>
      </c>
      <c r="AS24" s="314">
        <f t="shared" si="13"/>
        <v>54</v>
      </c>
      <c r="AT24" s="314">
        <f t="shared" si="13"/>
        <v>50</v>
      </c>
      <c r="AU24" s="314">
        <f t="shared" si="13"/>
        <v>44</v>
      </c>
      <c r="AV24" s="314">
        <f t="shared" si="13"/>
        <v>49</v>
      </c>
      <c r="AW24" s="314">
        <f t="shared" si="13"/>
        <v>66</v>
      </c>
    </row>
  </sheetData>
  <pageMargins left="0.511811024" right="0.511811024" top="0.78740157499999996" bottom="0.78740157499999996" header="0.31496062000000002" footer="0.31496062000000002"/>
  <pageSetup paperSize="9" orientation="portrait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0070C0"/>
  </sheetPr>
  <dimension ref="A1:AG28"/>
  <sheetViews>
    <sheetView zoomScale="80" zoomScaleNormal="80" workbookViewId="0">
      <selection activeCell="G19" sqref="G19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288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47" t="s">
        <v>238</v>
      </c>
      <c r="F4" s="448"/>
      <c r="G4" s="448"/>
      <c r="H4" s="448"/>
      <c r="I4" s="448"/>
      <c r="J4" s="448"/>
      <c r="K4" s="448"/>
      <c r="L4" s="448"/>
      <c r="M4" s="448"/>
      <c r="N4" s="448"/>
      <c r="O4" s="448"/>
      <c r="P4" s="448"/>
      <c r="Q4" s="448"/>
      <c r="R4" s="448"/>
      <c r="S4" s="448"/>
      <c r="T4" s="448"/>
      <c r="V4" s="13"/>
    </row>
    <row r="5" spans="1:24" ht="15" customHeight="1">
      <c r="F5" s="16"/>
      <c r="G5" s="16"/>
      <c r="H5" s="16"/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/>
      <c r="F8" s="23"/>
      <c r="G8" s="23"/>
      <c r="H8" s="23"/>
      <c r="I8" s="23"/>
      <c r="J8" s="23"/>
      <c r="K8" s="23"/>
      <c r="L8" s="51"/>
      <c r="M8" s="43"/>
      <c r="O8" s="102">
        <f>ROUND(Q8*P8,0)</f>
        <v>0</v>
      </c>
      <c r="P8" s="103">
        <v>5</v>
      </c>
      <c r="Q8" s="102">
        <f>SUM(F8:K8)</f>
        <v>0</v>
      </c>
      <c r="S8" s="102">
        <f>T8*P8</f>
        <v>0</v>
      </c>
      <c r="T8" s="102"/>
      <c r="U8" s="88" t="e">
        <f>ROUND((AVERAGE(F8:J8)),0)</f>
        <v>#DIV/0!</v>
      </c>
      <c r="V8" s="83"/>
      <c r="W8" s="89"/>
      <c r="X8" s="89"/>
    </row>
    <row r="9" spans="1:24" ht="22.95" customHeight="1">
      <c r="O9" s="52">
        <f>SUM(O7:O8)</f>
        <v>0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47" t="s">
        <v>260</v>
      </c>
      <c r="F18" s="448"/>
      <c r="G18" s="448"/>
      <c r="H18" s="448"/>
      <c r="I18" s="448"/>
      <c r="J18" s="448"/>
      <c r="K18" s="448"/>
      <c r="L18" s="448"/>
      <c r="M18" s="448"/>
      <c r="N18" s="448"/>
      <c r="O18" s="448"/>
      <c r="P18" s="448"/>
      <c r="Q18" s="448"/>
      <c r="R18" s="448"/>
      <c r="S18" s="448"/>
      <c r="T18" s="448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49" t="s">
        <v>265</v>
      </c>
      <c r="T20" s="429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/>
      <c r="F21" s="33">
        <f ca="1">ROUND((SUMIF($E$6:$X$9,$E21,O$6:O$9)),0)</f>
        <v>0</v>
      </c>
      <c r="G21" s="33">
        <f ca="1">ROUND((SUMIF($E$6:$X$9,$E21,S$6:S$9)),0)</f>
        <v>0</v>
      </c>
      <c r="H21" s="23"/>
      <c r="I21" s="61">
        <f ca="1">ROUND((SUMIF($E$6:$X$9,$E21,Q$6:Q$9)),0)</f>
        <v>0</v>
      </c>
      <c r="J21" s="61">
        <f ca="1">ROUND((SUMIF($E$6:$T$9,$E21,T$6:T$16)),0)</f>
        <v>0</v>
      </c>
      <c r="K21" s="23"/>
      <c r="L21" s="62" t="e">
        <f ca="1">F21/I21</f>
        <v>#DIV/0!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0" t="str">
        <f ca="1">IFERROR((AVERAGE(O21,Q21)),"")</f>
        <v/>
      </c>
      <c r="T21" s="433"/>
      <c r="U21" s="94">
        <v>1</v>
      </c>
      <c r="V21" s="95">
        <f ca="1">ROUND((SUMIF($E$6:$U$15,$E21,U$6:U$15)),0)</f>
        <v>0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1" t="str">
        <f ca="1">IFERROR((AVERAGE(O23:Q23)),"")</f>
        <v/>
      </c>
      <c r="T23" s="429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2" t="str">
        <f ca="1">IFERROR((AVERAGE(O24:Q24)),"")</f>
        <v/>
      </c>
      <c r="T24" s="453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0</v>
      </c>
      <c r="G26" s="42">
        <f t="shared" ca="1" si="1"/>
        <v>0</v>
      </c>
      <c r="H26" s="42">
        <f t="shared" si="1"/>
        <v>0</v>
      </c>
      <c r="I26" s="42">
        <f t="shared" ca="1" si="1"/>
        <v>0</v>
      </c>
      <c r="J26" s="42">
        <f t="shared" ca="1" si="1"/>
        <v>0</v>
      </c>
      <c r="K26" s="42">
        <f t="shared" si="1"/>
        <v>0</v>
      </c>
      <c r="L26" s="79" t="e">
        <f ca="1">F26/I26</f>
        <v>#DIV/0!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6" t="str">
        <f ca="1">IFERROR((AVERAGE(O26:Q26)),"")</f>
        <v/>
      </c>
      <c r="T26" s="424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305" priority="4" operator="lessThan">
      <formula>0.95</formula>
    </cfRule>
    <cfRule type="cellIs" dxfId="304" priority="5" operator="between">
      <formula>0.95</formula>
      <formula>0.999999999999999</formula>
    </cfRule>
    <cfRule type="cellIs" dxfId="303" priority="6" operator="greaterThanOrEqual">
      <formula>1</formula>
    </cfRule>
  </conditionalFormatting>
  <conditionalFormatting sqref="S21:T21">
    <cfRule type="cellIs" dxfId="302" priority="1" operator="lessThan">
      <formula>0.95</formula>
    </cfRule>
    <cfRule type="cellIs" dxfId="301" priority="2" operator="between">
      <formula>0.95</formula>
      <formula>0.999999999999999</formula>
    </cfRule>
    <cfRule type="cellIs" dxfId="300" priority="3" operator="greaterThanOrEqual">
      <formula>1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G28"/>
  <sheetViews>
    <sheetView topLeftCell="E1" zoomScale="80" zoomScaleNormal="80" workbookViewId="0">
      <selection activeCell="I17" sqref="I17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289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47" t="s">
        <v>238</v>
      </c>
      <c r="F4" s="448"/>
      <c r="G4" s="448"/>
      <c r="H4" s="448"/>
      <c r="I4" s="448"/>
      <c r="J4" s="448"/>
      <c r="K4" s="448"/>
      <c r="L4" s="448"/>
      <c r="M4" s="448"/>
      <c r="N4" s="448"/>
      <c r="O4" s="448"/>
      <c r="P4" s="448"/>
      <c r="Q4" s="448"/>
      <c r="R4" s="448"/>
      <c r="S4" s="448"/>
      <c r="T4" s="448"/>
      <c r="V4" s="13"/>
    </row>
    <row r="5" spans="1:24" ht="15" customHeight="1">
      <c r="F5" s="16"/>
      <c r="G5" s="16"/>
      <c r="H5" s="16"/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/>
      <c r="F8" s="23"/>
      <c r="G8" s="23"/>
      <c r="H8" s="23"/>
      <c r="I8" s="23"/>
      <c r="J8" s="23"/>
      <c r="K8" s="23"/>
      <c r="L8" s="51"/>
      <c r="M8" s="43"/>
      <c r="O8" s="102">
        <f>ROUND(Q8*P8,0)</f>
        <v>0</v>
      </c>
      <c r="P8" s="103">
        <v>5</v>
      </c>
      <c r="Q8" s="102">
        <f>SUM(F8:K8)</f>
        <v>0</v>
      </c>
      <c r="S8" s="102">
        <f>T8*P8</f>
        <v>0</v>
      </c>
      <c r="T8" s="102"/>
      <c r="U8" s="88" t="e">
        <f>ROUND((AVERAGE(F8:J8)),0)</f>
        <v>#DIV/0!</v>
      </c>
      <c r="V8" s="83"/>
      <c r="W8" s="89"/>
      <c r="X8" s="89"/>
    </row>
    <row r="9" spans="1:24" ht="22.95" customHeight="1">
      <c r="O9" s="52">
        <f>SUM(O7:O8)</f>
        <v>0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47" t="s">
        <v>260</v>
      </c>
      <c r="F18" s="448"/>
      <c r="G18" s="448"/>
      <c r="H18" s="448"/>
      <c r="I18" s="448"/>
      <c r="J18" s="448"/>
      <c r="K18" s="448"/>
      <c r="L18" s="448"/>
      <c r="M18" s="448"/>
      <c r="N18" s="448"/>
      <c r="O18" s="448"/>
      <c r="P18" s="448"/>
      <c r="Q18" s="448"/>
      <c r="R18" s="448"/>
      <c r="S18" s="448"/>
      <c r="T18" s="448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49" t="s">
        <v>265</v>
      </c>
      <c r="T20" s="429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/>
      <c r="F21" s="33">
        <f ca="1">ROUND((SUMIF($E$6:$X$9,$E21,O$6:O$9)),0)</f>
        <v>0</v>
      </c>
      <c r="G21" s="33">
        <f ca="1">ROUND((SUMIF($E$6:$X$9,$E21,S$6:S$9)),0)</f>
        <v>0</v>
      </c>
      <c r="H21" s="23"/>
      <c r="I21" s="61">
        <f ca="1">ROUND((SUMIF($E$6:$X$9,$E21,Q$6:Q$9)),0)</f>
        <v>0</v>
      </c>
      <c r="J21" s="61">
        <f ca="1">ROUND((SUMIF($E$6:$T$9,$E21,T$6:T$16)),0)</f>
        <v>0</v>
      </c>
      <c r="K21" s="23"/>
      <c r="L21" s="62" t="e">
        <f ca="1">F21/I21</f>
        <v>#DIV/0!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0" t="str">
        <f ca="1">IFERROR((AVERAGE(O21,Q21)),"")</f>
        <v/>
      </c>
      <c r="T21" s="433"/>
      <c r="U21" s="94">
        <v>1</v>
      </c>
      <c r="V21" s="95">
        <f ca="1">ROUND((SUMIF($E$6:$U$15,$E21,U$6:U$15)),0)</f>
        <v>0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1" t="str">
        <f ca="1">IFERROR((AVERAGE(O23:Q23)),"")</f>
        <v/>
      </c>
      <c r="T23" s="429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2" t="str">
        <f ca="1">IFERROR((AVERAGE(O24:Q24)),"")</f>
        <v/>
      </c>
      <c r="T24" s="453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0</v>
      </c>
      <c r="G26" s="42">
        <f t="shared" ca="1" si="1"/>
        <v>0</v>
      </c>
      <c r="H26" s="42">
        <f t="shared" si="1"/>
        <v>0</v>
      </c>
      <c r="I26" s="42">
        <f t="shared" ca="1" si="1"/>
        <v>0</v>
      </c>
      <c r="J26" s="42">
        <f t="shared" ca="1" si="1"/>
        <v>0</v>
      </c>
      <c r="K26" s="42">
        <f t="shared" si="1"/>
        <v>0</v>
      </c>
      <c r="L26" s="79" t="e">
        <f ca="1">F26/I26</f>
        <v>#DIV/0!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6" t="str">
        <f ca="1">IFERROR((AVERAGE(O26:Q26)),"")</f>
        <v/>
      </c>
      <c r="T26" s="424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299" priority="4" operator="lessThan">
      <formula>0.95</formula>
    </cfRule>
    <cfRule type="cellIs" dxfId="298" priority="5" operator="between">
      <formula>0.95</formula>
      <formula>0.999999999999999</formula>
    </cfRule>
    <cfRule type="cellIs" dxfId="297" priority="6" operator="greaterThanOrEqual">
      <formula>1</formula>
    </cfRule>
  </conditionalFormatting>
  <conditionalFormatting sqref="S21:T21">
    <cfRule type="cellIs" dxfId="296" priority="1" operator="lessThan">
      <formula>0.95</formula>
    </cfRule>
    <cfRule type="cellIs" dxfId="295" priority="2" operator="between">
      <formula>0.95</formula>
      <formula>0.999999999999999</formula>
    </cfRule>
    <cfRule type="cellIs" dxfId="294" priority="3" operator="greaterThanOrEqual">
      <formula>1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0070C0"/>
  </sheetPr>
  <dimension ref="A1:AG28"/>
  <sheetViews>
    <sheetView workbookViewId="0">
      <selection activeCell="E4" sqref="E4:T4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290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47" t="s">
        <v>238</v>
      </c>
      <c r="F4" s="448"/>
      <c r="G4" s="448"/>
      <c r="H4" s="448"/>
      <c r="I4" s="448"/>
      <c r="J4" s="448"/>
      <c r="K4" s="448"/>
      <c r="L4" s="448"/>
      <c r="M4" s="448"/>
      <c r="N4" s="448"/>
      <c r="O4" s="448"/>
      <c r="P4" s="448"/>
      <c r="Q4" s="448"/>
      <c r="R4" s="448"/>
      <c r="S4" s="448"/>
      <c r="T4" s="448"/>
      <c r="V4" s="13"/>
    </row>
    <row r="5" spans="1:24" ht="15" customHeight="1">
      <c r="F5" s="16"/>
      <c r="G5" s="16"/>
      <c r="H5" s="16"/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/>
      <c r="F8" s="23"/>
      <c r="G8" s="23"/>
      <c r="H8" s="23"/>
      <c r="I8" s="23"/>
      <c r="J8" s="23"/>
      <c r="K8" s="23"/>
      <c r="L8" s="51"/>
      <c r="M8" s="43"/>
      <c r="O8" s="102">
        <f>ROUND(Q8*P8,0)</f>
        <v>0</v>
      </c>
      <c r="P8" s="103">
        <v>5</v>
      </c>
      <c r="Q8" s="102">
        <f>SUM(F8:K8)</f>
        <v>0</v>
      </c>
      <c r="S8" s="102">
        <f>T8*P8</f>
        <v>0</v>
      </c>
      <c r="T8" s="102"/>
      <c r="U8" s="88" t="e">
        <f>ROUND((AVERAGE(F8:J8)),0)</f>
        <v>#DIV/0!</v>
      </c>
      <c r="V8" s="83"/>
      <c r="W8" s="89"/>
      <c r="X8" s="89"/>
    </row>
    <row r="9" spans="1:24" ht="22.95" customHeight="1">
      <c r="O9" s="52">
        <f>SUM(O7:O8)</f>
        <v>0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47" t="s">
        <v>260</v>
      </c>
      <c r="F18" s="448"/>
      <c r="G18" s="448"/>
      <c r="H18" s="448"/>
      <c r="I18" s="448"/>
      <c r="J18" s="448"/>
      <c r="K18" s="448"/>
      <c r="L18" s="448"/>
      <c r="M18" s="448"/>
      <c r="N18" s="448"/>
      <c r="O18" s="448"/>
      <c r="P18" s="448"/>
      <c r="Q18" s="448"/>
      <c r="R18" s="448"/>
      <c r="S18" s="448"/>
      <c r="T18" s="448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49" t="s">
        <v>265</v>
      </c>
      <c r="T20" s="429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/>
      <c r="F21" s="33">
        <f ca="1">ROUND((SUMIF($E$6:$X$9,$E21,O$6:O$9)),0)</f>
        <v>0</v>
      </c>
      <c r="G21" s="33">
        <f ca="1">ROUND((SUMIF($E$6:$X$9,$E21,S$6:S$9)),0)</f>
        <v>0</v>
      </c>
      <c r="H21" s="23"/>
      <c r="I21" s="61">
        <f ca="1">ROUND((SUMIF($E$6:$X$9,$E21,Q$6:Q$9)),0)</f>
        <v>0</v>
      </c>
      <c r="J21" s="61">
        <f ca="1">ROUND((SUMIF($E$6:$T$9,$E21,T$6:T$16)),0)</f>
        <v>0</v>
      </c>
      <c r="K21" s="23"/>
      <c r="L21" s="62" t="e">
        <f ca="1">F21/I21</f>
        <v>#DIV/0!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0" t="str">
        <f ca="1">IFERROR((AVERAGE(O21,Q21)),"")</f>
        <v/>
      </c>
      <c r="T21" s="433"/>
      <c r="U21" s="94">
        <v>1</v>
      </c>
      <c r="V21" s="95">
        <f ca="1">ROUND((SUMIF($E$6:$U$15,$E21,U$6:U$15)),0)</f>
        <v>0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1" t="str">
        <f ca="1">IFERROR((AVERAGE(O23:Q23)),"")</f>
        <v/>
      </c>
      <c r="T23" s="429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2" t="str">
        <f ca="1">IFERROR((AVERAGE(O24:Q24)),"")</f>
        <v/>
      </c>
      <c r="T24" s="453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0</v>
      </c>
      <c r="G26" s="42">
        <f t="shared" ca="1" si="1"/>
        <v>0</v>
      </c>
      <c r="H26" s="42">
        <f t="shared" si="1"/>
        <v>0</v>
      </c>
      <c r="I26" s="42">
        <f t="shared" ca="1" si="1"/>
        <v>0</v>
      </c>
      <c r="J26" s="42">
        <f t="shared" ca="1" si="1"/>
        <v>0</v>
      </c>
      <c r="K26" s="42">
        <f t="shared" si="1"/>
        <v>0</v>
      </c>
      <c r="L26" s="79" t="e">
        <f ca="1">F26/I26</f>
        <v>#DIV/0!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6" t="str">
        <f ca="1">IFERROR((AVERAGE(O26:Q26)),"")</f>
        <v/>
      </c>
      <c r="T26" s="424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293" priority="4" operator="lessThan">
      <formula>0.95</formula>
    </cfRule>
    <cfRule type="cellIs" dxfId="292" priority="5" operator="between">
      <formula>0.95</formula>
      <formula>0.999999999999999</formula>
    </cfRule>
    <cfRule type="cellIs" dxfId="291" priority="6" operator="greaterThanOrEqual">
      <formula>1</formula>
    </cfRule>
  </conditionalFormatting>
  <conditionalFormatting sqref="S21:T21">
    <cfRule type="cellIs" dxfId="290" priority="1" operator="lessThan">
      <formula>0.95</formula>
    </cfRule>
    <cfRule type="cellIs" dxfId="289" priority="2" operator="between">
      <formula>0.95</formula>
      <formula>0.999999999999999</formula>
    </cfRule>
    <cfRule type="cellIs" dxfId="288" priority="3" operator="greaterThanOrEqual">
      <formula>1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0070C0"/>
  </sheetPr>
  <dimension ref="A1:AG28"/>
  <sheetViews>
    <sheetView workbookViewId="0">
      <selection activeCell="K17" sqref="K17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291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47" t="s">
        <v>238</v>
      </c>
      <c r="F4" s="448"/>
      <c r="G4" s="448"/>
      <c r="H4" s="448"/>
      <c r="I4" s="448"/>
      <c r="J4" s="448"/>
      <c r="K4" s="448"/>
      <c r="L4" s="448"/>
      <c r="M4" s="448"/>
      <c r="N4" s="448"/>
      <c r="O4" s="448"/>
      <c r="P4" s="448"/>
      <c r="Q4" s="448"/>
      <c r="R4" s="448"/>
      <c r="S4" s="448"/>
      <c r="T4" s="448"/>
      <c r="V4" s="13"/>
    </row>
    <row r="5" spans="1:24" ht="15" customHeight="1">
      <c r="F5" s="16"/>
      <c r="G5" s="16"/>
      <c r="H5" s="16"/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/>
      <c r="F8" s="23"/>
      <c r="G8" s="23"/>
      <c r="H8" s="23"/>
      <c r="I8" s="23"/>
      <c r="J8" s="23"/>
      <c r="K8" s="23"/>
      <c r="L8" s="51"/>
      <c r="M8" s="43"/>
      <c r="O8" s="102">
        <f>ROUND(Q8*P8,0)</f>
        <v>0</v>
      </c>
      <c r="P8" s="103">
        <v>5</v>
      </c>
      <c r="Q8" s="102">
        <f>SUM(F8:K8)</f>
        <v>0</v>
      </c>
      <c r="S8" s="102">
        <f>T8*P8</f>
        <v>0</v>
      </c>
      <c r="T8" s="102"/>
      <c r="U8" s="88" t="e">
        <f>ROUND((AVERAGE(F8:J8)),0)</f>
        <v>#DIV/0!</v>
      </c>
      <c r="V8" s="83"/>
      <c r="W8" s="89"/>
      <c r="X8" s="89"/>
    </row>
    <row r="9" spans="1:24" ht="22.95" customHeight="1">
      <c r="O9" s="52">
        <f>SUM(O7:O8)</f>
        <v>0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47" t="s">
        <v>260</v>
      </c>
      <c r="F18" s="448"/>
      <c r="G18" s="448"/>
      <c r="H18" s="448"/>
      <c r="I18" s="448"/>
      <c r="J18" s="448"/>
      <c r="K18" s="448"/>
      <c r="L18" s="448"/>
      <c r="M18" s="448"/>
      <c r="N18" s="448"/>
      <c r="O18" s="448"/>
      <c r="P18" s="448"/>
      <c r="Q18" s="448"/>
      <c r="R18" s="448"/>
      <c r="S18" s="448"/>
      <c r="T18" s="448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49" t="s">
        <v>265</v>
      </c>
      <c r="T20" s="429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/>
      <c r="F21" s="33">
        <f ca="1">ROUND((SUMIF($E$6:$X$9,$E21,O$6:O$9)),0)</f>
        <v>0</v>
      </c>
      <c r="G21" s="33">
        <f ca="1">ROUND((SUMIF($E$6:$X$9,$E21,S$6:S$9)),0)</f>
        <v>0</v>
      </c>
      <c r="H21" s="23"/>
      <c r="I21" s="61">
        <f ca="1">ROUND((SUMIF($E$6:$X$9,$E21,Q$6:Q$9)),0)</f>
        <v>0</v>
      </c>
      <c r="J21" s="61">
        <f ca="1">ROUND((SUMIF($E$6:$T$9,$E21,T$6:T$16)),0)</f>
        <v>0</v>
      </c>
      <c r="K21" s="23"/>
      <c r="L21" s="62" t="e">
        <f ca="1">F21/I21</f>
        <v>#DIV/0!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0" t="str">
        <f ca="1">IFERROR((AVERAGE(O21,Q21)),"")</f>
        <v/>
      </c>
      <c r="T21" s="433"/>
      <c r="U21" s="94">
        <v>1</v>
      </c>
      <c r="V21" s="95">
        <f ca="1">ROUND((SUMIF($E$6:$U$15,$E21,U$6:U$15)),0)</f>
        <v>0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1" t="str">
        <f ca="1">IFERROR((AVERAGE(O23:Q23)),"")</f>
        <v/>
      </c>
      <c r="T23" s="429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2" t="str">
        <f ca="1">IFERROR((AVERAGE(O24:Q24)),"")</f>
        <v/>
      </c>
      <c r="T24" s="453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0</v>
      </c>
      <c r="G26" s="42">
        <f t="shared" ca="1" si="1"/>
        <v>0</v>
      </c>
      <c r="H26" s="42">
        <f t="shared" si="1"/>
        <v>0</v>
      </c>
      <c r="I26" s="42">
        <f t="shared" ca="1" si="1"/>
        <v>0</v>
      </c>
      <c r="J26" s="42">
        <f t="shared" ca="1" si="1"/>
        <v>0</v>
      </c>
      <c r="K26" s="42">
        <f t="shared" si="1"/>
        <v>0</v>
      </c>
      <c r="L26" s="79" t="e">
        <f ca="1">F26/I26</f>
        <v>#DIV/0!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6" t="str">
        <f ca="1">IFERROR((AVERAGE(O26:Q26)),"")</f>
        <v/>
      </c>
      <c r="T26" s="424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287" priority="4" operator="lessThan">
      <formula>0.95</formula>
    </cfRule>
    <cfRule type="cellIs" dxfId="286" priority="5" operator="between">
      <formula>0.95</formula>
      <formula>0.999999999999999</formula>
    </cfRule>
    <cfRule type="cellIs" dxfId="285" priority="6" operator="greaterThanOrEqual">
      <formula>1</formula>
    </cfRule>
  </conditionalFormatting>
  <conditionalFormatting sqref="S21:T21">
    <cfRule type="cellIs" dxfId="284" priority="1" operator="lessThan">
      <formula>0.95</formula>
    </cfRule>
    <cfRule type="cellIs" dxfId="283" priority="2" operator="between">
      <formula>0.95</formula>
      <formula>0.999999999999999</formula>
    </cfRule>
    <cfRule type="cellIs" dxfId="282" priority="3" operator="greaterThanOrEqual">
      <formula>1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0070C0"/>
  </sheetPr>
  <dimension ref="A1:AG28"/>
  <sheetViews>
    <sheetView workbookViewId="0">
      <selection activeCell="E18" sqref="E18:T18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292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47" t="s">
        <v>238</v>
      </c>
      <c r="F4" s="448"/>
      <c r="G4" s="448"/>
      <c r="H4" s="448"/>
      <c r="I4" s="448"/>
      <c r="J4" s="448"/>
      <c r="K4" s="448"/>
      <c r="L4" s="448"/>
      <c r="M4" s="448"/>
      <c r="N4" s="448"/>
      <c r="O4" s="448"/>
      <c r="P4" s="448"/>
      <c r="Q4" s="448"/>
      <c r="R4" s="448"/>
      <c r="S4" s="448"/>
      <c r="T4" s="448"/>
      <c r="V4" s="13"/>
    </row>
    <row r="5" spans="1:24" ht="15" customHeight="1">
      <c r="F5" s="16"/>
      <c r="G5" s="16"/>
      <c r="H5" s="16"/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/>
      <c r="F8" s="23"/>
      <c r="G8" s="23"/>
      <c r="H8" s="23"/>
      <c r="I8" s="23"/>
      <c r="J8" s="23"/>
      <c r="K8" s="23"/>
      <c r="L8" s="51"/>
      <c r="M8" s="43"/>
      <c r="O8" s="102">
        <f>ROUND(Q8*P8,0)</f>
        <v>0</v>
      </c>
      <c r="P8" s="103">
        <v>5</v>
      </c>
      <c r="Q8" s="102">
        <f>SUM(F8:K8)</f>
        <v>0</v>
      </c>
      <c r="S8" s="102">
        <f>T8*P8</f>
        <v>0</v>
      </c>
      <c r="T8" s="102"/>
      <c r="U8" s="88" t="e">
        <f>ROUND((AVERAGE(F8:J8)),0)</f>
        <v>#DIV/0!</v>
      </c>
      <c r="V8" s="83"/>
      <c r="W8" s="89"/>
      <c r="X8" s="89"/>
    </row>
    <row r="9" spans="1:24" ht="22.95" customHeight="1">
      <c r="O9" s="52">
        <f>SUM(O7:O8)</f>
        <v>0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47" t="s">
        <v>260</v>
      </c>
      <c r="F18" s="448"/>
      <c r="G18" s="448"/>
      <c r="H18" s="448"/>
      <c r="I18" s="448"/>
      <c r="J18" s="448"/>
      <c r="K18" s="448"/>
      <c r="L18" s="448"/>
      <c r="M18" s="448"/>
      <c r="N18" s="448"/>
      <c r="O18" s="448"/>
      <c r="P18" s="448"/>
      <c r="Q18" s="448"/>
      <c r="R18" s="448"/>
      <c r="S18" s="448"/>
      <c r="T18" s="448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49" t="s">
        <v>265</v>
      </c>
      <c r="T20" s="429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/>
      <c r="F21" s="33">
        <f ca="1">ROUND((SUMIF($E$6:$X$9,$E21,O$6:O$9)),0)</f>
        <v>0</v>
      </c>
      <c r="G21" s="33">
        <f ca="1">ROUND((SUMIF($E$6:$X$9,$E21,S$6:S$9)),0)</f>
        <v>0</v>
      </c>
      <c r="H21" s="23"/>
      <c r="I21" s="61">
        <f ca="1">ROUND((SUMIF($E$6:$X$9,$E21,Q$6:Q$9)),0)</f>
        <v>0</v>
      </c>
      <c r="J21" s="61">
        <f ca="1">ROUND((SUMIF($E$6:$T$9,$E21,T$6:T$16)),0)</f>
        <v>0</v>
      </c>
      <c r="K21" s="23"/>
      <c r="L21" s="62" t="e">
        <f ca="1">F21/I21</f>
        <v>#DIV/0!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0" t="str">
        <f ca="1">IFERROR((AVERAGE(O21,Q21)),"")</f>
        <v/>
      </c>
      <c r="T21" s="433"/>
      <c r="U21" s="94">
        <v>1</v>
      </c>
      <c r="V21" s="95">
        <f ca="1">ROUND((SUMIF($E$6:$U$15,$E21,U$6:U$15)),0)</f>
        <v>0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1" t="str">
        <f ca="1">IFERROR((AVERAGE(O23:Q23)),"")</f>
        <v/>
      </c>
      <c r="T23" s="429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2" t="str">
        <f ca="1">IFERROR((AVERAGE(O24:Q24)),"")</f>
        <v/>
      </c>
      <c r="T24" s="453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0</v>
      </c>
      <c r="G26" s="42">
        <f t="shared" ca="1" si="1"/>
        <v>0</v>
      </c>
      <c r="H26" s="42">
        <f t="shared" si="1"/>
        <v>0</v>
      </c>
      <c r="I26" s="42">
        <f t="shared" ca="1" si="1"/>
        <v>0</v>
      </c>
      <c r="J26" s="42">
        <f t="shared" ca="1" si="1"/>
        <v>0</v>
      </c>
      <c r="K26" s="42">
        <f t="shared" si="1"/>
        <v>0</v>
      </c>
      <c r="L26" s="79" t="e">
        <f ca="1">F26/I26</f>
        <v>#DIV/0!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6" t="str">
        <f ca="1">IFERROR((AVERAGE(O26:Q26)),"")</f>
        <v/>
      </c>
      <c r="T26" s="424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281" priority="4" operator="lessThan">
      <formula>0.95</formula>
    </cfRule>
    <cfRule type="cellIs" dxfId="280" priority="5" operator="between">
      <formula>0.95</formula>
      <formula>0.999999999999999</formula>
    </cfRule>
    <cfRule type="cellIs" dxfId="279" priority="6" operator="greaterThanOrEqual">
      <formula>1</formula>
    </cfRule>
  </conditionalFormatting>
  <conditionalFormatting sqref="S21:T21">
    <cfRule type="cellIs" dxfId="278" priority="1" operator="lessThan">
      <formula>0.95</formula>
    </cfRule>
    <cfRule type="cellIs" dxfId="277" priority="2" operator="between">
      <formula>0.95</formula>
      <formula>0.999999999999999</formula>
    </cfRule>
    <cfRule type="cellIs" dxfId="276" priority="3" operator="greaterThanOrEqual">
      <formula>1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0070C0"/>
  </sheetPr>
  <dimension ref="A1:AG28"/>
  <sheetViews>
    <sheetView workbookViewId="0">
      <selection activeCell="F19" sqref="F19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293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47" t="s">
        <v>238</v>
      </c>
      <c r="F4" s="448"/>
      <c r="G4" s="448"/>
      <c r="H4" s="448"/>
      <c r="I4" s="448"/>
      <c r="J4" s="448"/>
      <c r="K4" s="448"/>
      <c r="L4" s="448"/>
      <c r="M4" s="448"/>
      <c r="N4" s="448"/>
      <c r="O4" s="448"/>
      <c r="P4" s="448"/>
      <c r="Q4" s="448"/>
      <c r="R4" s="448"/>
      <c r="S4" s="448"/>
      <c r="T4" s="448"/>
      <c r="V4" s="13"/>
    </row>
    <row r="5" spans="1:24" ht="15" customHeight="1">
      <c r="F5" s="16"/>
      <c r="G5" s="16"/>
      <c r="H5" s="16"/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/>
      <c r="F8" s="23"/>
      <c r="G8" s="23"/>
      <c r="H8" s="23"/>
      <c r="I8" s="23"/>
      <c r="J8" s="23"/>
      <c r="K8" s="23"/>
      <c r="L8" s="51"/>
      <c r="M8" s="43"/>
      <c r="O8" s="102">
        <f>ROUND(Q8*P8,0)</f>
        <v>0</v>
      </c>
      <c r="P8" s="103">
        <v>5</v>
      </c>
      <c r="Q8" s="102">
        <f>SUM(F8:K8)</f>
        <v>0</v>
      </c>
      <c r="S8" s="102">
        <f>T8*P8</f>
        <v>0</v>
      </c>
      <c r="T8" s="102"/>
      <c r="U8" s="88" t="e">
        <f>ROUND((AVERAGE(F8:J8)),0)</f>
        <v>#DIV/0!</v>
      </c>
      <c r="V8" s="83"/>
      <c r="W8" s="89"/>
      <c r="X8" s="89"/>
    </row>
    <row r="9" spans="1:24" ht="22.95" customHeight="1">
      <c r="O9" s="52">
        <f>SUM(O7:O8)</f>
        <v>0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47" t="s">
        <v>260</v>
      </c>
      <c r="F18" s="448"/>
      <c r="G18" s="448"/>
      <c r="H18" s="448"/>
      <c r="I18" s="448"/>
      <c r="J18" s="448"/>
      <c r="K18" s="448"/>
      <c r="L18" s="448"/>
      <c r="M18" s="448"/>
      <c r="N18" s="448"/>
      <c r="O18" s="448"/>
      <c r="P18" s="448"/>
      <c r="Q18" s="448"/>
      <c r="R18" s="448"/>
      <c r="S18" s="448"/>
      <c r="T18" s="448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49" t="s">
        <v>265</v>
      </c>
      <c r="T20" s="429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/>
      <c r="F21" s="33">
        <f ca="1">ROUND((SUMIF($E$6:$X$9,$E21,O$6:O$9)),0)</f>
        <v>0</v>
      </c>
      <c r="G21" s="33">
        <f ca="1">ROUND((SUMIF($E$6:$X$9,$E21,S$6:S$9)),0)</f>
        <v>0</v>
      </c>
      <c r="H21" s="23"/>
      <c r="I21" s="61">
        <f ca="1">ROUND((SUMIF($E$6:$X$9,$E21,Q$6:Q$9)),0)</f>
        <v>0</v>
      </c>
      <c r="J21" s="61">
        <f ca="1">ROUND((SUMIF($E$6:$T$9,$E21,T$6:T$16)),0)</f>
        <v>0</v>
      </c>
      <c r="K21" s="23"/>
      <c r="L21" s="62" t="e">
        <f ca="1">F21/I21</f>
        <v>#DIV/0!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0" t="str">
        <f ca="1">IFERROR((AVERAGE(O21,Q21)),"")</f>
        <v/>
      </c>
      <c r="T21" s="433"/>
      <c r="U21" s="94">
        <v>1</v>
      </c>
      <c r="V21" s="95">
        <f ca="1">ROUND((SUMIF($E$6:$U$15,$E21,U$6:U$15)),0)</f>
        <v>0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1" t="str">
        <f ca="1">IFERROR((AVERAGE(O23:Q23)),"")</f>
        <v/>
      </c>
      <c r="T23" s="429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2" t="str">
        <f ca="1">IFERROR((AVERAGE(O24:Q24)),"")</f>
        <v/>
      </c>
      <c r="T24" s="453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0</v>
      </c>
      <c r="G26" s="42">
        <f t="shared" ca="1" si="1"/>
        <v>0</v>
      </c>
      <c r="H26" s="42">
        <f t="shared" si="1"/>
        <v>0</v>
      </c>
      <c r="I26" s="42">
        <f t="shared" ca="1" si="1"/>
        <v>0</v>
      </c>
      <c r="J26" s="42">
        <f t="shared" ca="1" si="1"/>
        <v>0</v>
      </c>
      <c r="K26" s="42">
        <f t="shared" si="1"/>
        <v>0</v>
      </c>
      <c r="L26" s="79" t="e">
        <f ca="1">F26/I26</f>
        <v>#DIV/0!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6" t="str">
        <f ca="1">IFERROR((AVERAGE(O26:Q26)),"")</f>
        <v/>
      </c>
      <c r="T26" s="424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275" priority="4" operator="lessThan">
      <formula>0.95</formula>
    </cfRule>
    <cfRule type="cellIs" dxfId="274" priority="5" operator="between">
      <formula>0.95</formula>
      <formula>0.999999999999999</formula>
    </cfRule>
    <cfRule type="cellIs" dxfId="273" priority="6" operator="greaterThanOrEqual">
      <formula>1</formula>
    </cfRule>
  </conditionalFormatting>
  <conditionalFormatting sqref="S21:T21">
    <cfRule type="cellIs" dxfId="272" priority="1" operator="lessThan">
      <formula>0.95</formula>
    </cfRule>
    <cfRule type="cellIs" dxfId="271" priority="2" operator="between">
      <formula>0.95</formula>
      <formula>0.999999999999999</formula>
    </cfRule>
    <cfRule type="cellIs" dxfId="270" priority="3" operator="greaterThanOrEqual">
      <formula>1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0070C0"/>
  </sheetPr>
  <dimension ref="A1:AG28"/>
  <sheetViews>
    <sheetView workbookViewId="0">
      <selection activeCell="F20" sqref="F20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294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47" t="s">
        <v>238</v>
      </c>
      <c r="F4" s="448"/>
      <c r="G4" s="448"/>
      <c r="H4" s="448"/>
      <c r="I4" s="448"/>
      <c r="J4" s="448"/>
      <c r="K4" s="448"/>
      <c r="L4" s="448"/>
      <c r="M4" s="448"/>
      <c r="N4" s="448"/>
      <c r="O4" s="448"/>
      <c r="P4" s="448"/>
      <c r="Q4" s="448"/>
      <c r="R4" s="448"/>
      <c r="S4" s="448"/>
      <c r="T4" s="448"/>
      <c r="V4" s="13"/>
    </row>
    <row r="5" spans="1:24" ht="15" customHeight="1">
      <c r="F5" s="16"/>
      <c r="G5" s="16"/>
      <c r="H5" s="16"/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/>
      <c r="F8" s="23"/>
      <c r="G8" s="23"/>
      <c r="H8" s="23"/>
      <c r="I8" s="23"/>
      <c r="J8" s="23"/>
      <c r="K8" s="23"/>
      <c r="L8" s="51"/>
      <c r="M8" s="43"/>
      <c r="O8" s="102">
        <f>ROUND(Q8*P8,0)</f>
        <v>0</v>
      </c>
      <c r="P8" s="103">
        <v>5</v>
      </c>
      <c r="Q8" s="102">
        <f>SUM(F8:K8)</f>
        <v>0</v>
      </c>
      <c r="S8" s="102">
        <f>T8*P8</f>
        <v>0</v>
      </c>
      <c r="T8" s="102"/>
      <c r="U8" s="88" t="e">
        <f>ROUND((AVERAGE(F8:J8)),0)</f>
        <v>#DIV/0!</v>
      </c>
      <c r="V8" s="83"/>
      <c r="W8" s="89"/>
      <c r="X8" s="89"/>
    </row>
    <row r="9" spans="1:24" ht="22.95" customHeight="1">
      <c r="O9" s="52">
        <f>SUM(O7:O8)</f>
        <v>0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47" t="s">
        <v>260</v>
      </c>
      <c r="F18" s="448"/>
      <c r="G18" s="448"/>
      <c r="H18" s="448"/>
      <c r="I18" s="448"/>
      <c r="J18" s="448"/>
      <c r="K18" s="448"/>
      <c r="L18" s="448"/>
      <c r="M18" s="448"/>
      <c r="N18" s="448"/>
      <c r="O18" s="448"/>
      <c r="P18" s="448"/>
      <c r="Q18" s="448"/>
      <c r="R18" s="448"/>
      <c r="S18" s="448"/>
      <c r="T18" s="448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49" t="s">
        <v>265</v>
      </c>
      <c r="T20" s="429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/>
      <c r="F21" s="33">
        <f ca="1">ROUND((SUMIF($E$6:$X$9,$E21,O$6:O$9)),0)</f>
        <v>0</v>
      </c>
      <c r="G21" s="33">
        <f ca="1">ROUND((SUMIF($E$6:$X$9,$E21,S$6:S$9)),0)</f>
        <v>0</v>
      </c>
      <c r="H21" s="23"/>
      <c r="I21" s="61">
        <f ca="1">ROUND((SUMIF($E$6:$X$9,$E21,Q$6:Q$9)),0)</f>
        <v>0</v>
      </c>
      <c r="J21" s="61">
        <f ca="1">ROUND((SUMIF($E$6:$T$9,$E21,T$6:T$16)),0)</f>
        <v>0</v>
      </c>
      <c r="K21" s="23"/>
      <c r="L21" s="62" t="e">
        <f ca="1">F21/I21</f>
        <v>#DIV/0!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0" t="str">
        <f ca="1">IFERROR((AVERAGE(O21,Q21)),"")</f>
        <v/>
      </c>
      <c r="T21" s="433"/>
      <c r="U21" s="94">
        <v>1</v>
      </c>
      <c r="V21" s="95">
        <f ca="1">ROUND((SUMIF($E$6:$U$15,$E21,U$6:U$15)),0)</f>
        <v>0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1" t="str">
        <f ca="1">IFERROR((AVERAGE(O23:Q23)),"")</f>
        <v/>
      </c>
      <c r="T23" s="429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2" t="str">
        <f ca="1">IFERROR((AVERAGE(O24:Q24)),"")</f>
        <v/>
      </c>
      <c r="T24" s="453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0</v>
      </c>
      <c r="G26" s="42">
        <f t="shared" ca="1" si="1"/>
        <v>0</v>
      </c>
      <c r="H26" s="42">
        <f t="shared" si="1"/>
        <v>0</v>
      </c>
      <c r="I26" s="42">
        <f t="shared" ca="1" si="1"/>
        <v>0</v>
      </c>
      <c r="J26" s="42">
        <f t="shared" ca="1" si="1"/>
        <v>0</v>
      </c>
      <c r="K26" s="42">
        <f t="shared" si="1"/>
        <v>0</v>
      </c>
      <c r="L26" s="79" t="e">
        <f ca="1">F26/I26</f>
        <v>#DIV/0!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6" t="str">
        <f ca="1">IFERROR((AVERAGE(O26:Q26)),"")</f>
        <v/>
      </c>
      <c r="T26" s="424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269" priority="4" operator="lessThan">
      <formula>0.95</formula>
    </cfRule>
    <cfRule type="cellIs" dxfId="268" priority="5" operator="between">
      <formula>0.95</formula>
      <formula>0.999999999999999</formula>
    </cfRule>
    <cfRule type="cellIs" dxfId="267" priority="6" operator="greaterThanOrEqual">
      <formula>1</formula>
    </cfRule>
  </conditionalFormatting>
  <conditionalFormatting sqref="S21:T21">
    <cfRule type="cellIs" dxfId="266" priority="1" operator="lessThan">
      <formula>0.95</formula>
    </cfRule>
    <cfRule type="cellIs" dxfId="265" priority="2" operator="between">
      <formula>0.95</formula>
      <formula>0.999999999999999</formula>
    </cfRule>
    <cfRule type="cellIs" dxfId="264" priority="3" operator="greaterThanOrEqual">
      <formula>1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0070C0"/>
  </sheetPr>
  <dimension ref="A1:AG28"/>
  <sheetViews>
    <sheetView topLeftCell="A4" zoomScale="90" zoomScaleNormal="90" workbookViewId="0">
      <selection activeCell="F8" sqref="F8:G8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295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47" t="s">
        <v>238</v>
      </c>
      <c r="F4" s="448"/>
      <c r="G4" s="448"/>
      <c r="H4" s="448"/>
      <c r="I4" s="448"/>
      <c r="J4" s="448"/>
      <c r="K4" s="448"/>
      <c r="L4" s="448"/>
      <c r="M4" s="448"/>
      <c r="N4" s="448"/>
      <c r="O4" s="448"/>
      <c r="P4" s="448"/>
      <c r="Q4" s="448"/>
      <c r="R4" s="448"/>
      <c r="S4" s="448"/>
      <c r="T4" s="448"/>
      <c r="V4" s="13"/>
    </row>
    <row r="5" spans="1:24" ht="15" customHeight="1">
      <c r="F5" s="402" t="s">
        <v>337</v>
      </c>
      <c r="G5" s="402" t="s">
        <v>337</v>
      </c>
      <c r="H5" s="16"/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/>
      <c r="F8" s="23"/>
      <c r="G8" s="23"/>
      <c r="H8" s="23"/>
      <c r="I8" s="23"/>
      <c r="J8" s="23"/>
      <c r="K8" s="23"/>
      <c r="L8" s="51"/>
      <c r="M8" s="43"/>
      <c r="O8" s="102">
        <f>ROUND(Q8*P8,0)</f>
        <v>0</v>
      </c>
      <c r="P8" s="103">
        <v>5</v>
      </c>
      <c r="Q8" s="102">
        <f>SUM(F8:K8)</f>
        <v>0</v>
      </c>
      <c r="S8" s="102">
        <f>T8*P8</f>
        <v>0</v>
      </c>
      <c r="T8" s="102"/>
      <c r="U8" s="88" t="e">
        <f>ROUND((AVERAGE(F8:J8)),0)</f>
        <v>#DIV/0!</v>
      </c>
      <c r="V8" s="83"/>
      <c r="W8" s="89"/>
      <c r="X8" s="89"/>
    </row>
    <row r="9" spans="1:24" ht="22.95" customHeight="1">
      <c r="O9" s="52">
        <f>SUM(O7:O8)</f>
        <v>0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47" t="s">
        <v>260</v>
      </c>
      <c r="F18" s="448"/>
      <c r="G18" s="448"/>
      <c r="H18" s="448"/>
      <c r="I18" s="448"/>
      <c r="J18" s="448"/>
      <c r="K18" s="448"/>
      <c r="L18" s="448"/>
      <c r="M18" s="448"/>
      <c r="N18" s="448"/>
      <c r="O18" s="448"/>
      <c r="P18" s="448"/>
      <c r="Q18" s="448"/>
      <c r="R18" s="448"/>
      <c r="S18" s="448"/>
      <c r="T18" s="448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49" t="s">
        <v>265</v>
      </c>
      <c r="T20" s="429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/>
      <c r="F21" s="33">
        <f ca="1">ROUND((SUMIF($E$6:$X$9,$E21,O$6:O$9)),0)</f>
        <v>0</v>
      </c>
      <c r="G21" s="33">
        <f ca="1">ROUND((SUMIF($E$6:$X$9,$E21,S$6:S$9)),0)</f>
        <v>0</v>
      </c>
      <c r="H21" s="23"/>
      <c r="I21" s="61">
        <f ca="1">ROUND((SUMIF($E$6:$X$9,$E21,Q$6:Q$9)),0)</f>
        <v>0</v>
      </c>
      <c r="J21" s="61">
        <f ca="1">ROUND((SUMIF($E$6:$T$9,$E21,T$6:T$16)),0)</f>
        <v>0</v>
      </c>
      <c r="K21" s="23"/>
      <c r="L21" s="62" t="e">
        <f ca="1">F21/I21</f>
        <v>#DIV/0!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0" t="str">
        <f ca="1">IFERROR((AVERAGE(O21,Q21)),"")</f>
        <v/>
      </c>
      <c r="T21" s="433"/>
      <c r="U21" s="94">
        <v>1</v>
      </c>
      <c r="V21" s="95">
        <f ca="1">ROUND((SUMIF($E$6:$U$15,$E21,U$6:U$15)),0)</f>
        <v>0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1" t="str">
        <f ca="1">IFERROR((AVERAGE(O23:Q23)),"")</f>
        <v/>
      </c>
      <c r="T23" s="429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2" t="str">
        <f ca="1">IFERROR((AVERAGE(O24:Q24)),"")</f>
        <v/>
      </c>
      <c r="T24" s="453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0</v>
      </c>
      <c r="G26" s="42">
        <f t="shared" ca="1" si="1"/>
        <v>0</v>
      </c>
      <c r="H26" s="42">
        <f t="shared" si="1"/>
        <v>0</v>
      </c>
      <c r="I26" s="42">
        <f t="shared" ca="1" si="1"/>
        <v>0</v>
      </c>
      <c r="J26" s="42">
        <f t="shared" ca="1" si="1"/>
        <v>0</v>
      </c>
      <c r="K26" s="42">
        <f t="shared" si="1"/>
        <v>0</v>
      </c>
      <c r="L26" s="79" t="e">
        <f ca="1">F26/I26</f>
        <v>#DIV/0!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6" t="str">
        <f ca="1">IFERROR((AVERAGE(O26:Q26)),"")</f>
        <v/>
      </c>
      <c r="T26" s="424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263" priority="4" operator="lessThan">
      <formula>0.95</formula>
    </cfRule>
    <cfRule type="cellIs" dxfId="262" priority="5" operator="between">
      <formula>0.95</formula>
      <formula>0.999999999999999</formula>
    </cfRule>
    <cfRule type="cellIs" dxfId="261" priority="6" operator="greaterThanOrEqual">
      <formula>1</formula>
    </cfRule>
  </conditionalFormatting>
  <conditionalFormatting sqref="S21:T21">
    <cfRule type="cellIs" dxfId="260" priority="1" operator="lessThan">
      <formula>0.95</formula>
    </cfRule>
    <cfRule type="cellIs" dxfId="259" priority="2" operator="between">
      <formula>0.95</formula>
      <formula>0.999999999999999</formula>
    </cfRule>
    <cfRule type="cellIs" dxfId="258" priority="3" operator="greaterThanOrEqual">
      <formula>1</formula>
    </cfRule>
  </conditionalFormatting>
  <pageMargins left="0.75" right="0.75" top="1" bottom="1" header="0.5" footer="0.5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0070C0"/>
  </sheetPr>
  <dimension ref="A1:AG28"/>
  <sheetViews>
    <sheetView zoomScale="90" zoomScaleNormal="90" workbookViewId="0">
      <selection activeCell="E18" sqref="E18:T18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295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47" t="s">
        <v>238</v>
      </c>
      <c r="F4" s="448"/>
      <c r="G4" s="448"/>
      <c r="H4" s="448"/>
      <c r="I4" s="448"/>
      <c r="J4" s="448"/>
      <c r="K4" s="448"/>
      <c r="L4" s="448"/>
      <c r="M4" s="448"/>
      <c r="N4" s="448"/>
      <c r="O4" s="448"/>
      <c r="P4" s="448"/>
      <c r="Q4" s="448"/>
      <c r="R4" s="448"/>
      <c r="S4" s="448"/>
      <c r="T4" s="448"/>
      <c r="V4" s="13"/>
    </row>
    <row r="5" spans="1:24" ht="15" customHeight="1">
      <c r="F5" s="16"/>
      <c r="G5" s="16"/>
      <c r="H5" s="16"/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/>
      <c r="F8" s="23"/>
      <c r="G8" s="23"/>
      <c r="H8" s="23"/>
      <c r="I8" s="23"/>
      <c r="J8" s="23"/>
      <c r="K8" s="23"/>
      <c r="L8" s="51"/>
      <c r="M8" s="43"/>
      <c r="O8" s="102">
        <f>ROUND(Q8*P8,0)</f>
        <v>0</v>
      </c>
      <c r="P8" s="103">
        <v>5</v>
      </c>
      <c r="Q8" s="102">
        <f>SUM(F8:K8)</f>
        <v>0</v>
      </c>
      <c r="S8" s="102">
        <f>T8*P8</f>
        <v>0</v>
      </c>
      <c r="T8" s="102"/>
      <c r="U8" s="88" t="e">
        <f>ROUND((AVERAGE(F8:J8)),0)</f>
        <v>#DIV/0!</v>
      </c>
      <c r="V8" s="83"/>
      <c r="W8" s="89"/>
      <c r="X8" s="89"/>
    </row>
    <row r="9" spans="1:24" ht="22.95" customHeight="1">
      <c r="O9" s="52">
        <f>SUM(O7:O8)</f>
        <v>0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47" t="s">
        <v>260</v>
      </c>
      <c r="F18" s="448"/>
      <c r="G18" s="448"/>
      <c r="H18" s="448"/>
      <c r="I18" s="448"/>
      <c r="J18" s="448"/>
      <c r="K18" s="448"/>
      <c r="L18" s="448"/>
      <c r="M18" s="448"/>
      <c r="N18" s="448"/>
      <c r="O18" s="448"/>
      <c r="P18" s="448"/>
      <c r="Q18" s="448"/>
      <c r="R18" s="448"/>
      <c r="S18" s="448"/>
      <c r="T18" s="448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49" t="s">
        <v>265</v>
      </c>
      <c r="T20" s="429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/>
      <c r="F21" s="33">
        <f ca="1">ROUND((SUMIF($E$6:$X$9,$E21,O$6:O$9)),0)</f>
        <v>0</v>
      </c>
      <c r="G21" s="33">
        <f ca="1">ROUND((SUMIF($E$6:$X$9,$E21,S$6:S$9)),0)</f>
        <v>0</v>
      </c>
      <c r="H21" s="23"/>
      <c r="I21" s="61">
        <f ca="1">ROUND((SUMIF($E$6:$X$9,$E21,Q$6:Q$9)),0)</f>
        <v>0</v>
      </c>
      <c r="J21" s="61">
        <f ca="1">ROUND((SUMIF($E$6:$T$9,$E21,T$6:T$16)),0)</f>
        <v>0</v>
      </c>
      <c r="K21" s="23"/>
      <c r="L21" s="62" t="e">
        <f ca="1">F21/I21</f>
        <v>#DIV/0!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0" t="str">
        <f ca="1">IFERROR((AVERAGE(O21,Q21)),"")</f>
        <v/>
      </c>
      <c r="T21" s="433"/>
      <c r="U21" s="94">
        <v>1</v>
      </c>
      <c r="V21" s="95">
        <f ca="1">ROUND((SUMIF($E$6:$U$15,$E21,U$6:U$15)),0)</f>
        <v>0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1" t="str">
        <f ca="1">IFERROR((AVERAGE(O23:Q23)),"")</f>
        <v/>
      </c>
      <c r="T23" s="429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2" t="str">
        <f ca="1">IFERROR((AVERAGE(O24:Q24)),"")</f>
        <v/>
      </c>
      <c r="T24" s="453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0</v>
      </c>
      <c r="G26" s="42">
        <f t="shared" ca="1" si="1"/>
        <v>0</v>
      </c>
      <c r="H26" s="42">
        <f t="shared" si="1"/>
        <v>0</v>
      </c>
      <c r="I26" s="42">
        <f t="shared" ca="1" si="1"/>
        <v>0</v>
      </c>
      <c r="J26" s="42">
        <f t="shared" ca="1" si="1"/>
        <v>0</v>
      </c>
      <c r="K26" s="42">
        <f t="shared" si="1"/>
        <v>0</v>
      </c>
      <c r="L26" s="79" t="e">
        <f ca="1">F26/I26</f>
        <v>#DIV/0!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6" t="str">
        <f ca="1">IFERROR((AVERAGE(O26:Q26)),"")</f>
        <v/>
      </c>
      <c r="T26" s="424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257" priority="4" operator="lessThan">
      <formula>0.95</formula>
    </cfRule>
    <cfRule type="cellIs" dxfId="256" priority="5" operator="between">
      <formula>0.95</formula>
      <formula>0.999999999999999</formula>
    </cfRule>
    <cfRule type="cellIs" dxfId="255" priority="6" operator="greaterThanOrEqual">
      <formula>1</formula>
    </cfRule>
  </conditionalFormatting>
  <conditionalFormatting sqref="S21:T21">
    <cfRule type="cellIs" dxfId="254" priority="1" operator="lessThan">
      <formula>0.95</formula>
    </cfRule>
    <cfRule type="cellIs" dxfId="253" priority="2" operator="between">
      <formula>0.95</formula>
      <formula>0.999999999999999</formula>
    </cfRule>
    <cfRule type="cellIs" dxfId="252" priority="3" operator="greaterThanOrEqual">
      <formula>1</formula>
    </cfRule>
  </conditionalFormatting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0070C0"/>
  </sheetPr>
  <dimension ref="A1:AG28"/>
  <sheetViews>
    <sheetView zoomScale="90" zoomScaleNormal="90" workbookViewId="0">
      <selection activeCell="E18" sqref="E18:T18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295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47" t="s">
        <v>238</v>
      </c>
      <c r="F4" s="448"/>
      <c r="G4" s="448"/>
      <c r="H4" s="448"/>
      <c r="I4" s="448"/>
      <c r="J4" s="448"/>
      <c r="K4" s="448"/>
      <c r="L4" s="448"/>
      <c r="M4" s="448"/>
      <c r="N4" s="448"/>
      <c r="O4" s="448"/>
      <c r="P4" s="448"/>
      <c r="Q4" s="448"/>
      <c r="R4" s="448"/>
      <c r="S4" s="448"/>
      <c r="T4" s="448"/>
      <c r="V4" s="13"/>
    </row>
    <row r="5" spans="1:24" ht="15" customHeight="1">
      <c r="F5" s="16"/>
      <c r="G5" s="16"/>
      <c r="H5" s="16"/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/>
      <c r="F8" s="23"/>
      <c r="G8" s="23"/>
      <c r="H8" s="23"/>
      <c r="I8" s="23"/>
      <c r="J8" s="23"/>
      <c r="K8" s="23"/>
      <c r="L8" s="51"/>
      <c r="M8" s="43"/>
      <c r="O8" s="102">
        <f>ROUND(Q8*P8,0)</f>
        <v>0</v>
      </c>
      <c r="P8" s="103">
        <v>5</v>
      </c>
      <c r="Q8" s="102">
        <f>SUM(F8:K8)</f>
        <v>0</v>
      </c>
      <c r="S8" s="102">
        <f>T8*P8</f>
        <v>0</v>
      </c>
      <c r="T8" s="102"/>
      <c r="U8" s="88" t="e">
        <f>ROUND((AVERAGE(F8:J8)),0)</f>
        <v>#DIV/0!</v>
      </c>
      <c r="V8" s="83"/>
      <c r="W8" s="89"/>
      <c r="X8" s="89"/>
    </row>
    <row r="9" spans="1:24" ht="22.95" customHeight="1">
      <c r="O9" s="52">
        <f>SUM(O7:O8)</f>
        <v>0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47" t="s">
        <v>260</v>
      </c>
      <c r="F18" s="448"/>
      <c r="G18" s="448"/>
      <c r="H18" s="448"/>
      <c r="I18" s="448"/>
      <c r="J18" s="448"/>
      <c r="K18" s="448"/>
      <c r="L18" s="448"/>
      <c r="M18" s="448"/>
      <c r="N18" s="448"/>
      <c r="O18" s="448"/>
      <c r="P18" s="448"/>
      <c r="Q18" s="448"/>
      <c r="R18" s="448"/>
      <c r="S18" s="448"/>
      <c r="T18" s="448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49" t="s">
        <v>265</v>
      </c>
      <c r="T20" s="429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/>
      <c r="F21" s="33">
        <f ca="1">ROUND((SUMIF($E$6:$X$9,$E21,O$6:O$9)),0)</f>
        <v>0</v>
      </c>
      <c r="G21" s="33">
        <f ca="1">ROUND((SUMIF($E$6:$X$9,$E21,S$6:S$9)),0)</f>
        <v>0</v>
      </c>
      <c r="H21" s="23"/>
      <c r="I21" s="61">
        <f ca="1">ROUND((SUMIF($E$6:$X$9,$E21,Q$6:Q$9)),0)</f>
        <v>0</v>
      </c>
      <c r="J21" s="61">
        <f ca="1">ROUND((SUMIF($E$6:$T$9,$E21,T$6:T$16)),0)</f>
        <v>0</v>
      </c>
      <c r="K21" s="23"/>
      <c r="L21" s="62" t="e">
        <f ca="1">F21/I21</f>
        <v>#DIV/0!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0" t="str">
        <f ca="1">IFERROR((AVERAGE(O21,Q21)),"")</f>
        <v/>
      </c>
      <c r="T21" s="433"/>
      <c r="U21" s="94">
        <v>1</v>
      </c>
      <c r="V21" s="95">
        <f ca="1">ROUND((SUMIF($E$6:$U$15,$E21,U$6:U$15)),0)</f>
        <v>0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1" t="str">
        <f ca="1">IFERROR((AVERAGE(O23:Q23)),"")</f>
        <v/>
      </c>
      <c r="T23" s="429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2" t="str">
        <f ca="1">IFERROR((AVERAGE(O24:Q24)),"")</f>
        <v/>
      </c>
      <c r="T24" s="453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0</v>
      </c>
      <c r="G26" s="42">
        <f t="shared" ca="1" si="1"/>
        <v>0</v>
      </c>
      <c r="H26" s="42">
        <f t="shared" si="1"/>
        <v>0</v>
      </c>
      <c r="I26" s="42">
        <f t="shared" ca="1" si="1"/>
        <v>0</v>
      </c>
      <c r="J26" s="42">
        <f t="shared" ca="1" si="1"/>
        <v>0</v>
      </c>
      <c r="K26" s="42">
        <f t="shared" si="1"/>
        <v>0</v>
      </c>
      <c r="L26" s="79" t="e">
        <f ca="1">F26/I26</f>
        <v>#DIV/0!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6" t="str">
        <f ca="1">IFERROR((AVERAGE(O26:Q26)),"")</f>
        <v/>
      </c>
      <c r="T26" s="424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251" priority="4" operator="lessThan">
      <formula>0.95</formula>
    </cfRule>
    <cfRule type="cellIs" dxfId="250" priority="5" operator="between">
      <formula>0.95</formula>
      <formula>0.999999999999999</formula>
    </cfRule>
    <cfRule type="cellIs" dxfId="249" priority="6" operator="greaterThanOrEqual">
      <formula>1</formula>
    </cfRule>
  </conditionalFormatting>
  <conditionalFormatting sqref="S21:T21">
    <cfRule type="cellIs" dxfId="248" priority="1" operator="lessThan">
      <formula>0.95</formula>
    </cfRule>
    <cfRule type="cellIs" dxfId="247" priority="2" operator="between">
      <formula>0.95</formula>
      <formula>0.999999999999999</formula>
    </cfRule>
    <cfRule type="cellIs" dxfId="246" priority="3" operator="greaterThanOrEqual">
      <formula>1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3">
    <outlinePr summaryBelow="0" summaryRight="0"/>
  </sheetPr>
  <dimension ref="B1:V52"/>
  <sheetViews>
    <sheetView showGridLines="0" workbookViewId="0">
      <selection activeCell="AO26" sqref="AO26"/>
    </sheetView>
  </sheetViews>
  <sheetFormatPr defaultColWidth="9" defaultRowHeight="14.4" outlineLevelRow="1"/>
  <cols>
    <col min="1" max="1" width="2" customWidth="1"/>
    <col min="2" max="2" width="23.33203125" customWidth="1"/>
    <col min="3" max="12" width="9" hidden="1" customWidth="1"/>
  </cols>
  <sheetData>
    <row r="1" spans="2:22" ht="10.5" customHeight="1"/>
    <row r="2" spans="2:22">
      <c r="B2" s="276" t="s">
        <v>43</v>
      </c>
      <c r="C2" s="277">
        <v>43521</v>
      </c>
      <c r="D2" s="277">
        <f t="shared" ref="D2:V2" si="0">C2+7</f>
        <v>43528</v>
      </c>
      <c r="E2" s="277">
        <f t="shared" si="0"/>
        <v>43535</v>
      </c>
      <c r="F2" s="277">
        <f t="shared" si="0"/>
        <v>43542</v>
      </c>
      <c r="G2" s="277">
        <f t="shared" si="0"/>
        <v>43549</v>
      </c>
      <c r="H2" s="277">
        <f t="shared" si="0"/>
        <v>43556</v>
      </c>
      <c r="I2" s="277">
        <f t="shared" si="0"/>
        <v>43563</v>
      </c>
      <c r="J2" s="277">
        <f t="shared" si="0"/>
        <v>43570</v>
      </c>
      <c r="K2" s="277">
        <f t="shared" si="0"/>
        <v>43577</v>
      </c>
      <c r="L2" s="277">
        <f t="shared" si="0"/>
        <v>43584</v>
      </c>
      <c r="M2" s="277">
        <f t="shared" si="0"/>
        <v>43591</v>
      </c>
      <c r="N2" s="277">
        <f t="shared" si="0"/>
        <v>43598</v>
      </c>
      <c r="O2" s="277">
        <f t="shared" si="0"/>
        <v>43605</v>
      </c>
      <c r="P2" s="277">
        <f t="shared" si="0"/>
        <v>43612</v>
      </c>
      <c r="Q2" s="277">
        <f t="shared" si="0"/>
        <v>43619</v>
      </c>
      <c r="R2" s="277">
        <f t="shared" si="0"/>
        <v>43626</v>
      </c>
      <c r="S2" s="277">
        <f t="shared" si="0"/>
        <v>43633</v>
      </c>
      <c r="T2" s="277">
        <f t="shared" si="0"/>
        <v>43640</v>
      </c>
      <c r="U2" s="277">
        <f t="shared" si="0"/>
        <v>43647</v>
      </c>
      <c r="V2" s="277">
        <f t="shared" si="0"/>
        <v>43654</v>
      </c>
    </row>
    <row r="3" spans="2:22">
      <c r="B3" s="278" t="s">
        <v>38</v>
      </c>
      <c r="C3" s="3">
        <v>54</v>
      </c>
      <c r="D3" s="3">
        <f t="shared" ref="D3:V3" si="1">C8</f>
        <v>50</v>
      </c>
      <c r="E3" s="3">
        <f t="shared" si="1"/>
        <v>44</v>
      </c>
      <c r="F3" s="3">
        <f t="shared" si="1"/>
        <v>49</v>
      </c>
      <c r="G3" s="3">
        <f t="shared" si="1"/>
        <v>66</v>
      </c>
      <c r="H3" s="3">
        <f t="shared" si="1"/>
        <v>79</v>
      </c>
      <c r="I3" s="3">
        <f t="shared" si="1"/>
        <v>79</v>
      </c>
      <c r="J3" s="3">
        <f t="shared" si="1"/>
        <v>74</v>
      </c>
      <c r="K3" s="3">
        <f t="shared" si="1"/>
        <v>74</v>
      </c>
      <c r="L3" s="3">
        <f t="shared" si="1"/>
        <v>74</v>
      </c>
      <c r="M3" s="3">
        <f t="shared" si="1"/>
        <v>89</v>
      </c>
      <c r="N3" s="3">
        <f t="shared" si="1"/>
        <v>88</v>
      </c>
      <c r="O3" s="3">
        <f t="shared" si="1"/>
        <v>87</v>
      </c>
      <c r="P3" s="3">
        <f t="shared" si="1"/>
        <v>85</v>
      </c>
      <c r="Q3" s="3">
        <f t="shared" si="1"/>
        <v>82</v>
      </c>
      <c r="R3" s="3">
        <f t="shared" si="1"/>
        <v>82</v>
      </c>
      <c r="S3" s="3">
        <f t="shared" si="1"/>
        <v>82</v>
      </c>
      <c r="T3" s="3">
        <f t="shared" si="1"/>
        <v>96</v>
      </c>
      <c r="U3" s="3">
        <f t="shared" si="1"/>
        <v>96</v>
      </c>
      <c r="V3" s="3">
        <f t="shared" si="1"/>
        <v>96</v>
      </c>
    </row>
    <row r="4" spans="2:22">
      <c r="B4" s="278" t="s">
        <v>39</v>
      </c>
      <c r="C4" s="3">
        <v>4</v>
      </c>
      <c r="D4" s="3">
        <v>6</v>
      </c>
      <c r="E4" s="3">
        <v>0</v>
      </c>
      <c r="F4" s="3">
        <v>0</v>
      </c>
      <c r="G4" s="3">
        <v>4</v>
      </c>
      <c r="H4" s="3">
        <v>0</v>
      </c>
      <c r="I4" s="3">
        <v>6</v>
      </c>
      <c r="J4" s="3">
        <v>0</v>
      </c>
      <c r="K4" s="3">
        <v>0</v>
      </c>
      <c r="L4" s="3">
        <v>0</v>
      </c>
      <c r="M4" s="3">
        <v>1</v>
      </c>
      <c r="N4" s="3">
        <v>0</v>
      </c>
      <c r="O4" s="3">
        <v>1</v>
      </c>
      <c r="P4" s="3">
        <v>3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</row>
    <row r="5" spans="2:22">
      <c r="B5" s="278" t="s">
        <v>40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1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</row>
    <row r="6" spans="2:22">
      <c r="B6" s="278" t="s">
        <v>44</v>
      </c>
      <c r="C6" s="3"/>
      <c r="D6" s="3"/>
      <c r="E6" s="3"/>
      <c r="F6" s="3"/>
      <c r="G6" s="3"/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1</v>
      </c>
      <c r="O6" s="3">
        <v>1</v>
      </c>
      <c r="P6" s="3">
        <v>0</v>
      </c>
      <c r="Q6" s="3">
        <v>0</v>
      </c>
      <c r="R6" s="3">
        <v>0</v>
      </c>
      <c r="S6" s="3">
        <v>1</v>
      </c>
      <c r="T6" s="3">
        <v>0</v>
      </c>
      <c r="U6" s="3">
        <v>0</v>
      </c>
      <c r="V6" s="3">
        <v>0</v>
      </c>
    </row>
    <row r="7" spans="2:22">
      <c r="B7" s="278" t="s">
        <v>41</v>
      </c>
      <c r="C7" s="3">
        <v>0</v>
      </c>
      <c r="D7" s="3">
        <v>0</v>
      </c>
      <c r="E7" s="3">
        <v>5</v>
      </c>
      <c r="F7" s="3">
        <v>17</v>
      </c>
      <c r="G7" s="3">
        <v>17</v>
      </c>
      <c r="H7" s="3">
        <v>0</v>
      </c>
      <c r="I7" s="3">
        <v>2</v>
      </c>
      <c r="J7" s="3">
        <v>0</v>
      </c>
      <c r="K7" s="3">
        <v>0</v>
      </c>
      <c r="L7" s="3">
        <v>15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15</v>
      </c>
      <c r="T7" s="3">
        <v>0</v>
      </c>
      <c r="U7" s="3">
        <v>0</v>
      </c>
      <c r="V7" s="3">
        <v>0</v>
      </c>
    </row>
    <row r="8" spans="2:22">
      <c r="B8" s="279" t="s">
        <v>42</v>
      </c>
      <c r="C8" s="280">
        <f t="shared" ref="C8:M8" si="2">C3-C4+C7-C5</f>
        <v>50</v>
      </c>
      <c r="D8" s="280">
        <f t="shared" si="2"/>
        <v>44</v>
      </c>
      <c r="E8" s="280">
        <f t="shared" si="2"/>
        <v>49</v>
      </c>
      <c r="F8" s="280">
        <f t="shared" si="2"/>
        <v>66</v>
      </c>
      <c r="G8" s="280">
        <f t="shared" si="2"/>
        <v>79</v>
      </c>
      <c r="H8" s="280">
        <f t="shared" si="2"/>
        <v>79</v>
      </c>
      <c r="I8" s="280">
        <f t="shared" si="2"/>
        <v>74</v>
      </c>
      <c r="J8" s="280">
        <f t="shared" si="2"/>
        <v>74</v>
      </c>
      <c r="K8" s="280">
        <f t="shared" si="2"/>
        <v>74</v>
      </c>
      <c r="L8" s="280">
        <f t="shared" si="2"/>
        <v>89</v>
      </c>
      <c r="M8" s="280">
        <f t="shared" si="2"/>
        <v>88</v>
      </c>
      <c r="N8" s="280">
        <f t="shared" ref="N8:V8" si="3">N3-N4+N7-N5-N6</f>
        <v>87</v>
      </c>
      <c r="O8" s="280">
        <f t="shared" si="3"/>
        <v>85</v>
      </c>
      <c r="P8" s="280">
        <f t="shared" si="3"/>
        <v>82</v>
      </c>
      <c r="Q8" s="280">
        <f t="shared" si="3"/>
        <v>82</v>
      </c>
      <c r="R8" s="280">
        <f t="shared" si="3"/>
        <v>82</v>
      </c>
      <c r="S8" s="280">
        <f t="shared" si="3"/>
        <v>96</v>
      </c>
      <c r="T8" s="280">
        <f t="shared" si="3"/>
        <v>96</v>
      </c>
      <c r="U8" s="280">
        <f t="shared" si="3"/>
        <v>96</v>
      </c>
      <c r="V8" s="280">
        <f t="shared" si="3"/>
        <v>96</v>
      </c>
    </row>
    <row r="9" spans="2:22" ht="6.9" customHeight="1"/>
    <row r="10" spans="2:22">
      <c r="B10" s="276" t="s">
        <v>45</v>
      </c>
      <c r="C10" s="277">
        <f>$C$2</f>
        <v>43521</v>
      </c>
      <c r="D10" s="277">
        <f t="shared" ref="D10:V10" si="4">C10+7</f>
        <v>43528</v>
      </c>
      <c r="E10" s="277">
        <f t="shared" si="4"/>
        <v>43535</v>
      </c>
      <c r="F10" s="277">
        <f t="shared" si="4"/>
        <v>43542</v>
      </c>
      <c r="G10" s="277">
        <f t="shared" si="4"/>
        <v>43549</v>
      </c>
      <c r="H10" s="277">
        <f t="shared" si="4"/>
        <v>43556</v>
      </c>
      <c r="I10" s="277">
        <f t="shared" si="4"/>
        <v>43563</v>
      </c>
      <c r="J10" s="277">
        <f t="shared" si="4"/>
        <v>43570</v>
      </c>
      <c r="K10" s="277">
        <f t="shared" si="4"/>
        <v>43577</v>
      </c>
      <c r="L10" s="277">
        <f t="shared" si="4"/>
        <v>43584</v>
      </c>
      <c r="M10" s="277">
        <f t="shared" si="4"/>
        <v>43591</v>
      </c>
      <c r="N10" s="277">
        <f t="shared" si="4"/>
        <v>43598</v>
      </c>
      <c r="O10" s="277">
        <f t="shared" si="4"/>
        <v>43605</v>
      </c>
      <c r="P10" s="277">
        <f t="shared" si="4"/>
        <v>43612</v>
      </c>
      <c r="Q10" s="277">
        <f t="shared" si="4"/>
        <v>43619</v>
      </c>
      <c r="R10" s="277">
        <f t="shared" si="4"/>
        <v>43626</v>
      </c>
      <c r="S10" s="277">
        <f t="shared" si="4"/>
        <v>43633</v>
      </c>
      <c r="T10" s="277">
        <f t="shared" si="4"/>
        <v>43640</v>
      </c>
      <c r="U10" s="277">
        <f t="shared" si="4"/>
        <v>43647</v>
      </c>
      <c r="V10" s="277">
        <f t="shared" si="4"/>
        <v>43654</v>
      </c>
    </row>
    <row r="11" spans="2:22">
      <c r="B11" s="281" t="s">
        <v>28</v>
      </c>
      <c r="C11" s="282">
        <f t="shared" ref="C11:V11" si="5">SUM(C12,C16,C20,C24)</f>
        <v>28</v>
      </c>
      <c r="D11" s="282">
        <f t="shared" si="5"/>
        <v>26</v>
      </c>
      <c r="E11" s="282">
        <f t="shared" si="5"/>
        <v>38</v>
      </c>
      <c r="F11" s="282">
        <f t="shared" si="5"/>
        <v>42</v>
      </c>
      <c r="G11" s="282">
        <f t="shared" si="5"/>
        <v>43</v>
      </c>
      <c r="H11" s="282">
        <f t="shared" si="5"/>
        <v>43</v>
      </c>
      <c r="I11" s="282">
        <f t="shared" si="5"/>
        <v>45</v>
      </c>
      <c r="J11" s="282">
        <f t="shared" si="5"/>
        <v>25</v>
      </c>
      <c r="K11" s="282">
        <f t="shared" si="5"/>
        <v>39</v>
      </c>
      <c r="L11" s="282">
        <f t="shared" si="5"/>
        <v>29</v>
      </c>
      <c r="M11" s="282">
        <f t="shared" si="5"/>
        <v>39</v>
      </c>
      <c r="N11" s="282">
        <f t="shared" si="5"/>
        <v>51</v>
      </c>
      <c r="O11" s="282">
        <f t="shared" si="5"/>
        <v>47</v>
      </c>
      <c r="P11" s="282">
        <f t="shared" si="5"/>
        <v>47</v>
      </c>
      <c r="Q11" s="282">
        <f t="shared" si="5"/>
        <v>47</v>
      </c>
      <c r="R11" s="282">
        <f t="shared" si="5"/>
        <v>52</v>
      </c>
      <c r="S11" s="282">
        <f t="shared" si="5"/>
        <v>38</v>
      </c>
      <c r="T11" s="282">
        <f t="shared" si="5"/>
        <v>27</v>
      </c>
      <c r="U11" s="282">
        <f t="shared" si="5"/>
        <v>26</v>
      </c>
      <c r="V11" s="282">
        <f t="shared" si="5"/>
        <v>38</v>
      </c>
    </row>
    <row r="12" spans="2:22">
      <c r="B12" s="283" t="s">
        <v>34</v>
      </c>
      <c r="C12" s="284">
        <f t="shared" ref="C12:V12" si="6">SUM(C13:C15)</f>
        <v>8</v>
      </c>
      <c r="D12" s="284">
        <f t="shared" si="6"/>
        <v>11</v>
      </c>
      <c r="E12" s="284">
        <f t="shared" si="6"/>
        <v>10</v>
      </c>
      <c r="F12" s="284">
        <f t="shared" si="6"/>
        <v>12</v>
      </c>
      <c r="G12" s="284">
        <f t="shared" si="6"/>
        <v>10</v>
      </c>
      <c r="H12" s="284">
        <f t="shared" si="6"/>
        <v>8</v>
      </c>
      <c r="I12" s="284">
        <f t="shared" si="6"/>
        <v>9</v>
      </c>
      <c r="J12" s="284">
        <f t="shared" si="6"/>
        <v>11</v>
      </c>
      <c r="K12" s="284">
        <f t="shared" si="6"/>
        <v>11</v>
      </c>
      <c r="L12" s="284">
        <f t="shared" si="6"/>
        <v>11</v>
      </c>
      <c r="M12" s="284">
        <f t="shared" si="6"/>
        <v>14</v>
      </c>
      <c r="N12" s="284">
        <f t="shared" si="6"/>
        <v>10</v>
      </c>
      <c r="O12" s="284">
        <f t="shared" si="6"/>
        <v>10</v>
      </c>
      <c r="P12" s="284">
        <f t="shared" si="6"/>
        <v>10</v>
      </c>
      <c r="Q12" s="284">
        <f t="shared" si="6"/>
        <v>8</v>
      </c>
      <c r="R12" s="284">
        <f t="shared" si="6"/>
        <v>5</v>
      </c>
      <c r="S12" s="284">
        <f t="shared" si="6"/>
        <v>5</v>
      </c>
      <c r="T12" s="284">
        <f t="shared" si="6"/>
        <v>10</v>
      </c>
      <c r="U12" s="284">
        <f t="shared" si="6"/>
        <v>10</v>
      </c>
      <c r="V12" s="284">
        <f t="shared" si="6"/>
        <v>11</v>
      </c>
    </row>
    <row r="13" spans="2:22" outlineLevel="1">
      <c r="B13" s="285" t="s">
        <v>46</v>
      </c>
      <c r="C13" s="3">
        <v>8</v>
      </c>
      <c r="D13" s="3">
        <v>8</v>
      </c>
      <c r="E13" s="3">
        <v>7</v>
      </c>
      <c r="F13" s="3">
        <v>11</v>
      </c>
      <c r="G13" s="3">
        <v>9</v>
      </c>
      <c r="H13" s="3">
        <v>8</v>
      </c>
      <c r="I13" s="3">
        <v>9</v>
      </c>
      <c r="J13" s="3">
        <v>11</v>
      </c>
      <c r="K13" s="3">
        <v>11</v>
      </c>
      <c r="L13" s="3">
        <v>11</v>
      </c>
      <c r="M13" s="3">
        <v>14</v>
      </c>
      <c r="N13" s="3">
        <v>10</v>
      </c>
      <c r="O13" s="3">
        <v>10</v>
      </c>
      <c r="P13" s="3">
        <v>10</v>
      </c>
      <c r="Q13" s="3">
        <v>8</v>
      </c>
      <c r="R13" s="3">
        <v>5</v>
      </c>
      <c r="S13" s="3">
        <v>5</v>
      </c>
      <c r="T13" s="3">
        <v>10</v>
      </c>
      <c r="U13" s="3">
        <v>9</v>
      </c>
      <c r="V13" s="3">
        <v>10</v>
      </c>
    </row>
    <row r="14" spans="2:22" outlineLevel="1">
      <c r="B14" s="285" t="s">
        <v>47</v>
      </c>
      <c r="C14" s="3"/>
      <c r="D14" s="3">
        <v>3</v>
      </c>
      <c r="E14" s="3">
        <v>3</v>
      </c>
      <c r="F14" s="3">
        <v>1</v>
      </c>
      <c r="G14" s="3">
        <v>1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>
        <v>1</v>
      </c>
      <c r="V14" s="3">
        <v>1</v>
      </c>
    </row>
    <row r="15" spans="2:22" outlineLevel="1">
      <c r="B15" s="285" t="s">
        <v>48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2:22">
      <c r="B16" s="283" t="s">
        <v>35</v>
      </c>
      <c r="C16" s="284">
        <f t="shared" ref="C16:V16" si="7">SUM(C17:C19)</f>
        <v>0</v>
      </c>
      <c r="D16" s="284">
        <f t="shared" si="7"/>
        <v>1</v>
      </c>
      <c r="E16" s="284">
        <f t="shared" si="7"/>
        <v>1</v>
      </c>
      <c r="F16" s="284">
        <f t="shared" si="7"/>
        <v>1</v>
      </c>
      <c r="G16" s="284">
        <f t="shared" si="7"/>
        <v>1</v>
      </c>
      <c r="H16" s="284">
        <f t="shared" si="7"/>
        <v>1</v>
      </c>
      <c r="I16" s="284">
        <f t="shared" si="7"/>
        <v>1</v>
      </c>
      <c r="J16" s="284">
        <f t="shared" si="7"/>
        <v>1</v>
      </c>
      <c r="K16" s="284">
        <f t="shared" si="7"/>
        <v>1</v>
      </c>
      <c r="L16" s="284">
        <f t="shared" si="7"/>
        <v>1</v>
      </c>
      <c r="M16" s="284">
        <f t="shared" si="7"/>
        <v>1</v>
      </c>
      <c r="N16" s="284">
        <f t="shared" si="7"/>
        <v>1</v>
      </c>
      <c r="O16" s="284">
        <f t="shared" si="7"/>
        <v>1</v>
      </c>
      <c r="P16" s="284">
        <f t="shared" si="7"/>
        <v>1</v>
      </c>
      <c r="Q16" s="284">
        <f t="shared" si="7"/>
        <v>1</v>
      </c>
      <c r="R16" s="284">
        <f t="shared" si="7"/>
        <v>1</v>
      </c>
      <c r="S16" s="284">
        <f t="shared" si="7"/>
        <v>1</v>
      </c>
      <c r="T16" s="284">
        <f t="shared" si="7"/>
        <v>1</v>
      </c>
      <c r="U16" s="284">
        <f t="shared" si="7"/>
        <v>1</v>
      </c>
      <c r="V16" s="284">
        <f t="shared" si="7"/>
        <v>1</v>
      </c>
    </row>
    <row r="17" spans="2:22" outlineLevel="1">
      <c r="B17" s="285" t="s">
        <v>46</v>
      </c>
      <c r="C17" s="3">
        <v>0</v>
      </c>
      <c r="D17" s="3">
        <v>1</v>
      </c>
      <c r="E17" s="3">
        <v>0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</row>
    <row r="18" spans="2:22" outlineLevel="1">
      <c r="B18" s="285" t="s">
        <v>47</v>
      </c>
      <c r="C18" s="3"/>
      <c r="D18" s="3"/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/>
      <c r="R18" s="3"/>
      <c r="S18" s="3"/>
      <c r="T18" s="3"/>
      <c r="U18" s="3"/>
      <c r="V18" s="3"/>
    </row>
    <row r="19" spans="2:22" outlineLevel="1">
      <c r="B19" s="285" t="s">
        <v>48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2:22">
      <c r="B20" s="283" t="s">
        <v>49</v>
      </c>
      <c r="C20" s="284">
        <f t="shared" ref="C20:V20" si="8">SUM(C21:C23)</f>
        <v>0</v>
      </c>
      <c r="D20" s="284">
        <f t="shared" si="8"/>
        <v>14</v>
      </c>
      <c r="E20" s="284">
        <f t="shared" si="8"/>
        <v>25</v>
      </c>
      <c r="F20" s="284">
        <f t="shared" si="8"/>
        <v>25</v>
      </c>
      <c r="G20" s="284">
        <f t="shared" si="8"/>
        <v>18</v>
      </c>
      <c r="H20" s="284">
        <f t="shared" si="8"/>
        <v>10</v>
      </c>
      <c r="I20" s="284">
        <f t="shared" si="8"/>
        <v>10</v>
      </c>
      <c r="J20" s="284">
        <f t="shared" si="8"/>
        <v>9</v>
      </c>
      <c r="K20" s="284">
        <f t="shared" si="8"/>
        <v>23</v>
      </c>
      <c r="L20" s="284">
        <f t="shared" si="8"/>
        <v>17</v>
      </c>
      <c r="M20" s="284">
        <f t="shared" si="8"/>
        <v>24</v>
      </c>
      <c r="N20" s="284">
        <f t="shared" si="8"/>
        <v>40</v>
      </c>
      <c r="O20" s="284">
        <f t="shared" si="8"/>
        <v>36</v>
      </c>
      <c r="P20" s="284">
        <f t="shared" si="8"/>
        <v>36</v>
      </c>
      <c r="Q20" s="284">
        <f t="shared" si="8"/>
        <v>16</v>
      </c>
      <c r="R20" s="284">
        <f t="shared" si="8"/>
        <v>12</v>
      </c>
      <c r="S20" s="284">
        <f t="shared" si="8"/>
        <v>16</v>
      </c>
      <c r="T20" s="284">
        <f t="shared" si="8"/>
        <v>16</v>
      </c>
      <c r="U20" s="284">
        <f t="shared" si="8"/>
        <v>15</v>
      </c>
      <c r="V20" s="284">
        <f t="shared" si="8"/>
        <v>26</v>
      </c>
    </row>
    <row r="21" spans="2:22" outlineLevel="1">
      <c r="B21" s="285" t="s">
        <v>46</v>
      </c>
      <c r="C21" s="3">
        <v>0</v>
      </c>
      <c r="D21" s="3">
        <v>0</v>
      </c>
      <c r="E21" s="3">
        <v>0</v>
      </c>
      <c r="F21" s="3"/>
      <c r="G21" s="3"/>
      <c r="H21" s="3">
        <v>1</v>
      </c>
      <c r="I21" s="3">
        <v>1</v>
      </c>
      <c r="J21" s="3">
        <v>1</v>
      </c>
      <c r="K21" s="3">
        <v>2</v>
      </c>
      <c r="L21" s="3">
        <v>2</v>
      </c>
      <c r="M21" s="3">
        <v>8</v>
      </c>
      <c r="N21" s="3">
        <v>10</v>
      </c>
      <c r="O21" s="3">
        <v>9</v>
      </c>
      <c r="P21" s="3">
        <v>9</v>
      </c>
      <c r="Q21" s="3">
        <v>8</v>
      </c>
      <c r="R21" s="3">
        <v>4</v>
      </c>
      <c r="S21" s="3">
        <v>9</v>
      </c>
      <c r="T21" s="3">
        <v>8</v>
      </c>
      <c r="U21" s="3">
        <v>9</v>
      </c>
      <c r="V21" s="3">
        <v>13</v>
      </c>
    </row>
    <row r="22" spans="2:22" outlineLevel="1">
      <c r="B22" s="285" t="s">
        <v>47</v>
      </c>
      <c r="C22" s="3"/>
      <c r="D22" s="3">
        <v>14</v>
      </c>
      <c r="E22" s="3">
        <v>25</v>
      </c>
      <c r="F22" s="3">
        <f>15+10</f>
        <v>25</v>
      </c>
      <c r="G22" s="3">
        <f>8+10</f>
        <v>18</v>
      </c>
      <c r="H22" s="3">
        <v>9</v>
      </c>
      <c r="I22" s="3">
        <v>9</v>
      </c>
      <c r="J22" s="3">
        <v>8</v>
      </c>
      <c r="K22" s="3">
        <v>21</v>
      </c>
      <c r="L22" s="3">
        <v>15</v>
      </c>
      <c r="M22" s="3">
        <v>16</v>
      </c>
      <c r="N22" s="3">
        <v>30</v>
      </c>
      <c r="O22" s="3">
        <v>27</v>
      </c>
      <c r="P22" s="3">
        <v>27</v>
      </c>
      <c r="Q22" s="3">
        <v>8</v>
      </c>
      <c r="R22" s="3">
        <v>8</v>
      </c>
      <c r="S22" s="3">
        <v>7</v>
      </c>
      <c r="T22" s="3">
        <v>8</v>
      </c>
      <c r="U22" s="3">
        <v>6</v>
      </c>
      <c r="V22" s="3">
        <v>13</v>
      </c>
    </row>
    <row r="23" spans="2:22" outlineLevel="1">
      <c r="B23" s="285" t="s">
        <v>48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2:22">
      <c r="B24" s="283" t="s">
        <v>50</v>
      </c>
      <c r="C24" s="284">
        <f t="shared" ref="C24:V24" si="9">SUM(C25:C27)</f>
        <v>20</v>
      </c>
      <c r="D24" s="284">
        <f t="shared" si="9"/>
        <v>0</v>
      </c>
      <c r="E24" s="284">
        <f t="shared" si="9"/>
        <v>2</v>
      </c>
      <c r="F24" s="284">
        <f t="shared" si="9"/>
        <v>4</v>
      </c>
      <c r="G24" s="284">
        <f t="shared" si="9"/>
        <v>14</v>
      </c>
      <c r="H24" s="284">
        <f t="shared" si="9"/>
        <v>24</v>
      </c>
      <c r="I24" s="284">
        <f t="shared" si="9"/>
        <v>25</v>
      </c>
      <c r="J24" s="284">
        <f t="shared" si="9"/>
        <v>4</v>
      </c>
      <c r="K24" s="284">
        <f t="shared" si="9"/>
        <v>4</v>
      </c>
      <c r="L24" s="284">
        <f t="shared" si="9"/>
        <v>0</v>
      </c>
      <c r="M24" s="284">
        <f t="shared" si="9"/>
        <v>0</v>
      </c>
      <c r="N24" s="284">
        <f t="shared" si="9"/>
        <v>0</v>
      </c>
      <c r="O24" s="284">
        <f t="shared" si="9"/>
        <v>0</v>
      </c>
      <c r="P24" s="284">
        <f t="shared" si="9"/>
        <v>0</v>
      </c>
      <c r="Q24" s="284">
        <f t="shared" si="9"/>
        <v>22</v>
      </c>
      <c r="R24" s="284">
        <f t="shared" si="9"/>
        <v>34</v>
      </c>
      <c r="S24" s="284">
        <f t="shared" si="9"/>
        <v>16</v>
      </c>
      <c r="T24" s="284">
        <f t="shared" si="9"/>
        <v>0</v>
      </c>
      <c r="U24" s="284">
        <f t="shared" si="9"/>
        <v>0</v>
      </c>
      <c r="V24" s="284">
        <f t="shared" si="9"/>
        <v>0</v>
      </c>
    </row>
    <row r="25" spans="2:22" outlineLevel="1">
      <c r="B25" s="285" t="s">
        <v>46</v>
      </c>
      <c r="C25" s="3"/>
      <c r="D25" s="3"/>
      <c r="E25" s="3"/>
      <c r="F25" s="3"/>
      <c r="G25" s="3"/>
      <c r="H25" s="3">
        <v>2</v>
      </c>
      <c r="I25" s="3">
        <v>2</v>
      </c>
      <c r="J25" s="3"/>
      <c r="K25" s="3"/>
      <c r="L25" s="3"/>
      <c r="M25" s="3"/>
      <c r="N25" s="3"/>
      <c r="O25" s="3"/>
      <c r="P25" s="3"/>
      <c r="Q25" s="3">
        <v>2</v>
      </c>
      <c r="R25" s="3">
        <v>14</v>
      </c>
      <c r="S25" s="3">
        <v>4</v>
      </c>
      <c r="T25" s="3"/>
      <c r="U25" s="3"/>
      <c r="V25" s="3"/>
    </row>
    <row r="26" spans="2:22" outlineLevel="1">
      <c r="B26" s="285" t="s">
        <v>47</v>
      </c>
      <c r="C26" s="3">
        <v>20</v>
      </c>
      <c r="D26" s="3">
        <v>0</v>
      </c>
      <c r="E26" s="3">
        <v>2</v>
      </c>
      <c r="F26" s="3">
        <f>2+2</f>
        <v>4</v>
      </c>
      <c r="G26" s="3">
        <f>12+2</f>
        <v>14</v>
      </c>
      <c r="H26" s="3">
        <v>22</v>
      </c>
      <c r="I26" s="3">
        <v>23</v>
      </c>
      <c r="J26" s="3">
        <v>4</v>
      </c>
      <c r="K26" s="3">
        <v>4</v>
      </c>
      <c r="L26" s="3"/>
      <c r="M26" s="3"/>
      <c r="N26" s="3"/>
      <c r="O26" s="3"/>
      <c r="P26" s="3"/>
      <c r="Q26" s="3">
        <v>20</v>
      </c>
      <c r="R26" s="3">
        <v>20</v>
      </c>
      <c r="S26" s="3">
        <v>12</v>
      </c>
      <c r="T26" s="3"/>
      <c r="U26" s="3"/>
      <c r="V26" s="3"/>
    </row>
    <row r="27" spans="2:22" outlineLevel="1">
      <c r="B27" s="285" t="s">
        <v>48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2:22">
      <c r="B28" s="281" t="s">
        <v>33</v>
      </c>
      <c r="C28" s="282">
        <f t="shared" ref="C28:V28" si="10">SUM(C29,C33,C37)</f>
        <v>22</v>
      </c>
      <c r="D28" s="282">
        <f t="shared" si="10"/>
        <v>18</v>
      </c>
      <c r="E28" s="282">
        <f t="shared" si="10"/>
        <v>24</v>
      </c>
      <c r="F28" s="282">
        <f t="shared" si="10"/>
        <v>24</v>
      </c>
      <c r="G28" s="282">
        <f t="shared" si="10"/>
        <v>26</v>
      </c>
      <c r="H28" s="282">
        <f t="shared" si="10"/>
        <v>23</v>
      </c>
      <c r="I28" s="282">
        <f t="shared" si="10"/>
        <v>24</v>
      </c>
      <c r="J28" s="282">
        <f t="shared" si="10"/>
        <v>24</v>
      </c>
      <c r="K28" s="282">
        <f t="shared" si="10"/>
        <v>24</v>
      </c>
      <c r="L28" s="282">
        <f t="shared" si="10"/>
        <v>21</v>
      </c>
      <c r="M28" s="282">
        <f t="shared" si="10"/>
        <v>23</v>
      </c>
      <c r="N28" s="282">
        <f t="shared" si="10"/>
        <v>23</v>
      </c>
      <c r="O28" s="282">
        <f t="shared" si="10"/>
        <v>23</v>
      </c>
      <c r="P28" s="282">
        <f t="shared" si="10"/>
        <v>21</v>
      </c>
      <c r="Q28" s="282">
        <f t="shared" si="10"/>
        <v>22</v>
      </c>
      <c r="R28" s="282">
        <f t="shared" si="10"/>
        <v>17</v>
      </c>
      <c r="S28" s="282">
        <f t="shared" si="10"/>
        <v>20</v>
      </c>
      <c r="T28" s="282">
        <f t="shared" si="10"/>
        <v>20</v>
      </c>
      <c r="U28" s="282">
        <f t="shared" si="10"/>
        <v>21</v>
      </c>
      <c r="V28" s="282">
        <f t="shared" si="10"/>
        <v>28</v>
      </c>
    </row>
    <row r="29" spans="2:22">
      <c r="B29" s="283" t="s">
        <v>34</v>
      </c>
      <c r="C29" s="284">
        <f t="shared" ref="C29:V29" si="11">SUM(C30:C32)</f>
        <v>14</v>
      </c>
      <c r="D29" s="284">
        <f t="shared" si="11"/>
        <v>18</v>
      </c>
      <c r="E29" s="284">
        <f t="shared" si="11"/>
        <v>24</v>
      </c>
      <c r="F29" s="284">
        <f t="shared" si="11"/>
        <v>19</v>
      </c>
      <c r="G29" s="284">
        <f t="shared" si="11"/>
        <v>26</v>
      </c>
      <c r="H29" s="284">
        <f t="shared" si="11"/>
        <v>23</v>
      </c>
      <c r="I29" s="284">
        <f t="shared" si="11"/>
        <v>24</v>
      </c>
      <c r="J29" s="284">
        <f t="shared" si="11"/>
        <v>24</v>
      </c>
      <c r="K29" s="284">
        <f t="shared" si="11"/>
        <v>24</v>
      </c>
      <c r="L29" s="284">
        <f t="shared" si="11"/>
        <v>21</v>
      </c>
      <c r="M29" s="284">
        <f t="shared" si="11"/>
        <v>23</v>
      </c>
      <c r="N29" s="284">
        <f t="shared" si="11"/>
        <v>23</v>
      </c>
      <c r="O29" s="284">
        <f t="shared" si="11"/>
        <v>23</v>
      </c>
      <c r="P29" s="284">
        <f t="shared" si="11"/>
        <v>21</v>
      </c>
      <c r="Q29" s="284">
        <f t="shared" si="11"/>
        <v>22</v>
      </c>
      <c r="R29" s="284">
        <f t="shared" si="11"/>
        <v>16</v>
      </c>
      <c r="S29" s="284">
        <f t="shared" si="11"/>
        <v>19</v>
      </c>
      <c r="T29" s="284">
        <f t="shared" si="11"/>
        <v>19</v>
      </c>
      <c r="U29" s="284">
        <f t="shared" si="11"/>
        <v>20</v>
      </c>
      <c r="V29" s="284">
        <f t="shared" si="11"/>
        <v>27</v>
      </c>
    </row>
    <row r="30" spans="2:22" outlineLevel="1">
      <c r="B30" s="285" t="s">
        <v>46</v>
      </c>
      <c r="C30" s="3">
        <v>14</v>
      </c>
      <c r="D30" s="3">
        <v>10</v>
      </c>
      <c r="E30" s="3">
        <v>11</v>
      </c>
      <c r="F30" s="3">
        <v>16</v>
      </c>
      <c r="G30" s="3">
        <v>18</v>
      </c>
      <c r="H30" s="3">
        <v>16</v>
      </c>
      <c r="I30" s="3">
        <v>17</v>
      </c>
      <c r="J30" s="3">
        <v>17</v>
      </c>
      <c r="K30" s="3">
        <v>17</v>
      </c>
      <c r="L30" s="3">
        <v>17</v>
      </c>
      <c r="M30" s="3">
        <v>20</v>
      </c>
      <c r="N30" s="3">
        <v>19</v>
      </c>
      <c r="O30" s="3">
        <v>19</v>
      </c>
      <c r="P30" s="3">
        <v>18</v>
      </c>
      <c r="Q30" s="3">
        <v>18</v>
      </c>
      <c r="R30" s="3">
        <v>12</v>
      </c>
      <c r="S30" s="3">
        <v>15</v>
      </c>
      <c r="T30" s="3">
        <v>15</v>
      </c>
      <c r="U30" s="3">
        <v>15</v>
      </c>
      <c r="V30" s="3">
        <v>15</v>
      </c>
    </row>
    <row r="31" spans="2:22" outlineLevel="1">
      <c r="B31" s="285" t="s">
        <v>47</v>
      </c>
      <c r="C31" s="3"/>
      <c r="D31" s="3">
        <v>8</v>
      </c>
      <c r="E31" s="3">
        <v>13</v>
      </c>
      <c r="F31" s="3">
        <v>3</v>
      </c>
      <c r="G31" s="3">
        <v>8</v>
      </c>
      <c r="H31" s="3">
        <v>7</v>
      </c>
      <c r="I31" s="3">
        <v>7</v>
      </c>
      <c r="J31" s="3">
        <v>7</v>
      </c>
      <c r="K31" s="3">
        <v>7</v>
      </c>
      <c r="L31" s="3">
        <v>4</v>
      </c>
      <c r="M31" s="3">
        <v>3</v>
      </c>
      <c r="N31" s="3">
        <v>4</v>
      </c>
      <c r="O31" s="3">
        <v>4</v>
      </c>
      <c r="P31" s="3">
        <v>3</v>
      </c>
      <c r="Q31" s="3">
        <v>4</v>
      </c>
      <c r="R31" s="3">
        <v>4</v>
      </c>
      <c r="S31" s="3">
        <v>4</v>
      </c>
      <c r="T31" s="3">
        <v>4</v>
      </c>
      <c r="U31" s="3">
        <v>5</v>
      </c>
      <c r="V31" s="3">
        <v>12</v>
      </c>
    </row>
    <row r="32" spans="2:22" outlineLevel="1">
      <c r="B32" s="285" t="s">
        <v>48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2:22">
      <c r="B33" s="283" t="s">
        <v>35</v>
      </c>
      <c r="C33" s="284">
        <f t="shared" ref="C33:V33" si="12">SUM(C34:C36)</f>
        <v>0</v>
      </c>
      <c r="D33" s="284">
        <f t="shared" si="12"/>
        <v>0</v>
      </c>
      <c r="E33" s="284">
        <f t="shared" si="12"/>
        <v>0</v>
      </c>
      <c r="F33" s="284">
        <f t="shared" si="12"/>
        <v>0</v>
      </c>
      <c r="G33" s="284">
        <f t="shared" si="12"/>
        <v>0</v>
      </c>
      <c r="H33" s="284">
        <f t="shared" si="12"/>
        <v>0</v>
      </c>
      <c r="I33" s="284">
        <f t="shared" si="12"/>
        <v>0</v>
      </c>
      <c r="J33" s="284">
        <f t="shared" si="12"/>
        <v>0</v>
      </c>
      <c r="K33" s="284">
        <f t="shared" si="12"/>
        <v>0</v>
      </c>
      <c r="L33" s="284">
        <f t="shared" si="12"/>
        <v>0</v>
      </c>
      <c r="M33" s="284">
        <f t="shared" si="12"/>
        <v>0</v>
      </c>
      <c r="N33" s="284">
        <f t="shared" si="12"/>
        <v>0</v>
      </c>
      <c r="O33" s="284">
        <f t="shared" si="12"/>
        <v>0</v>
      </c>
      <c r="P33" s="284">
        <f t="shared" si="12"/>
        <v>0</v>
      </c>
      <c r="Q33" s="284">
        <f t="shared" si="12"/>
        <v>0</v>
      </c>
      <c r="R33" s="284">
        <f t="shared" si="12"/>
        <v>1</v>
      </c>
      <c r="S33" s="284">
        <f t="shared" si="12"/>
        <v>1</v>
      </c>
      <c r="T33" s="284">
        <f t="shared" si="12"/>
        <v>1</v>
      </c>
      <c r="U33" s="284">
        <f t="shared" si="12"/>
        <v>1</v>
      </c>
      <c r="V33" s="284">
        <f t="shared" si="12"/>
        <v>1</v>
      </c>
    </row>
    <row r="34" spans="2:22" outlineLevel="1">
      <c r="B34" s="285" t="s">
        <v>46</v>
      </c>
      <c r="C34" s="3">
        <v>0</v>
      </c>
      <c r="D34" s="3">
        <v>0</v>
      </c>
      <c r="E34" s="3">
        <v>0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>
        <v>1</v>
      </c>
      <c r="S34" s="3">
        <v>1</v>
      </c>
      <c r="T34" s="3">
        <v>1</v>
      </c>
      <c r="U34" s="3">
        <v>1</v>
      </c>
      <c r="V34" s="3">
        <v>1</v>
      </c>
    </row>
    <row r="35" spans="2:22" outlineLevel="1">
      <c r="B35" s="285" t="s">
        <v>47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2:22" outlineLevel="1">
      <c r="B36" s="285" t="s">
        <v>48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2:22">
      <c r="B37" s="283" t="s">
        <v>50</v>
      </c>
      <c r="C37" s="284">
        <f t="shared" ref="C37:V37" si="13">SUM(C38:C40)</f>
        <v>8</v>
      </c>
      <c r="D37" s="284">
        <f t="shared" si="13"/>
        <v>0</v>
      </c>
      <c r="E37" s="284">
        <f t="shared" si="13"/>
        <v>0</v>
      </c>
      <c r="F37" s="284">
        <f t="shared" si="13"/>
        <v>5</v>
      </c>
      <c r="G37" s="284">
        <f t="shared" si="13"/>
        <v>0</v>
      </c>
      <c r="H37" s="284">
        <f t="shared" si="13"/>
        <v>0</v>
      </c>
      <c r="I37" s="284">
        <f t="shared" si="13"/>
        <v>0</v>
      </c>
      <c r="J37" s="284">
        <f t="shared" si="13"/>
        <v>0</v>
      </c>
      <c r="K37" s="284">
        <f t="shared" si="13"/>
        <v>0</v>
      </c>
      <c r="L37" s="284">
        <f t="shared" si="13"/>
        <v>0</v>
      </c>
      <c r="M37" s="284">
        <f t="shared" si="13"/>
        <v>0</v>
      </c>
      <c r="N37" s="284">
        <f t="shared" si="13"/>
        <v>0</v>
      </c>
      <c r="O37" s="284">
        <f t="shared" si="13"/>
        <v>0</v>
      </c>
      <c r="P37" s="284">
        <f t="shared" si="13"/>
        <v>0</v>
      </c>
      <c r="Q37" s="284">
        <f t="shared" si="13"/>
        <v>0</v>
      </c>
      <c r="R37" s="284">
        <f t="shared" si="13"/>
        <v>0</v>
      </c>
      <c r="S37" s="284">
        <f t="shared" si="13"/>
        <v>0</v>
      </c>
      <c r="T37" s="284">
        <f t="shared" si="13"/>
        <v>0</v>
      </c>
      <c r="U37" s="284">
        <f t="shared" si="13"/>
        <v>0</v>
      </c>
      <c r="V37" s="284">
        <f t="shared" si="13"/>
        <v>0</v>
      </c>
    </row>
    <row r="38" spans="2:22" outlineLevel="1">
      <c r="B38" s="285" t="s">
        <v>46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2:22" outlineLevel="1">
      <c r="B39" s="285" t="s">
        <v>47</v>
      </c>
      <c r="C39" s="3">
        <v>8</v>
      </c>
      <c r="D39" s="3">
        <v>0</v>
      </c>
      <c r="E39" s="3">
        <v>0</v>
      </c>
      <c r="F39" s="3">
        <v>5</v>
      </c>
      <c r="G39" s="3">
        <v>0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2:22" outlineLevel="1">
      <c r="B40" s="285" t="s">
        <v>48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2:22" ht="6.9" customHeight="1"/>
    <row r="42" spans="2:22">
      <c r="B42" s="276" t="s">
        <v>51</v>
      </c>
      <c r="C42" s="277">
        <f>$C$2</f>
        <v>43521</v>
      </c>
      <c r="D42" s="277">
        <f t="shared" ref="D42:V42" si="14">C42+7</f>
        <v>43528</v>
      </c>
      <c r="E42" s="277">
        <f t="shared" si="14"/>
        <v>43535</v>
      </c>
      <c r="F42" s="277">
        <f t="shared" si="14"/>
        <v>43542</v>
      </c>
      <c r="G42" s="277">
        <f t="shared" si="14"/>
        <v>43549</v>
      </c>
      <c r="H42" s="277">
        <f t="shared" si="14"/>
        <v>43556</v>
      </c>
      <c r="I42" s="277">
        <f t="shared" si="14"/>
        <v>43563</v>
      </c>
      <c r="J42" s="277">
        <f t="shared" si="14"/>
        <v>43570</v>
      </c>
      <c r="K42" s="277">
        <f t="shared" si="14"/>
        <v>43577</v>
      </c>
      <c r="L42" s="277">
        <f t="shared" si="14"/>
        <v>43584</v>
      </c>
      <c r="M42" s="277">
        <f t="shared" si="14"/>
        <v>43591</v>
      </c>
      <c r="N42" s="277">
        <f t="shared" si="14"/>
        <v>43598</v>
      </c>
      <c r="O42" s="277">
        <f t="shared" si="14"/>
        <v>43605</v>
      </c>
      <c r="P42" s="277">
        <f t="shared" si="14"/>
        <v>43612</v>
      </c>
      <c r="Q42" s="277">
        <f t="shared" si="14"/>
        <v>43619</v>
      </c>
      <c r="R42" s="277">
        <f t="shared" si="14"/>
        <v>43626</v>
      </c>
      <c r="S42" s="277">
        <f t="shared" si="14"/>
        <v>43633</v>
      </c>
      <c r="T42" s="277">
        <f t="shared" si="14"/>
        <v>43640</v>
      </c>
      <c r="U42" s="277">
        <f t="shared" si="14"/>
        <v>43647</v>
      </c>
      <c r="V42" s="277">
        <f t="shared" si="14"/>
        <v>43654</v>
      </c>
    </row>
    <row r="43" spans="2:22">
      <c r="B43" s="278" t="s">
        <v>34</v>
      </c>
      <c r="C43" s="3">
        <f t="shared" ref="C43:V43" si="15">SUM(C12,C29)</f>
        <v>22</v>
      </c>
      <c r="D43" s="3">
        <f t="shared" si="15"/>
        <v>29</v>
      </c>
      <c r="E43" s="3">
        <f t="shared" si="15"/>
        <v>34</v>
      </c>
      <c r="F43" s="3">
        <f t="shared" si="15"/>
        <v>31</v>
      </c>
      <c r="G43" s="3">
        <f t="shared" si="15"/>
        <v>36</v>
      </c>
      <c r="H43" s="3">
        <f t="shared" si="15"/>
        <v>31</v>
      </c>
      <c r="I43" s="3">
        <f t="shared" si="15"/>
        <v>33</v>
      </c>
      <c r="J43" s="3">
        <f t="shared" si="15"/>
        <v>35</v>
      </c>
      <c r="K43" s="3">
        <f t="shared" si="15"/>
        <v>35</v>
      </c>
      <c r="L43" s="3">
        <f t="shared" si="15"/>
        <v>32</v>
      </c>
      <c r="M43" s="3">
        <f t="shared" si="15"/>
        <v>37</v>
      </c>
      <c r="N43" s="3">
        <f t="shared" si="15"/>
        <v>33</v>
      </c>
      <c r="O43" s="3">
        <f t="shared" si="15"/>
        <v>33</v>
      </c>
      <c r="P43" s="3">
        <f t="shared" si="15"/>
        <v>31</v>
      </c>
      <c r="Q43" s="3">
        <f t="shared" si="15"/>
        <v>30</v>
      </c>
      <c r="R43" s="3">
        <f t="shared" si="15"/>
        <v>21</v>
      </c>
      <c r="S43" s="3">
        <f t="shared" si="15"/>
        <v>24</v>
      </c>
      <c r="T43" s="3">
        <f t="shared" si="15"/>
        <v>29</v>
      </c>
      <c r="U43" s="3">
        <f t="shared" si="15"/>
        <v>30</v>
      </c>
      <c r="V43" s="3">
        <f t="shared" si="15"/>
        <v>38</v>
      </c>
    </row>
    <row r="44" spans="2:22">
      <c r="B44" s="278" t="s">
        <v>35</v>
      </c>
      <c r="C44" s="3">
        <f t="shared" ref="C44:V44" si="16">SUM(C33,C16)</f>
        <v>0</v>
      </c>
      <c r="D44" s="3">
        <f t="shared" si="16"/>
        <v>1</v>
      </c>
      <c r="E44" s="3">
        <f t="shared" si="16"/>
        <v>1</v>
      </c>
      <c r="F44" s="3">
        <f t="shared" si="16"/>
        <v>1</v>
      </c>
      <c r="G44" s="3">
        <f t="shared" si="16"/>
        <v>1</v>
      </c>
      <c r="H44" s="3">
        <f t="shared" si="16"/>
        <v>1</v>
      </c>
      <c r="I44" s="3">
        <f t="shared" si="16"/>
        <v>1</v>
      </c>
      <c r="J44" s="3">
        <f t="shared" si="16"/>
        <v>1</v>
      </c>
      <c r="K44" s="3">
        <f t="shared" si="16"/>
        <v>1</v>
      </c>
      <c r="L44" s="3">
        <f t="shared" si="16"/>
        <v>1</v>
      </c>
      <c r="M44" s="3">
        <f t="shared" si="16"/>
        <v>1</v>
      </c>
      <c r="N44" s="3">
        <f t="shared" si="16"/>
        <v>1</v>
      </c>
      <c r="O44" s="3">
        <f t="shared" si="16"/>
        <v>1</v>
      </c>
      <c r="P44" s="3">
        <f t="shared" si="16"/>
        <v>1</v>
      </c>
      <c r="Q44" s="3">
        <f t="shared" si="16"/>
        <v>1</v>
      </c>
      <c r="R44" s="3">
        <f t="shared" si="16"/>
        <v>2</v>
      </c>
      <c r="S44" s="3">
        <f t="shared" si="16"/>
        <v>2</v>
      </c>
      <c r="T44" s="3">
        <f t="shared" si="16"/>
        <v>2</v>
      </c>
      <c r="U44" s="3">
        <f t="shared" si="16"/>
        <v>2</v>
      </c>
      <c r="V44" s="3">
        <f t="shared" si="16"/>
        <v>2</v>
      </c>
    </row>
    <row r="45" spans="2:22">
      <c r="B45" s="278" t="s">
        <v>49</v>
      </c>
      <c r="C45" s="3">
        <f t="shared" ref="C45:V45" si="17">C20</f>
        <v>0</v>
      </c>
      <c r="D45" s="3">
        <f t="shared" si="17"/>
        <v>14</v>
      </c>
      <c r="E45" s="3">
        <f t="shared" si="17"/>
        <v>25</v>
      </c>
      <c r="F45" s="3">
        <f t="shared" si="17"/>
        <v>25</v>
      </c>
      <c r="G45" s="3">
        <f t="shared" si="17"/>
        <v>18</v>
      </c>
      <c r="H45" s="3">
        <f t="shared" si="17"/>
        <v>10</v>
      </c>
      <c r="I45" s="3">
        <f t="shared" si="17"/>
        <v>10</v>
      </c>
      <c r="J45" s="3">
        <f t="shared" si="17"/>
        <v>9</v>
      </c>
      <c r="K45" s="3">
        <f t="shared" si="17"/>
        <v>23</v>
      </c>
      <c r="L45" s="3">
        <f t="shared" si="17"/>
        <v>17</v>
      </c>
      <c r="M45" s="3">
        <f t="shared" si="17"/>
        <v>24</v>
      </c>
      <c r="N45" s="3">
        <f t="shared" si="17"/>
        <v>40</v>
      </c>
      <c r="O45" s="3">
        <f t="shared" si="17"/>
        <v>36</v>
      </c>
      <c r="P45" s="3">
        <f t="shared" si="17"/>
        <v>36</v>
      </c>
      <c r="Q45" s="3">
        <f t="shared" si="17"/>
        <v>16</v>
      </c>
      <c r="R45" s="3">
        <f t="shared" si="17"/>
        <v>12</v>
      </c>
      <c r="S45" s="3">
        <f t="shared" si="17"/>
        <v>16</v>
      </c>
      <c r="T45" s="3">
        <f t="shared" si="17"/>
        <v>16</v>
      </c>
      <c r="U45" s="3">
        <f t="shared" si="17"/>
        <v>15</v>
      </c>
      <c r="V45" s="3">
        <f t="shared" si="17"/>
        <v>26</v>
      </c>
    </row>
    <row r="46" spans="2:22">
      <c r="B46" s="278" t="s">
        <v>50</v>
      </c>
      <c r="C46" s="3">
        <f t="shared" ref="C46:V46" si="18">SUM(C37,C24)</f>
        <v>28</v>
      </c>
      <c r="D46" s="3">
        <f t="shared" si="18"/>
        <v>0</v>
      </c>
      <c r="E46" s="3">
        <f t="shared" si="18"/>
        <v>2</v>
      </c>
      <c r="F46" s="3">
        <f t="shared" si="18"/>
        <v>9</v>
      </c>
      <c r="G46" s="3">
        <f t="shared" si="18"/>
        <v>14</v>
      </c>
      <c r="H46" s="3">
        <f t="shared" si="18"/>
        <v>24</v>
      </c>
      <c r="I46" s="3">
        <f t="shared" si="18"/>
        <v>25</v>
      </c>
      <c r="J46" s="3">
        <f t="shared" si="18"/>
        <v>4</v>
      </c>
      <c r="K46" s="3">
        <f t="shared" si="18"/>
        <v>4</v>
      </c>
      <c r="L46" s="3">
        <f t="shared" si="18"/>
        <v>0</v>
      </c>
      <c r="M46" s="3">
        <f t="shared" si="18"/>
        <v>0</v>
      </c>
      <c r="N46" s="3">
        <f t="shared" si="18"/>
        <v>0</v>
      </c>
      <c r="O46" s="3">
        <f t="shared" si="18"/>
        <v>0</v>
      </c>
      <c r="P46" s="3">
        <f t="shared" si="18"/>
        <v>0</v>
      </c>
      <c r="Q46" s="3">
        <f t="shared" si="18"/>
        <v>22</v>
      </c>
      <c r="R46" s="3">
        <f t="shared" si="18"/>
        <v>34</v>
      </c>
      <c r="S46" s="3">
        <f t="shared" si="18"/>
        <v>16</v>
      </c>
      <c r="T46" s="3">
        <f t="shared" si="18"/>
        <v>0</v>
      </c>
      <c r="U46" s="3">
        <f t="shared" si="18"/>
        <v>0</v>
      </c>
      <c r="V46" s="3">
        <f t="shared" si="18"/>
        <v>0</v>
      </c>
    </row>
    <row r="47" spans="2:22" ht="6.9" customHeight="1"/>
    <row r="48" spans="2:22">
      <c r="B48" s="276" t="s">
        <v>52</v>
      </c>
      <c r="C48" s="277">
        <f>$C$2</f>
        <v>43521</v>
      </c>
      <c r="D48" s="277">
        <f t="shared" ref="D48:V48" si="19">C48+7</f>
        <v>43528</v>
      </c>
      <c r="E48" s="277">
        <f t="shared" si="19"/>
        <v>43535</v>
      </c>
      <c r="F48" s="277">
        <f t="shared" si="19"/>
        <v>43542</v>
      </c>
      <c r="G48" s="277">
        <f t="shared" si="19"/>
        <v>43549</v>
      </c>
      <c r="H48" s="277">
        <f t="shared" si="19"/>
        <v>43556</v>
      </c>
      <c r="I48" s="277">
        <f t="shared" si="19"/>
        <v>43563</v>
      </c>
      <c r="J48" s="277">
        <f t="shared" si="19"/>
        <v>43570</v>
      </c>
      <c r="K48" s="277">
        <f t="shared" si="19"/>
        <v>43577</v>
      </c>
      <c r="L48" s="277">
        <f t="shared" si="19"/>
        <v>43584</v>
      </c>
      <c r="M48" s="277">
        <f t="shared" si="19"/>
        <v>43591</v>
      </c>
      <c r="N48" s="277">
        <f t="shared" si="19"/>
        <v>43598</v>
      </c>
      <c r="O48" s="277">
        <f t="shared" si="19"/>
        <v>43605</v>
      </c>
      <c r="P48" s="277">
        <f t="shared" si="19"/>
        <v>43612</v>
      </c>
      <c r="Q48" s="277">
        <f t="shared" si="19"/>
        <v>43619</v>
      </c>
      <c r="R48" s="277">
        <f t="shared" si="19"/>
        <v>43626</v>
      </c>
      <c r="S48" s="277">
        <f t="shared" si="19"/>
        <v>43633</v>
      </c>
      <c r="T48" s="277">
        <f t="shared" si="19"/>
        <v>43640</v>
      </c>
      <c r="U48" s="277">
        <f t="shared" si="19"/>
        <v>43647</v>
      </c>
      <c r="V48" s="277">
        <f t="shared" si="19"/>
        <v>43654</v>
      </c>
    </row>
    <row r="49" spans="2:22">
      <c r="B49" s="278" t="s">
        <v>37</v>
      </c>
      <c r="C49" s="3">
        <f t="shared" ref="C49:V49" si="20">SUM(C38,C34,C30,C25,C21,C17,C13)</f>
        <v>22</v>
      </c>
      <c r="D49" s="3">
        <f t="shared" si="20"/>
        <v>19</v>
      </c>
      <c r="E49" s="3">
        <f t="shared" si="20"/>
        <v>18</v>
      </c>
      <c r="F49" s="3">
        <f t="shared" si="20"/>
        <v>27</v>
      </c>
      <c r="G49" s="3">
        <f t="shared" si="20"/>
        <v>27</v>
      </c>
      <c r="H49" s="3">
        <f t="shared" si="20"/>
        <v>27</v>
      </c>
      <c r="I49" s="3">
        <f t="shared" si="20"/>
        <v>29</v>
      </c>
      <c r="J49" s="3">
        <f t="shared" si="20"/>
        <v>29</v>
      </c>
      <c r="K49" s="3">
        <f t="shared" si="20"/>
        <v>30</v>
      </c>
      <c r="L49" s="3">
        <f t="shared" si="20"/>
        <v>30</v>
      </c>
      <c r="M49" s="3">
        <f t="shared" si="20"/>
        <v>42</v>
      </c>
      <c r="N49" s="3">
        <f t="shared" si="20"/>
        <v>39</v>
      </c>
      <c r="O49" s="3">
        <f t="shared" si="20"/>
        <v>38</v>
      </c>
      <c r="P49" s="3">
        <f t="shared" si="20"/>
        <v>37</v>
      </c>
      <c r="Q49" s="3">
        <f t="shared" si="20"/>
        <v>37</v>
      </c>
      <c r="R49" s="3">
        <f t="shared" si="20"/>
        <v>37</v>
      </c>
      <c r="S49" s="3">
        <f t="shared" si="20"/>
        <v>35</v>
      </c>
      <c r="T49" s="3">
        <f t="shared" si="20"/>
        <v>35</v>
      </c>
      <c r="U49" s="3">
        <f t="shared" si="20"/>
        <v>35</v>
      </c>
      <c r="V49" s="3">
        <f t="shared" si="20"/>
        <v>40</v>
      </c>
    </row>
    <row r="50" spans="2:22">
      <c r="B50" s="278" t="s">
        <v>53</v>
      </c>
      <c r="C50" s="3">
        <f t="shared" ref="C50:L50" si="21">SUM(C39,C35,C31,C26,C22,C18,C14)</f>
        <v>28</v>
      </c>
      <c r="D50" s="3">
        <f t="shared" si="21"/>
        <v>25</v>
      </c>
      <c r="E50" s="3">
        <f t="shared" si="21"/>
        <v>44</v>
      </c>
      <c r="F50" s="3">
        <f t="shared" si="21"/>
        <v>39</v>
      </c>
      <c r="G50" s="3">
        <f t="shared" si="21"/>
        <v>42</v>
      </c>
      <c r="H50" s="3">
        <f t="shared" si="21"/>
        <v>39</v>
      </c>
      <c r="I50" s="3">
        <f t="shared" si="21"/>
        <v>40</v>
      </c>
      <c r="J50" s="3">
        <f t="shared" si="21"/>
        <v>20</v>
      </c>
      <c r="K50" s="3">
        <f t="shared" si="21"/>
        <v>33</v>
      </c>
      <c r="L50" s="3">
        <f t="shared" si="21"/>
        <v>20</v>
      </c>
      <c r="M50" s="3">
        <v>19</v>
      </c>
      <c r="N50" s="3">
        <f t="shared" ref="N50:V50" si="22">SUM(N39,N35,N31,N26,N22,N18,N14)</f>
        <v>35</v>
      </c>
      <c r="O50" s="3">
        <f t="shared" si="22"/>
        <v>32</v>
      </c>
      <c r="P50" s="3">
        <f t="shared" si="22"/>
        <v>31</v>
      </c>
      <c r="Q50" s="3">
        <f t="shared" si="22"/>
        <v>32</v>
      </c>
      <c r="R50" s="3">
        <f t="shared" si="22"/>
        <v>32</v>
      </c>
      <c r="S50" s="3">
        <f t="shared" si="22"/>
        <v>23</v>
      </c>
      <c r="T50" s="3">
        <f t="shared" si="22"/>
        <v>12</v>
      </c>
      <c r="U50" s="3">
        <f t="shared" si="22"/>
        <v>12</v>
      </c>
      <c r="V50" s="3">
        <f t="shared" si="22"/>
        <v>26</v>
      </c>
    </row>
    <row r="51" spans="2:22">
      <c r="B51" s="278" t="s">
        <v>54</v>
      </c>
      <c r="C51" s="3"/>
      <c r="D51" s="3"/>
      <c r="E51" s="3">
        <v>13</v>
      </c>
      <c r="F51" s="3">
        <v>11</v>
      </c>
      <c r="G51" s="3">
        <v>9</v>
      </c>
      <c r="H51" s="3">
        <v>12</v>
      </c>
      <c r="I51" s="3">
        <v>12</v>
      </c>
      <c r="J51" s="3">
        <v>32</v>
      </c>
      <c r="K51" s="3">
        <v>18</v>
      </c>
      <c r="L51" s="3">
        <v>31</v>
      </c>
      <c r="M51" s="3">
        <v>28</v>
      </c>
      <c r="N51" s="3">
        <v>12</v>
      </c>
      <c r="O51" s="3">
        <v>15</v>
      </c>
      <c r="P51" s="3">
        <v>16</v>
      </c>
      <c r="Q51" s="3">
        <v>13</v>
      </c>
      <c r="R51" s="3">
        <v>13</v>
      </c>
      <c r="S51" s="3">
        <v>23</v>
      </c>
      <c r="T51" s="3">
        <v>49</v>
      </c>
      <c r="U51" s="3">
        <v>49</v>
      </c>
      <c r="V51" s="3">
        <v>30</v>
      </c>
    </row>
    <row r="52" spans="2:22">
      <c r="B52" s="278" t="s">
        <v>48</v>
      </c>
      <c r="C52" s="3">
        <f t="shared" ref="C52:V52" si="23">SUM(C40,C36,C32,C27,C23,C19,C15)</f>
        <v>0</v>
      </c>
      <c r="D52" s="3">
        <f t="shared" si="23"/>
        <v>0</v>
      </c>
      <c r="E52" s="3">
        <f t="shared" si="23"/>
        <v>0</v>
      </c>
      <c r="F52" s="3">
        <f t="shared" si="23"/>
        <v>0</v>
      </c>
      <c r="G52" s="3">
        <f t="shared" si="23"/>
        <v>0</v>
      </c>
      <c r="H52" s="3">
        <f t="shared" si="23"/>
        <v>0</v>
      </c>
      <c r="I52" s="3">
        <f t="shared" si="23"/>
        <v>0</v>
      </c>
      <c r="J52" s="3">
        <f t="shared" si="23"/>
        <v>0</v>
      </c>
      <c r="K52" s="3">
        <f t="shared" si="23"/>
        <v>0</v>
      </c>
      <c r="L52" s="3">
        <f t="shared" si="23"/>
        <v>0</v>
      </c>
      <c r="M52" s="3">
        <f t="shared" si="23"/>
        <v>0</v>
      </c>
      <c r="N52" s="3">
        <f t="shared" si="23"/>
        <v>0</v>
      </c>
      <c r="O52" s="3">
        <f t="shared" si="23"/>
        <v>0</v>
      </c>
      <c r="P52" s="3">
        <f t="shared" si="23"/>
        <v>0</v>
      </c>
      <c r="Q52" s="3">
        <f t="shared" si="23"/>
        <v>0</v>
      </c>
      <c r="R52" s="3">
        <f t="shared" si="23"/>
        <v>0</v>
      </c>
      <c r="S52" s="3">
        <f t="shared" si="23"/>
        <v>0</v>
      </c>
      <c r="T52" s="3">
        <f t="shared" si="23"/>
        <v>0</v>
      </c>
      <c r="U52" s="3">
        <f t="shared" si="23"/>
        <v>0</v>
      </c>
      <c r="V52" s="3">
        <f t="shared" si="23"/>
        <v>0</v>
      </c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0070C0"/>
  </sheetPr>
  <dimension ref="A1:AG28"/>
  <sheetViews>
    <sheetView zoomScale="90" zoomScaleNormal="90" workbookViewId="0">
      <selection activeCell="I9" sqref="I9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296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47" t="s">
        <v>238</v>
      </c>
      <c r="F4" s="448"/>
      <c r="G4" s="448"/>
      <c r="H4" s="448"/>
      <c r="I4" s="448"/>
      <c r="J4" s="448"/>
      <c r="K4" s="448"/>
      <c r="L4" s="448"/>
      <c r="M4" s="448"/>
      <c r="N4" s="448"/>
      <c r="O4" s="448"/>
      <c r="P4" s="448"/>
      <c r="Q4" s="448"/>
      <c r="R4" s="448"/>
      <c r="S4" s="448"/>
      <c r="T4" s="448"/>
      <c r="V4" s="13"/>
    </row>
    <row r="5" spans="1:24" ht="15" customHeight="1">
      <c r="F5" s="16"/>
      <c r="G5" s="16"/>
      <c r="H5" s="16"/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/>
      <c r="F8" s="23"/>
      <c r="G8" s="23"/>
      <c r="H8" s="23"/>
      <c r="I8" s="23"/>
      <c r="J8" s="23"/>
      <c r="K8" s="23"/>
      <c r="L8" s="51"/>
      <c r="M8" s="43"/>
      <c r="O8" s="102">
        <f>ROUND(Q8*P8,0)</f>
        <v>0</v>
      </c>
      <c r="P8" s="103">
        <v>5</v>
      </c>
      <c r="Q8" s="102">
        <f>SUM(F8:K8)</f>
        <v>0</v>
      </c>
      <c r="S8" s="102">
        <f>T8*P8</f>
        <v>0</v>
      </c>
      <c r="T8" s="102"/>
      <c r="U8" s="88" t="e">
        <f>ROUND((AVERAGE(F8:J8)),0)</f>
        <v>#DIV/0!</v>
      </c>
      <c r="V8" s="83"/>
      <c r="W8" s="89"/>
      <c r="X8" s="89"/>
    </row>
    <row r="9" spans="1:24" ht="22.95" customHeight="1">
      <c r="O9" s="52">
        <f>SUM(O7:O8)</f>
        <v>0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47" t="s">
        <v>260</v>
      </c>
      <c r="F18" s="448"/>
      <c r="G18" s="448"/>
      <c r="H18" s="448"/>
      <c r="I18" s="448"/>
      <c r="J18" s="448"/>
      <c r="K18" s="448"/>
      <c r="L18" s="448"/>
      <c r="M18" s="448"/>
      <c r="N18" s="448"/>
      <c r="O18" s="448"/>
      <c r="P18" s="448"/>
      <c r="Q18" s="448"/>
      <c r="R18" s="448"/>
      <c r="S18" s="448"/>
      <c r="T18" s="448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49" t="s">
        <v>265</v>
      </c>
      <c r="T20" s="429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/>
      <c r="F21" s="33">
        <f ca="1">ROUND((SUMIF($E$6:$X$9,$E21,O$6:O$9)),0)</f>
        <v>0</v>
      </c>
      <c r="G21" s="33">
        <f ca="1">ROUND((SUMIF($E$6:$X$9,$E21,S$6:S$9)),0)</f>
        <v>0</v>
      </c>
      <c r="H21" s="23"/>
      <c r="I21" s="61">
        <f ca="1">ROUND((SUMIF($E$6:$X$9,$E21,Q$6:Q$9)),0)</f>
        <v>0</v>
      </c>
      <c r="J21" s="61">
        <f ca="1">ROUND((SUMIF($E$6:$T$9,$E21,T$6:T$16)),0)</f>
        <v>0</v>
      </c>
      <c r="K21" s="23"/>
      <c r="L21" s="62" t="e">
        <f ca="1">F21/I21</f>
        <v>#DIV/0!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0" t="str">
        <f ca="1">IFERROR((AVERAGE(O21,Q21)),"")</f>
        <v/>
      </c>
      <c r="T21" s="433"/>
      <c r="U21" s="94">
        <v>1</v>
      </c>
      <c r="V21" s="95">
        <f ca="1">ROUND((SUMIF($E$6:$U$15,$E21,U$6:U$15)),0)</f>
        <v>0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1" t="str">
        <f ca="1">IFERROR((AVERAGE(O23:Q23)),"")</f>
        <v/>
      </c>
      <c r="T23" s="429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2" t="str">
        <f ca="1">IFERROR((AVERAGE(O24:Q24)),"")</f>
        <v/>
      </c>
      <c r="T24" s="453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0</v>
      </c>
      <c r="G26" s="42">
        <f t="shared" ca="1" si="1"/>
        <v>0</v>
      </c>
      <c r="H26" s="42">
        <f t="shared" si="1"/>
        <v>0</v>
      </c>
      <c r="I26" s="42">
        <f t="shared" ca="1" si="1"/>
        <v>0</v>
      </c>
      <c r="J26" s="42">
        <f t="shared" ca="1" si="1"/>
        <v>0</v>
      </c>
      <c r="K26" s="42">
        <f t="shared" si="1"/>
        <v>0</v>
      </c>
      <c r="L26" s="79" t="e">
        <f ca="1">F26/I26</f>
        <v>#DIV/0!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6" t="str">
        <f ca="1">IFERROR((AVERAGE(O26:Q26)),"")</f>
        <v/>
      </c>
      <c r="T26" s="424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245" priority="4" operator="lessThan">
      <formula>0.95</formula>
    </cfRule>
    <cfRule type="cellIs" dxfId="244" priority="5" operator="between">
      <formula>0.95</formula>
      <formula>0.999999999999999</formula>
    </cfRule>
    <cfRule type="cellIs" dxfId="243" priority="6" operator="greaterThanOrEqual">
      <formula>1</formula>
    </cfRule>
  </conditionalFormatting>
  <conditionalFormatting sqref="S21:T21">
    <cfRule type="cellIs" dxfId="242" priority="1" operator="lessThan">
      <formula>0.95</formula>
    </cfRule>
    <cfRule type="cellIs" dxfId="241" priority="2" operator="between">
      <formula>0.95</formula>
      <formula>0.999999999999999</formula>
    </cfRule>
    <cfRule type="cellIs" dxfId="240" priority="3" operator="greaterThanOrEqual">
      <formula>1</formula>
    </cfRule>
  </conditionalFormatting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rgb="FF0070C0"/>
  </sheetPr>
  <dimension ref="A1:AG28"/>
  <sheetViews>
    <sheetView zoomScale="90" zoomScaleNormal="90" workbookViewId="0">
      <selection activeCell="F9" sqref="F9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297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47" t="s">
        <v>238</v>
      </c>
      <c r="F4" s="448"/>
      <c r="G4" s="448"/>
      <c r="H4" s="448"/>
      <c r="I4" s="448"/>
      <c r="J4" s="448"/>
      <c r="K4" s="448"/>
      <c r="L4" s="448"/>
      <c r="M4" s="448"/>
      <c r="N4" s="448"/>
      <c r="O4" s="448"/>
      <c r="P4" s="448"/>
      <c r="Q4" s="448"/>
      <c r="R4" s="448"/>
      <c r="S4" s="448"/>
      <c r="T4" s="448"/>
      <c r="V4" s="13"/>
    </row>
    <row r="5" spans="1:24" ht="15" customHeight="1">
      <c r="F5" s="16"/>
      <c r="G5" s="16"/>
      <c r="H5" s="16"/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/>
      <c r="F8" s="23"/>
      <c r="G8" s="23"/>
      <c r="H8" s="23"/>
      <c r="I8" s="23"/>
      <c r="J8" s="23"/>
      <c r="K8" s="23"/>
      <c r="L8" s="51"/>
      <c r="M8" s="43"/>
      <c r="O8" s="102">
        <f>ROUND(Q8*P8,0)</f>
        <v>0</v>
      </c>
      <c r="P8" s="103">
        <v>5</v>
      </c>
      <c r="Q8" s="102">
        <f>SUM(F8:K8)</f>
        <v>0</v>
      </c>
      <c r="S8" s="102">
        <f>T8*P8</f>
        <v>0</v>
      </c>
      <c r="T8" s="102"/>
      <c r="U8" s="88" t="e">
        <f>ROUND((AVERAGE(F8:J8)),0)</f>
        <v>#DIV/0!</v>
      </c>
      <c r="V8" s="83"/>
      <c r="W8" s="89"/>
      <c r="X8" s="89"/>
    </row>
    <row r="9" spans="1:24" ht="22.95" customHeight="1">
      <c r="O9" s="52">
        <f>SUM(O7:O8)</f>
        <v>0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47" t="s">
        <v>260</v>
      </c>
      <c r="F18" s="448"/>
      <c r="G18" s="448"/>
      <c r="H18" s="448"/>
      <c r="I18" s="448"/>
      <c r="J18" s="448"/>
      <c r="K18" s="448"/>
      <c r="L18" s="448"/>
      <c r="M18" s="448"/>
      <c r="N18" s="448"/>
      <c r="O18" s="448"/>
      <c r="P18" s="448"/>
      <c r="Q18" s="448"/>
      <c r="R18" s="448"/>
      <c r="S18" s="448"/>
      <c r="T18" s="448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49" t="s">
        <v>265</v>
      </c>
      <c r="T20" s="429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/>
      <c r="F21" s="33">
        <f ca="1">ROUND((SUMIF($E$6:$X$9,$E21,O$6:O$9)),0)</f>
        <v>0</v>
      </c>
      <c r="G21" s="33">
        <f ca="1">ROUND((SUMIF($E$6:$X$9,$E21,S$6:S$9)),0)</f>
        <v>0</v>
      </c>
      <c r="H21" s="23"/>
      <c r="I21" s="61">
        <f ca="1">ROUND((SUMIF($E$6:$X$9,$E21,Q$6:Q$9)),0)</f>
        <v>0</v>
      </c>
      <c r="J21" s="61">
        <f ca="1">ROUND((SUMIF($E$6:$T$9,$E21,T$6:T$16)),0)</f>
        <v>0</v>
      </c>
      <c r="K21" s="23"/>
      <c r="L21" s="62" t="e">
        <f ca="1">F21/I21</f>
        <v>#DIV/0!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0" t="str">
        <f ca="1">IFERROR((AVERAGE(O21,Q21)),"")</f>
        <v/>
      </c>
      <c r="T21" s="433"/>
      <c r="U21" s="94">
        <v>1</v>
      </c>
      <c r="V21" s="95">
        <f ca="1">ROUND((SUMIF($E$6:$U$15,$E21,U$6:U$15)),0)</f>
        <v>0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1" t="str">
        <f ca="1">IFERROR((AVERAGE(O23:Q23)),"")</f>
        <v/>
      </c>
      <c r="T23" s="429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2" t="str">
        <f ca="1">IFERROR((AVERAGE(O24:Q24)),"")</f>
        <v/>
      </c>
      <c r="T24" s="453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0</v>
      </c>
      <c r="G26" s="42">
        <f t="shared" ca="1" si="1"/>
        <v>0</v>
      </c>
      <c r="H26" s="42">
        <f t="shared" si="1"/>
        <v>0</v>
      </c>
      <c r="I26" s="42">
        <f t="shared" ca="1" si="1"/>
        <v>0</v>
      </c>
      <c r="J26" s="42">
        <f t="shared" ca="1" si="1"/>
        <v>0</v>
      </c>
      <c r="K26" s="42">
        <f t="shared" si="1"/>
        <v>0</v>
      </c>
      <c r="L26" s="79" t="e">
        <f ca="1">F26/I26</f>
        <v>#DIV/0!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6" t="str">
        <f ca="1">IFERROR((AVERAGE(O26:Q26)),"")</f>
        <v/>
      </c>
      <c r="T26" s="424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239" priority="4" operator="lessThan">
      <formula>0.95</formula>
    </cfRule>
    <cfRule type="cellIs" dxfId="238" priority="5" operator="between">
      <formula>0.95</formula>
      <formula>0.999999999999999</formula>
    </cfRule>
    <cfRule type="cellIs" dxfId="237" priority="6" operator="greaterThanOrEqual">
      <formula>1</formula>
    </cfRule>
  </conditionalFormatting>
  <conditionalFormatting sqref="S21:T21">
    <cfRule type="cellIs" dxfId="236" priority="1" operator="lessThan">
      <formula>0.95</formula>
    </cfRule>
    <cfRule type="cellIs" dxfId="235" priority="2" operator="between">
      <formula>0.95</formula>
      <formula>0.999999999999999</formula>
    </cfRule>
    <cfRule type="cellIs" dxfId="234" priority="3" operator="greaterThanOrEqual">
      <formula>1</formula>
    </cfRule>
  </conditionalFormatting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0070C0"/>
  </sheetPr>
  <dimension ref="A1:AG28"/>
  <sheetViews>
    <sheetView workbookViewId="0">
      <selection activeCell="G7" sqref="G7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298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47" t="s">
        <v>238</v>
      </c>
      <c r="F4" s="448"/>
      <c r="G4" s="448"/>
      <c r="H4" s="448"/>
      <c r="I4" s="448"/>
      <c r="J4" s="448"/>
      <c r="K4" s="448"/>
      <c r="L4" s="448"/>
      <c r="M4" s="448"/>
      <c r="N4" s="448"/>
      <c r="O4" s="448"/>
      <c r="P4" s="448"/>
      <c r="Q4" s="448"/>
      <c r="R4" s="448"/>
      <c r="S4" s="448"/>
      <c r="T4" s="448"/>
      <c r="V4" s="13"/>
    </row>
    <row r="5" spans="1:24" ht="15" customHeight="1">
      <c r="F5" s="16"/>
      <c r="G5" s="16"/>
      <c r="H5" s="16"/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/>
      <c r="F8" s="23"/>
      <c r="G8" s="23"/>
      <c r="H8" s="23"/>
      <c r="I8" s="23"/>
      <c r="J8" s="23"/>
      <c r="K8" s="23"/>
      <c r="L8" s="51"/>
      <c r="M8" s="43"/>
      <c r="O8" s="102">
        <f>ROUND(Q8*P8,0)</f>
        <v>0</v>
      </c>
      <c r="P8" s="103">
        <v>5</v>
      </c>
      <c r="Q8" s="102">
        <f>SUM(F8:K8)</f>
        <v>0</v>
      </c>
      <c r="S8" s="102">
        <f>T8*P8</f>
        <v>0</v>
      </c>
      <c r="T8" s="102"/>
      <c r="U8" s="88" t="e">
        <f>ROUND((AVERAGE(F8:J8)),0)</f>
        <v>#DIV/0!</v>
      </c>
      <c r="V8" s="83"/>
      <c r="W8" s="89"/>
      <c r="X8" s="89"/>
    </row>
    <row r="9" spans="1:24" ht="22.95" customHeight="1">
      <c r="O9" s="52">
        <f>SUM(O7:O8)</f>
        <v>0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47" t="s">
        <v>260</v>
      </c>
      <c r="F18" s="448"/>
      <c r="G18" s="448"/>
      <c r="H18" s="448"/>
      <c r="I18" s="448"/>
      <c r="J18" s="448"/>
      <c r="K18" s="448"/>
      <c r="L18" s="448"/>
      <c r="M18" s="448"/>
      <c r="N18" s="448"/>
      <c r="O18" s="448"/>
      <c r="P18" s="448"/>
      <c r="Q18" s="448"/>
      <c r="R18" s="448"/>
      <c r="S18" s="448"/>
      <c r="T18" s="448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49" t="s">
        <v>265</v>
      </c>
      <c r="T20" s="429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/>
      <c r="F21" s="33">
        <f ca="1">ROUND((SUMIF($E$6:$X$9,$E21,O$6:O$9)),0)</f>
        <v>0</v>
      </c>
      <c r="G21" s="33">
        <f ca="1">ROUND((SUMIF($E$6:$X$9,$E21,S$6:S$9)),0)</f>
        <v>0</v>
      </c>
      <c r="H21" s="23"/>
      <c r="I21" s="61">
        <f ca="1">ROUND((SUMIF($E$6:$X$9,$E21,Q$6:Q$9)),0)</f>
        <v>0</v>
      </c>
      <c r="J21" s="61">
        <f ca="1">ROUND((SUMIF($E$6:$T$9,$E21,T$6:T$16)),0)</f>
        <v>0</v>
      </c>
      <c r="K21" s="23"/>
      <c r="L21" s="62" t="e">
        <f ca="1">F21/I21</f>
        <v>#DIV/0!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0" t="str">
        <f ca="1">IFERROR((AVERAGE(O21,Q21)),"")</f>
        <v/>
      </c>
      <c r="T21" s="433"/>
      <c r="U21" s="94">
        <v>1</v>
      </c>
      <c r="V21" s="95">
        <f ca="1">ROUND((SUMIF($E$6:$U$15,$E21,U$6:U$15)),0)</f>
        <v>0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1" t="str">
        <f ca="1">IFERROR((AVERAGE(O23:Q23)),"")</f>
        <v/>
      </c>
      <c r="T23" s="429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2" t="str">
        <f ca="1">IFERROR((AVERAGE(O24:Q24)),"")</f>
        <v/>
      </c>
      <c r="T24" s="453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0</v>
      </c>
      <c r="G26" s="42">
        <f t="shared" ca="1" si="1"/>
        <v>0</v>
      </c>
      <c r="H26" s="42">
        <f t="shared" si="1"/>
        <v>0</v>
      </c>
      <c r="I26" s="42">
        <f t="shared" ca="1" si="1"/>
        <v>0</v>
      </c>
      <c r="J26" s="42">
        <f t="shared" ca="1" si="1"/>
        <v>0</v>
      </c>
      <c r="K26" s="42">
        <f t="shared" si="1"/>
        <v>0</v>
      </c>
      <c r="L26" s="79" t="e">
        <f ca="1">F26/I26</f>
        <v>#DIV/0!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6" t="str">
        <f ca="1">IFERROR((AVERAGE(O26:Q26)),"")</f>
        <v/>
      </c>
      <c r="T26" s="424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233" priority="4" operator="lessThan">
      <formula>0.95</formula>
    </cfRule>
    <cfRule type="cellIs" dxfId="232" priority="5" operator="between">
      <formula>0.95</formula>
      <formula>0.999999999999999</formula>
    </cfRule>
    <cfRule type="cellIs" dxfId="231" priority="6" operator="greaterThanOrEqual">
      <formula>1</formula>
    </cfRule>
  </conditionalFormatting>
  <conditionalFormatting sqref="S21:T21">
    <cfRule type="cellIs" dxfId="230" priority="1" operator="lessThan">
      <formula>0.95</formula>
    </cfRule>
    <cfRule type="cellIs" dxfId="229" priority="2" operator="between">
      <formula>0.95</formula>
      <formula>0.999999999999999</formula>
    </cfRule>
    <cfRule type="cellIs" dxfId="228" priority="3" operator="greaterThanOrEqual">
      <formula>1</formula>
    </cfRule>
  </conditionalFormatting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0070C0"/>
  </sheetPr>
  <dimension ref="A1:AG28"/>
  <sheetViews>
    <sheetView workbookViewId="0">
      <selection activeCell="I5" sqref="I5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299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47" t="s">
        <v>238</v>
      </c>
      <c r="F4" s="448"/>
      <c r="G4" s="448"/>
      <c r="H4" s="448"/>
      <c r="I4" s="448"/>
      <c r="J4" s="448"/>
      <c r="K4" s="448"/>
      <c r="L4" s="448"/>
      <c r="M4" s="448"/>
      <c r="N4" s="448"/>
      <c r="O4" s="448"/>
      <c r="P4" s="448"/>
      <c r="Q4" s="448"/>
      <c r="R4" s="448"/>
      <c r="S4" s="448"/>
      <c r="T4" s="448"/>
      <c r="V4" s="13"/>
    </row>
    <row r="5" spans="1:24" ht="15" customHeight="1">
      <c r="F5" s="16"/>
      <c r="G5" s="16"/>
      <c r="H5" s="16"/>
      <c r="I5" s="16"/>
      <c r="J5" s="402" t="s">
        <v>337</v>
      </c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/>
      <c r="F8" s="23"/>
      <c r="G8" s="23"/>
      <c r="H8" s="23"/>
      <c r="I8" s="23"/>
      <c r="J8" s="23"/>
      <c r="K8" s="23"/>
      <c r="L8" s="51"/>
      <c r="M8" s="43"/>
      <c r="O8" s="102">
        <f>ROUND(Q8*P8,0)</f>
        <v>0</v>
      </c>
      <c r="P8" s="103">
        <v>5</v>
      </c>
      <c r="Q8" s="102">
        <f>SUM(F8:K8)</f>
        <v>0</v>
      </c>
      <c r="S8" s="102">
        <f>T8*P8</f>
        <v>0</v>
      </c>
      <c r="T8" s="102"/>
      <c r="U8" s="88" t="e">
        <f>ROUND((AVERAGE(F8:J8)),0)</f>
        <v>#DIV/0!</v>
      </c>
      <c r="V8" s="83"/>
      <c r="W8" s="89"/>
      <c r="X8" s="89"/>
    </row>
    <row r="9" spans="1:24" ht="22.95" customHeight="1">
      <c r="O9" s="52">
        <f>SUM(O7:O8)</f>
        <v>0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47" t="s">
        <v>260</v>
      </c>
      <c r="F18" s="448"/>
      <c r="G18" s="448"/>
      <c r="H18" s="448"/>
      <c r="I18" s="448"/>
      <c r="J18" s="448"/>
      <c r="K18" s="448"/>
      <c r="L18" s="448"/>
      <c r="M18" s="448"/>
      <c r="N18" s="448"/>
      <c r="O18" s="448"/>
      <c r="P18" s="448"/>
      <c r="Q18" s="448"/>
      <c r="R18" s="448"/>
      <c r="S18" s="448"/>
      <c r="T18" s="448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49" t="s">
        <v>265</v>
      </c>
      <c r="T20" s="429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/>
      <c r="F21" s="33">
        <f ca="1">ROUND((SUMIF($E$6:$X$9,$E21,O$6:O$9)),0)</f>
        <v>0</v>
      </c>
      <c r="G21" s="33">
        <f ca="1">ROUND((SUMIF($E$6:$X$9,$E21,S$6:S$9)),0)</f>
        <v>0</v>
      </c>
      <c r="H21" s="23"/>
      <c r="I21" s="61">
        <f ca="1">ROUND((SUMIF($E$6:$X$9,$E21,Q$6:Q$9)),0)</f>
        <v>0</v>
      </c>
      <c r="J21" s="61">
        <f ca="1">ROUND((SUMIF($E$6:$T$9,$E21,T$6:T$16)),0)</f>
        <v>0</v>
      </c>
      <c r="K21" s="23"/>
      <c r="L21" s="62" t="e">
        <f ca="1">F21/I21</f>
        <v>#DIV/0!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0" t="str">
        <f ca="1">IFERROR((AVERAGE(O21,Q21)),"")</f>
        <v/>
      </c>
      <c r="T21" s="433"/>
      <c r="U21" s="94">
        <v>1</v>
      </c>
      <c r="V21" s="95">
        <f ca="1">ROUND((SUMIF($E$6:$U$15,$E21,U$6:U$15)),0)</f>
        <v>0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1" t="str">
        <f ca="1">IFERROR((AVERAGE(O23:Q23)),"")</f>
        <v/>
      </c>
      <c r="T23" s="429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2" t="str">
        <f ca="1">IFERROR((AVERAGE(O24:Q24)),"")</f>
        <v/>
      </c>
      <c r="T24" s="453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0</v>
      </c>
      <c r="G26" s="42">
        <f t="shared" ca="1" si="1"/>
        <v>0</v>
      </c>
      <c r="H26" s="42">
        <f t="shared" si="1"/>
        <v>0</v>
      </c>
      <c r="I26" s="42">
        <f t="shared" ca="1" si="1"/>
        <v>0</v>
      </c>
      <c r="J26" s="42">
        <f t="shared" ca="1" si="1"/>
        <v>0</v>
      </c>
      <c r="K26" s="42">
        <f t="shared" si="1"/>
        <v>0</v>
      </c>
      <c r="L26" s="79" t="e">
        <f ca="1">F26/I26</f>
        <v>#DIV/0!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6" t="str">
        <f ca="1">IFERROR((AVERAGE(O26:Q26)),"")</f>
        <v/>
      </c>
      <c r="T26" s="424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227" priority="4" operator="lessThan">
      <formula>0.95</formula>
    </cfRule>
    <cfRule type="cellIs" dxfId="226" priority="5" operator="between">
      <formula>0.95</formula>
      <formula>0.999999999999999</formula>
    </cfRule>
    <cfRule type="cellIs" dxfId="225" priority="6" operator="greaterThanOrEqual">
      <formula>1</formula>
    </cfRule>
  </conditionalFormatting>
  <conditionalFormatting sqref="S21:T21">
    <cfRule type="cellIs" dxfId="224" priority="1" operator="lessThan">
      <formula>0.95</formula>
    </cfRule>
    <cfRule type="cellIs" dxfId="223" priority="2" operator="between">
      <formula>0.95</formula>
      <formula>0.999999999999999</formula>
    </cfRule>
    <cfRule type="cellIs" dxfId="222" priority="3" operator="greaterThanOrEqual">
      <formula>1</formula>
    </cfRule>
  </conditionalFormatting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0070C0"/>
  </sheetPr>
  <dimension ref="A1:AG28"/>
  <sheetViews>
    <sheetView workbookViewId="0">
      <selection activeCell="I5" sqref="I5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300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47" t="s">
        <v>238</v>
      </c>
      <c r="F4" s="448"/>
      <c r="G4" s="448"/>
      <c r="H4" s="448"/>
      <c r="I4" s="448"/>
      <c r="J4" s="448"/>
      <c r="K4" s="448"/>
      <c r="L4" s="448"/>
      <c r="M4" s="448"/>
      <c r="N4" s="448"/>
      <c r="O4" s="448"/>
      <c r="P4" s="448"/>
      <c r="Q4" s="448"/>
      <c r="R4" s="448"/>
      <c r="S4" s="448"/>
      <c r="T4" s="448"/>
      <c r="V4" s="13"/>
    </row>
    <row r="5" spans="1:24" ht="15" customHeight="1">
      <c r="F5" s="402" t="s">
        <v>337</v>
      </c>
      <c r="G5" s="16"/>
      <c r="H5" s="16"/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/>
      <c r="F8" s="23"/>
      <c r="G8" s="23"/>
      <c r="H8" s="23"/>
      <c r="I8" s="23"/>
      <c r="J8" s="23"/>
      <c r="K8" s="23"/>
      <c r="L8" s="51"/>
      <c r="M8" s="43"/>
      <c r="O8" s="102">
        <f>ROUND(Q8*P8,0)</f>
        <v>0</v>
      </c>
      <c r="P8" s="103">
        <v>5</v>
      </c>
      <c r="Q8" s="102">
        <f>SUM(F8:K8)</f>
        <v>0</v>
      </c>
      <c r="S8" s="102">
        <f>T8*P8</f>
        <v>0</v>
      </c>
      <c r="T8" s="102"/>
      <c r="U8" s="88" t="e">
        <f>ROUND((AVERAGE(F8:J8)),0)</f>
        <v>#DIV/0!</v>
      </c>
      <c r="V8" s="83"/>
      <c r="W8" s="89"/>
      <c r="X8" s="89"/>
    </row>
    <row r="9" spans="1:24" ht="22.95" customHeight="1">
      <c r="O9" s="52">
        <f>SUM(O7:O8)</f>
        <v>0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47" t="s">
        <v>260</v>
      </c>
      <c r="F18" s="448"/>
      <c r="G18" s="448"/>
      <c r="H18" s="448"/>
      <c r="I18" s="448"/>
      <c r="J18" s="448"/>
      <c r="K18" s="448"/>
      <c r="L18" s="448"/>
      <c r="M18" s="448"/>
      <c r="N18" s="448"/>
      <c r="O18" s="448"/>
      <c r="P18" s="448"/>
      <c r="Q18" s="448"/>
      <c r="R18" s="448"/>
      <c r="S18" s="448"/>
      <c r="T18" s="448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49" t="s">
        <v>265</v>
      </c>
      <c r="T20" s="429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/>
      <c r="F21" s="33">
        <f ca="1">ROUND((SUMIF($E$6:$X$9,$E21,O$6:O$9)),0)</f>
        <v>0</v>
      </c>
      <c r="G21" s="33">
        <f ca="1">ROUND((SUMIF($E$6:$X$9,$E21,S$6:S$9)),0)</f>
        <v>0</v>
      </c>
      <c r="H21" s="23"/>
      <c r="I21" s="61">
        <f ca="1">ROUND((SUMIF($E$6:$X$9,$E21,Q$6:Q$9)),0)</f>
        <v>0</v>
      </c>
      <c r="J21" s="61">
        <f ca="1">ROUND((SUMIF($E$6:$T$9,$E21,T$6:T$16)),0)</f>
        <v>0</v>
      </c>
      <c r="K21" s="23"/>
      <c r="L21" s="62" t="e">
        <f ca="1">F21/I21</f>
        <v>#DIV/0!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0" t="str">
        <f ca="1">IFERROR((AVERAGE(O21,Q21)),"")</f>
        <v/>
      </c>
      <c r="T21" s="433"/>
      <c r="U21" s="94">
        <v>1</v>
      </c>
      <c r="V21" s="95">
        <f ca="1">ROUND((SUMIF($E$6:$U$15,$E21,U$6:U$15)),0)</f>
        <v>0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1" t="str">
        <f ca="1">IFERROR((AVERAGE(O23:Q23)),"")</f>
        <v/>
      </c>
      <c r="T23" s="429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2" t="str">
        <f ca="1">IFERROR((AVERAGE(O24:Q24)),"")</f>
        <v/>
      </c>
      <c r="T24" s="453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0</v>
      </c>
      <c r="G26" s="42">
        <f t="shared" ca="1" si="1"/>
        <v>0</v>
      </c>
      <c r="H26" s="42">
        <f t="shared" si="1"/>
        <v>0</v>
      </c>
      <c r="I26" s="42">
        <f t="shared" ca="1" si="1"/>
        <v>0</v>
      </c>
      <c r="J26" s="42">
        <f t="shared" ca="1" si="1"/>
        <v>0</v>
      </c>
      <c r="K26" s="42">
        <f t="shared" si="1"/>
        <v>0</v>
      </c>
      <c r="L26" s="79" t="e">
        <f ca="1">F26/I26</f>
        <v>#DIV/0!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6" t="str">
        <f ca="1">IFERROR((AVERAGE(O26:Q26)),"")</f>
        <v/>
      </c>
      <c r="T26" s="424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221" priority="4" operator="lessThan">
      <formula>0.95</formula>
    </cfRule>
    <cfRule type="cellIs" dxfId="220" priority="5" operator="between">
      <formula>0.95</formula>
      <formula>0.999999999999999</formula>
    </cfRule>
    <cfRule type="cellIs" dxfId="219" priority="6" operator="greaterThanOrEqual">
      <formula>1</formula>
    </cfRule>
  </conditionalFormatting>
  <conditionalFormatting sqref="S21:T21">
    <cfRule type="cellIs" dxfId="218" priority="1" operator="lessThan">
      <formula>0.95</formula>
    </cfRule>
    <cfRule type="cellIs" dxfId="217" priority="2" operator="between">
      <formula>0.95</formula>
      <formula>0.999999999999999</formula>
    </cfRule>
    <cfRule type="cellIs" dxfId="216" priority="3" operator="greaterThanOrEqual">
      <formula>1</formula>
    </cfRule>
  </conditionalFormatting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rgb="FF0070C0"/>
  </sheetPr>
  <dimension ref="A1:AG28"/>
  <sheetViews>
    <sheetView workbookViewId="0">
      <selection activeCell="I5" sqref="I5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301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47" t="s">
        <v>238</v>
      </c>
      <c r="F4" s="448"/>
      <c r="G4" s="448"/>
      <c r="H4" s="448"/>
      <c r="I4" s="448"/>
      <c r="J4" s="448"/>
      <c r="K4" s="448"/>
      <c r="L4" s="448"/>
      <c r="M4" s="448"/>
      <c r="N4" s="448"/>
      <c r="O4" s="448"/>
      <c r="P4" s="448"/>
      <c r="Q4" s="448"/>
      <c r="R4" s="448"/>
      <c r="S4" s="448"/>
      <c r="T4" s="448"/>
      <c r="V4" s="13"/>
    </row>
    <row r="5" spans="1:24" ht="15" customHeight="1">
      <c r="F5" s="16"/>
      <c r="G5" s="16"/>
      <c r="H5" s="16"/>
      <c r="I5" s="402" t="s">
        <v>337</v>
      </c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/>
      <c r="F8" s="23"/>
      <c r="G8" s="23"/>
      <c r="H8" s="23"/>
      <c r="I8" s="23"/>
      <c r="J8" s="23"/>
      <c r="K8" s="23"/>
      <c r="L8" s="51"/>
      <c r="M8" s="43"/>
      <c r="O8" s="102">
        <f>ROUND(Q8*P8,0)</f>
        <v>0</v>
      </c>
      <c r="P8" s="103">
        <v>5</v>
      </c>
      <c r="Q8" s="102">
        <f>SUM(F8:K8)</f>
        <v>0</v>
      </c>
      <c r="S8" s="102">
        <f>T8*P8</f>
        <v>0</v>
      </c>
      <c r="T8" s="102"/>
      <c r="U8" s="88" t="e">
        <f>ROUND((AVERAGE(F8:J8)),0)</f>
        <v>#DIV/0!</v>
      </c>
      <c r="V8" s="83"/>
      <c r="W8" s="89"/>
      <c r="X8" s="89"/>
    </row>
    <row r="9" spans="1:24" ht="22.95" customHeight="1">
      <c r="O9" s="52">
        <f>SUM(O7:O8)</f>
        <v>0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47" t="s">
        <v>260</v>
      </c>
      <c r="F18" s="448"/>
      <c r="G18" s="448"/>
      <c r="H18" s="448"/>
      <c r="I18" s="448"/>
      <c r="J18" s="448"/>
      <c r="K18" s="448"/>
      <c r="L18" s="448"/>
      <c r="M18" s="448"/>
      <c r="N18" s="448"/>
      <c r="O18" s="448"/>
      <c r="P18" s="448"/>
      <c r="Q18" s="448"/>
      <c r="R18" s="448"/>
      <c r="S18" s="448"/>
      <c r="T18" s="448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49" t="s">
        <v>265</v>
      </c>
      <c r="T20" s="429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/>
      <c r="F21" s="33">
        <f ca="1">ROUND((SUMIF($E$6:$X$9,$E21,O$6:O$9)),0)</f>
        <v>0</v>
      </c>
      <c r="G21" s="33">
        <f ca="1">ROUND((SUMIF($E$6:$X$9,$E21,S$6:S$9)),0)</f>
        <v>0</v>
      </c>
      <c r="H21" s="23"/>
      <c r="I21" s="61">
        <f ca="1">ROUND((SUMIF($E$6:$X$9,$E21,Q$6:Q$9)),0)</f>
        <v>0</v>
      </c>
      <c r="J21" s="61">
        <f ca="1">ROUND((SUMIF($E$6:$T$9,$E21,T$6:T$16)),0)</f>
        <v>0</v>
      </c>
      <c r="K21" s="23"/>
      <c r="L21" s="62" t="e">
        <f ca="1">F21/I21</f>
        <v>#DIV/0!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0" t="str">
        <f ca="1">IFERROR((AVERAGE(O21,Q21)),"")</f>
        <v/>
      </c>
      <c r="T21" s="433"/>
      <c r="U21" s="94">
        <v>1</v>
      </c>
      <c r="V21" s="95">
        <f ca="1">ROUND((SUMIF($E$6:$U$15,$E21,U$6:U$15)),0)</f>
        <v>0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1" t="str">
        <f ca="1">IFERROR((AVERAGE(O23:Q23)),"")</f>
        <v/>
      </c>
      <c r="T23" s="429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2" t="str">
        <f ca="1">IFERROR((AVERAGE(O24:Q24)),"")</f>
        <v/>
      </c>
      <c r="T24" s="453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0</v>
      </c>
      <c r="G26" s="42">
        <f t="shared" ca="1" si="1"/>
        <v>0</v>
      </c>
      <c r="H26" s="42">
        <f t="shared" si="1"/>
        <v>0</v>
      </c>
      <c r="I26" s="42">
        <f t="shared" ca="1" si="1"/>
        <v>0</v>
      </c>
      <c r="J26" s="42">
        <f t="shared" ca="1" si="1"/>
        <v>0</v>
      </c>
      <c r="K26" s="42">
        <f t="shared" si="1"/>
        <v>0</v>
      </c>
      <c r="L26" s="79" t="e">
        <f ca="1">F26/I26</f>
        <v>#DIV/0!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6" t="str">
        <f ca="1">IFERROR((AVERAGE(O26:Q26)),"")</f>
        <v/>
      </c>
      <c r="T26" s="424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215" priority="4" operator="lessThan">
      <formula>0.95</formula>
    </cfRule>
    <cfRule type="cellIs" dxfId="214" priority="5" operator="between">
      <formula>0.95</formula>
      <formula>0.999999999999999</formula>
    </cfRule>
    <cfRule type="cellIs" dxfId="213" priority="6" operator="greaterThanOrEqual">
      <formula>1</formula>
    </cfRule>
  </conditionalFormatting>
  <conditionalFormatting sqref="S21:T21">
    <cfRule type="cellIs" dxfId="212" priority="1" operator="lessThan">
      <formula>0.95</formula>
    </cfRule>
    <cfRule type="cellIs" dxfId="211" priority="2" operator="between">
      <formula>0.95</formula>
      <formula>0.999999999999999</formula>
    </cfRule>
    <cfRule type="cellIs" dxfId="210" priority="3" operator="greaterThanOrEqual">
      <formula>1</formula>
    </cfRule>
  </conditionalFormatting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rgb="FF0070C0"/>
  </sheetPr>
  <dimension ref="A1:AG28"/>
  <sheetViews>
    <sheetView workbookViewId="0">
      <selection activeCell="G7" sqref="G7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302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47" t="s">
        <v>238</v>
      </c>
      <c r="F4" s="448"/>
      <c r="G4" s="448"/>
      <c r="H4" s="448"/>
      <c r="I4" s="448"/>
      <c r="J4" s="448"/>
      <c r="K4" s="448"/>
      <c r="L4" s="448"/>
      <c r="M4" s="448"/>
      <c r="N4" s="448"/>
      <c r="O4" s="448"/>
      <c r="P4" s="448"/>
      <c r="Q4" s="448"/>
      <c r="R4" s="448"/>
      <c r="S4" s="448"/>
      <c r="T4" s="448"/>
      <c r="V4" s="13"/>
    </row>
    <row r="5" spans="1:24" ht="15" customHeight="1">
      <c r="F5" s="16"/>
      <c r="G5" s="16"/>
      <c r="H5" s="16"/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/>
      <c r="F8" s="23"/>
      <c r="G8" s="23"/>
      <c r="H8" s="23"/>
      <c r="I8" s="23"/>
      <c r="J8" s="23"/>
      <c r="K8" s="23"/>
      <c r="L8" s="51"/>
      <c r="M8" s="43"/>
      <c r="O8" s="102">
        <f>ROUND(Q8*P8,0)</f>
        <v>0</v>
      </c>
      <c r="P8" s="103">
        <v>5</v>
      </c>
      <c r="Q8" s="102">
        <f>SUM(F8:K8)</f>
        <v>0</v>
      </c>
      <c r="S8" s="102">
        <f>T8*P8</f>
        <v>0</v>
      </c>
      <c r="T8" s="102"/>
      <c r="U8" s="88" t="e">
        <f>ROUND((AVERAGE(F8:J8)),0)</f>
        <v>#DIV/0!</v>
      </c>
      <c r="V8" s="83"/>
      <c r="W8" s="89"/>
      <c r="X8" s="89"/>
    </row>
    <row r="9" spans="1:24" ht="22.95" customHeight="1">
      <c r="O9" s="52">
        <f>SUM(O7:O8)</f>
        <v>0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47" t="s">
        <v>260</v>
      </c>
      <c r="F18" s="448"/>
      <c r="G18" s="448"/>
      <c r="H18" s="448"/>
      <c r="I18" s="448"/>
      <c r="J18" s="448"/>
      <c r="K18" s="448"/>
      <c r="L18" s="448"/>
      <c r="M18" s="448"/>
      <c r="N18" s="448"/>
      <c r="O18" s="448"/>
      <c r="P18" s="448"/>
      <c r="Q18" s="448"/>
      <c r="R18" s="448"/>
      <c r="S18" s="448"/>
      <c r="T18" s="448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49" t="s">
        <v>265</v>
      </c>
      <c r="T20" s="429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/>
      <c r="F21" s="33">
        <f ca="1">ROUND((SUMIF($E$6:$X$9,$E21,O$6:O$9)),0)</f>
        <v>0</v>
      </c>
      <c r="G21" s="33">
        <f ca="1">ROUND((SUMIF($E$6:$X$9,$E21,S$6:S$9)),0)</f>
        <v>0</v>
      </c>
      <c r="H21" s="23"/>
      <c r="I21" s="61">
        <f ca="1">ROUND((SUMIF($E$6:$X$9,$E21,Q$6:Q$9)),0)</f>
        <v>0</v>
      </c>
      <c r="J21" s="61">
        <f ca="1">ROUND((SUMIF($E$6:$T$9,$E21,T$6:T$16)),0)</f>
        <v>0</v>
      </c>
      <c r="K21" s="23"/>
      <c r="L21" s="62" t="e">
        <f ca="1">F21/I21</f>
        <v>#DIV/0!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0" t="str">
        <f ca="1">IFERROR((AVERAGE(O21,Q21)),"")</f>
        <v/>
      </c>
      <c r="T21" s="433"/>
      <c r="U21" s="94">
        <v>1</v>
      </c>
      <c r="V21" s="95">
        <f ca="1">ROUND((SUMIF($E$6:$U$15,$E21,U$6:U$15)),0)</f>
        <v>0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1" t="str">
        <f ca="1">IFERROR((AVERAGE(O23:Q23)),"")</f>
        <v/>
      </c>
      <c r="T23" s="429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2" t="str">
        <f ca="1">IFERROR((AVERAGE(O24:Q24)),"")</f>
        <v/>
      </c>
      <c r="T24" s="453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0</v>
      </c>
      <c r="G26" s="42">
        <f t="shared" ca="1" si="1"/>
        <v>0</v>
      </c>
      <c r="H26" s="42">
        <f t="shared" si="1"/>
        <v>0</v>
      </c>
      <c r="I26" s="42">
        <f t="shared" ca="1" si="1"/>
        <v>0</v>
      </c>
      <c r="J26" s="42">
        <f t="shared" ca="1" si="1"/>
        <v>0</v>
      </c>
      <c r="K26" s="42">
        <f t="shared" si="1"/>
        <v>0</v>
      </c>
      <c r="L26" s="79" t="e">
        <f ca="1">F26/I26</f>
        <v>#DIV/0!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6" t="str">
        <f ca="1">IFERROR((AVERAGE(O26:Q26)),"")</f>
        <v/>
      </c>
      <c r="T26" s="424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209" priority="4" operator="lessThan">
      <formula>0.95</formula>
    </cfRule>
    <cfRule type="cellIs" dxfId="208" priority="5" operator="between">
      <formula>0.95</formula>
      <formula>0.999999999999999</formula>
    </cfRule>
    <cfRule type="cellIs" dxfId="207" priority="6" operator="greaterThanOrEqual">
      <formula>1</formula>
    </cfRule>
  </conditionalFormatting>
  <conditionalFormatting sqref="S21:T21">
    <cfRule type="cellIs" dxfId="206" priority="1" operator="lessThan">
      <formula>0.95</formula>
    </cfRule>
    <cfRule type="cellIs" dxfId="205" priority="2" operator="between">
      <formula>0.95</formula>
      <formula>0.999999999999999</formula>
    </cfRule>
    <cfRule type="cellIs" dxfId="204" priority="3" operator="greaterThanOrEqual">
      <formula>1</formula>
    </cfRule>
  </conditionalFormatting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rgb="FF0070C0"/>
  </sheetPr>
  <dimension ref="A1:AG28"/>
  <sheetViews>
    <sheetView workbookViewId="0">
      <selection activeCell="G7" sqref="G7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303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47" t="s">
        <v>238</v>
      </c>
      <c r="F4" s="448"/>
      <c r="G4" s="448"/>
      <c r="H4" s="448"/>
      <c r="I4" s="448"/>
      <c r="J4" s="448"/>
      <c r="K4" s="448"/>
      <c r="L4" s="448"/>
      <c r="M4" s="448"/>
      <c r="N4" s="448"/>
      <c r="O4" s="448"/>
      <c r="P4" s="448"/>
      <c r="Q4" s="448"/>
      <c r="R4" s="448"/>
      <c r="S4" s="448"/>
      <c r="T4" s="448"/>
      <c r="V4" s="13"/>
    </row>
    <row r="5" spans="1:24" ht="15" customHeight="1">
      <c r="F5" s="16"/>
      <c r="G5" s="16"/>
      <c r="H5" s="16"/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/>
      <c r="F8" s="23"/>
      <c r="G8" s="23"/>
      <c r="H8" s="23"/>
      <c r="I8" s="23"/>
      <c r="J8" s="23"/>
      <c r="K8" s="23"/>
      <c r="L8" s="51"/>
      <c r="M8" s="43"/>
      <c r="O8" s="102">
        <f>ROUND(Q8*P8,0)</f>
        <v>0</v>
      </c>
      <c r="P8" s="103">
        <v>5</v>
      </c>
      <c r="Q8" s="102">
        <f>SUM(F8:K8)</f>
        <v>0</v>
      </c>
      <c r="S8" s="102">
        <f>T8*P8</f>
        <v>0</v>
      </c>
      <c r="T8" s="102"/>
      <c r="U8" s="88" t="e">
        <f>ROUND((AVERAGE(F8:J8)),0)</f>
        <v>#DIV/0!</v>
      </c>
      <c r="V8" s="83"/>
      <c r="W8" s="89"/>
      <c r="X8" s="89"/>
    </row>
    <row r="9" spans="1:24" ht="22.95" customHeight="1">
      <c r="O9" s="52">
        <f>SUM(O7:O8)</f>
        <v>0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47" t="s">
        <v>260</v>
      </c>
      <c r="F18" s="448"/>
      <c r="G18" s="448"/>
      <c r="H18" s="448"/>
      <c r="I18" s="448"/>
      <c r="J18" s="448"/>
      <c r="K18" s="448"/>
      <c r="L18" s="448"/>
      <c r="M18" s="448"/>
      <c r="N18" s="448"/>
      <c r="O18" s="448"/>
      <c r="P18" s="448"/>
      <c r="Q18" s="448"/>
      <c r="R18" s="448"/>
      <c r="S18" s="448"/>
      <c r="T18" s="448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49" t="s">
        <v>265</v>
      </c>
      <c r="T20" s="429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/>
      <c r="F21" s="33">
        <f ca="1">ROUND((SUMIF($E$6:$X$9,$E21,O$6:O$9)),0)</f>
        <v>0</v>
      </c>
      <c r="G21" s="33">
        <f ca="1">ROUND((SUMIF($E$6:$X$9,$E21,S$6:S$9)),0)</f>
        <v>0</v>
      </c>
      <c r="H21" s="23"/>
      <c r="I21" s="61">
        <f ca="1">ROUND((SUMIF($E$6:$X$9,$E21,Q$6:Q$9)),0)</f>
        <v>0</v>
      </c>
      <c r="J21" s="61">
        <f ca="1">ROUND((SUMIF($E$6:$T$9,$E21,T$6:T$16)),0)</f>
        <v>0</v>
      </c>
      <c r="K21" s="23"/>
      <c r="L21" s="62" t="e">
        <f ca="1">F21/I21</f>
        <v>#DIV/0!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0" t="str">
        <f ca="1">IFERROR((AVERAGE(O21,Q21)),"")</f>
        <v/>
      </c>
      <c r="T21" s="433"/>
      <c r="U21" s="94">
        <v>1</v>
      </c>
      <c r="V21" s="95">
        <f ca="1">ROUND((SUMIF($E$6:$U$15,$E21,U$6:U$15)),0)</f>
        <v>0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1" t="str">
        <f ca="1">IFERROR((AVERAGE(O23:Q23)),"")</f>
        <v/>
      </c>
      <c r="T23" s="429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2" t="str">
        <f ca="1">IFERROR((AVERAGE(O24:Q24)),"")</f>
        <v/>
      </c>
      <c r="T24" s="453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0</v>
      </c>
      <c r="G26" s="42">
        <f t="shared" ca="1" si="1"/>
        <v>0</v>
      </c>
      <c r="H26" s="42">
        <f t="shared" si="1"/>
        <v>0</v>
      </c>
      <c r="I26" s="42">
        <f t="shared" ca="1" si="1"/>
        <v>0</v>
      </c>
      <c r="J26" s="42">
        <f t="shared" ca="1" si="1"/>
        <v>0</v>
      </c>
      <c r="K26" s="42">
        <f t="shared" si="1"/>
        <v>0</v>
      </c>
      <c r="L26" s="79" t="e">
        <f ca="1">F26/I26</f>
        <v>#DIV/0!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6" t="str">
        <f ca="1">IFERROR((AVERAGE(O26:Q26)),"")</f>
        <v/>
      </c>
      <c r="T26" s="424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203" priority="4" operator="lessThan">
      <formula>0.95</formula>
    </cfRule>
    <cfRule type="cellIs" dxfId="202" priority="5" operator="between">
      <formula>0.95</formula>
      <formula>0.999999999999999</formula>
    </cfRule>
    <cfRule type="cellIs" dxfId="201" priority="6" operator="greaterThanOrEqual">
      <formula>1</formula>
    </cfRule>
  </conditionalFormatting>
  <conditionalFormatting sqref="S21:T21">
    <cfRule type="cellIs" dxfId="200" priority="1" operator="lessThan">
      <formula>0.95</formula>
    </cfRule>
    <cfRule type="cellIs" dxfId="199" priority="2" operator="between">
      <formula>0.95</formula>
      <formula>0.999999999999999</formula>
    </cfRule>
    <cfRule type="cellIs" dxfId="198" priority="3" operator="greaterThanOrEqual">
      <formula>1</formula>
    </cfRule>
  </conditionalFormatting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rgb="FF0070C0"/>
  </sheetPr>
  <dimension ref="A1:AG28"/>
  <sheetViews>
    <sheetView workbookViewId="0">
      <selection activeCell="G7" sqref="G7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304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47" t="s">
        <v>238</v>
      </c>
      <c r="F4" s="448"/>
      <c r="G4" s="448"/>
      <c r="H4" s="448"/>
      <c r="I4" s="448"/>
      <c r="J4" s="448"/>
      <c r="K4" s="448"/>
      <c r="L4" s="448"/>
      <c r="M4" s="448"/>
      <c r="N4" s="448"/>
      <c r="O4" s="448"/>
      <c r="P4" s="448"/>
      <c r="Q4" s="448"/>
      <c r="R4" s="448"/>
      <c r="S4" s="448"/>
      <c r="T4" s="448"/>
      <c r="V4" s="13"/>
    </row>
    <row r="5" spans="1:24" ht="15" customHeight="1">
      <c r="F5" s="16"/>
      <c r="G5" s="16"/>
      <c r="H5" s="16"/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/>
      <c r="F8" s="23"/>
      <c r="G8" s="23"/>
      <c r="H8" s="23"/>
      <c r="I8" s="23"/>
      <c r="J8" s="23"/>
      <c r="K8" s="23"/>
      <c r="L8" s="51"/>
      <c r="M8" s="43"/>
      <c r="O8" s="102">
        <f>ROUND(Q8*P8,0)</f>
        <v>0</v>
      </c>
      <c r="P8" s="103">
        <v>5</v>
      </c>
      <c r="Q8" s="102">
        <f>SUM(F8:K8)</f>
        <v>0</v>
      </c>
      <c r="S8" s="102">
        <f>T8*P8</f>
        <v>0</v>
      </c>
      <c r="T8" s="102"/>
      <c r="U8" s="88" t="e">
        <f>ROUND((AVERAGE(F8:J8)),0)</f>
        <v>#DIV/0!</v>
      </c>
      <c r="V8" s="83"/>
      <c r="W8" s="89"/>
      <c r="X8" s="89"/>
    </row>
    <row r="9" spans="1:24" ht="22.95" customHeight="1">
      <c r="O9" s="52">
        <f>SUM(O7:O8)</f>
        <v>0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47" t="s">
        <v>260</v>
      </c>
      <c r="F18" s="448"/>
      <c r="G18" s="448"/>
      <c r="H18" s="448"/>
      <c r="I18" s="448"/>
      <c r="J18" s="448"/>
      <c r="K18" s="448"/>
      <c r="L18" s="448"/>
      <c r="M18" s="448"/>
      <c r="N18" s="448"/>
      <c r="O18" s="448"/>
      <c r="P18" s="448"/>
      <c r="Q18" s="448"/>
      <c r="R18" s="448"/>
      <c r="S18" s="448"/>
      <c r="T18" s="448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49" t="s">
        <v>265</v>
      </c>
      <c r="T20" s="429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/>
      <c r="F21" s="33">
        <f ca="1">ROUND((SUMIF($E$6:$X$9,$E21,O$6:O$9)),0)</f>
        <v>0</v>
      </c>
      <c r="G21" s="33">
        <f ca="1">ROUND((SUMIF($E$6:$X$9,$E21,S$6:S$9)),0)</f>
        <v>0</v>
      </c>
      <c r="H21" s="23"/>
      <c r="I21" s="61">
        <f ca="1">ROUND((SUMIF($E$6:$X$9,$E21,Q$6:Q$9)),0)</f>
        <v>0</v>
      </c>
      <c r="J21" s="61">
        <f ca="1">ROUND((SUMIF($E$6:$T$9,$E21,T$6:T$16)),0)</f>
        <v>0</v>
      </c>
      <c r="K21" s="23"/>
      <c r="L21" s="62" t="e">
        <f ca="1">F21/I21</f>
        <v>#DIV/0!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0" t="str">
        <f ca="1">IFERROR((AVERAGE(O21,Q21)),"")</f>
        <v/>
      </c>
      <c r="T21" s="433"/>
      <c r="U21" s="94">
        <v>1</v>
      </c>
      <c r="V21" s="95">
        <f ca="1">ROUND((SUMIF($E$6:$U$15,$E21,U$6:U$15)),0)</f>
        <v>0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1" t="str">
        <f ca="1">IFERROR((AVERAGE(O23:Q23)),"")</f>
        <v/>
      </c>
      <c r="T23" s="429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2" t="str">
        <f ca="1">IFERROR((AVERAGE(O24:Q24)),"")</f>
        <v/>
      </c>
      <c r="T24" s="453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0</v>
      </c>
      <c r="G26" s="42">
        <f t="shared" ca="1" si="1"/>
        <v>0</v>
      </c>
      <c r="H26" s="42">
        <f t="shared" si="1"/>
        <v>0</v>
      </c>
      <c r="I26" s="42">
        <f t="shared" ca="1" si="1"/>
        <v>0</v>
      </c>
      <c r="J26" s="42">
        <f t="shared" ca="1" si="1"/>
        <v>0</v>
      </c>
      <c r="K26" s="42">
        <f t="shared" si="1"/>
        <v>0</v>
      </c>
      <c r="L26" s="79" t="e">
        <f ca="1">F26/I26</f>
        <v>#DIV/0!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6" t="str">
        <f ca="1">IFERROR((AVERAGE(O26:Q26)),"")</f>
        <v/>
      </c>
      <c r="T26" s="424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197" priority="4" operator="lessThan">
      <formula>0.95</formula>
    </cfRule>
    <cfRule type="cellIs" dxfId="196" priority="5" operator="between">
      <formula>0.95</formula>
      <formula>0.999999999999999</formula>
    </cfRule>
    <cfRule type="cellIs" dxfId="195" priority="6" operator="greaterThanOrEqual">
      <formula>1</formula>
    </cfRule>
  </conditionalFormatting>
  <conditionalFormatting sqref="S21:T21">
    <cfRule type="cellIs" dxfId="194" priority="1" operator="lessThan">
      <formula>0.95</formula>
    </cfRule>
    <cfRule type="cellIs" dxfId="193" priority="2" operator="between">
      <formula>0.95</formula>
      <formula>0.999999999999999</formula>
    </cfRule>
    <cfRule type="cellIs" dxfId="192" priority="3" operator="greaterThanOrEqual">
      <formula>1</formula>
    </cfRule>
  </conditionalFormatting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rgb="FF0070C0"/>
  </sheetPr>
  <dimension ref="A1:AG28"/>
  <sheetViews>
    <sheetView workbookViewId="0">
      <selection activeCell="G7" sqref="G7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305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47" t="s">
        <v>238</v>
      </c>
      <c r="F4" s="448"/>
      <c r="G4" s="448"/>
      <c r="H4" s="448"/>
      <c r="I4" s="448"/>
      <c r="J4" s="448"/>
      <c r="K4" s="448"/>
      <c r="L4" s="448"/>
      <c r="M4" s="448"/>
      <c r="N4" s="448"/>
      <c r="O4" s="448"/>
      <c r="P4" s="448"/>
      <c r="Q4" s="448"/>
      <c r="R4" s="448"/>
      <c r="S4" s="448"/>
      <c r="T4" s="448"/>
      <c r="V4" s="13"/>
    </row>
    <row r="5" spans="1:24" ht="15" customHeight="1">
      <c r="F5" s="16"/>
      <c r="G5" s="16"/>
      <c r="H5" s="16"/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/>
      <c r="F8" s="23"/>
      <c r="G8" s="23"/>
      <c r="H8" s="23"/>
      <c r="I8" s="23"/>
      <c r="J8" s="23"/>
      <c r="K8" s="23"/>
      <c r="L8" s="51"/>
      <c r="M8" s="43"/>
      <c r="O8" s="102">
        <f>ROUND(Q8*P8,0)</f>
        <v>0</v>
      </c>
      <c r="P8" s="103">
        <v>5</v>
      </c>
      <c r="Q8" s="102">
        <f>SUM(F8:K8)</f>
        <v>0</v>
      </c>
      <c r="S8" s="102">
        <f>T8*P8</f>
        <v>0</v>
      </c>
      <c r="T8" s="102"/>
      <c r="U8" s="88" t="e">
        <f>ROUND((AVERAGE(F8:J8)),0)</f>
        <v>#DIV/0!</v>
      </c>
      <c r="V8" s="83"/>
      <c r="W8" s="89"/>
      <c r="X8" s="89"/>
    </row>
    <row r="9" spans="1:24" ht="22.95" customHeight="1">
      <c r="O9" s="52">
        <f>SUM(O7:O8)</f>
        <v>0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47" t="s">
        <v>260</v>
      </c>
      <c r="F18" s="448"/>
      <c r="G18" s="448"/>
      <c r="H18" s="448"/>
      <c r="I18" s="448"/>
      <c r="J18" s="448"/>
      <c r="K18" s="448"/>
      <c r="L18" s="448"/>
      <c r="M18" s="448"/>
      <c r="N18" s="448"/>
      <c r="O18" s="448"/>
      <c r="P18" s="448"/>
      <c r="Q18" s="448"/>
      <c r="R18" s="448"/>
      <c r="S18" s="448"/>
      <c r="T18" s="448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49" t="s">
        <v>265</v>
      </c>
      <c r="T20" s="429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/>
      <c r="F21" s="33">
        <f ca="1">ROUND((SUMIF($E$6:$X$9,$E21,O$6:O$9)),0)</f>
        <v>0</v>
      </c>
      <c r="G21" s="33">
        <f ca="1">ROUND((SUMIF($E$6:$X$9,$E21,S$6:S$9)),0)</f>
        <v>0</v>
      </c>
      <c r="H21" s="23"/>
      <c r="I21" s="61">
        <f ca="1">ROUND((SUMIF($E$6:$X$9,$E21,Q$6:Q$9)),0)</f>
        <v>0</v>
      </c>
      <c r="J21" s="61">
        <f ca="1">ROUND((SUMIF($E$6:$T$9,$E21,T$6:T$16)),0)</f>
        <v>0</v>
      </c>
      <c r="K21" s="23"/>
      <c r="L21" s="62" t="e">
        <f ca="1">F21/I21</f>
        <v>#DIV/0!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0" t="str">
        <f ca="1">IFERROR((AVERAGE(O21,Q21)),"")</f>
        <v/>
      </c>
      <c r="T21" s="433"/>
      <c r="U21" s="94">
        <v>1</v>
      </c>
      <c r="V21" s="95">
        <f ca="1">ROUND((SUMIF($E$6:$U$15,$E21,U$6:U$15)),0)</f>
        <v>0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1" t="str">
        <f ca="1">IFERROR((AVERAGE(O23:Q23)),"")</f>
        <v/>
      </c>
      <c r="T23" s="429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2" t="str">
        <f ca="1">IFERROR((AVERAGE(O24:Q24)),"")</f>
        <v/>
      </c>
      <c r="T24" s="453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0</v>
      </c>
      <c r="G26" s="42">
        <f t="shared" ca="1" si="1"/>
        <v>0</v>
      </c>
      <c r="H26" s="42">
        <f t="shared" si="1"/>
        <v>0</v>
      </c>
      <c r="I26" s="42">
        <f t="shared" ca="1" si="1"/>
        <v>0</v>
      </c>
      <c r="J26" s="42">
        <f t="shared" ca="1" si="1"/>
        <v>0</v>
      </c>
      <c r="K26" s="42">
        <f t="shared" si="1"/>
        <v>0</v>
      </c>
      <c r="L26" s="79" t="e">
        <f ca="1">F26/I26</f>
        <v>#DIV/0!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6" t="str">
        <f ca="1">IFERROR((AVERAGE(O26:Q26)),"")</f>
        <v/>
      </c>
      <c r="T26" s="424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191" priority="4" operator="lessThan">
      <formula>0.95</formula>
    </cfRule>
    <cfRule type="cellIs" dxfId="190" priority="5" operator="between">
      <formula>0.95</formula>
      <formula>0.999999999999999</formula>
    </cfRule>
    <cfRule type="cellIs" dxfId="189" priority="6" operator="greaterThanOrEqual">
      <formula>1</formula>
    </cfRule>
  </conditionalFormatting>
  <conditionalFormatting sqref="S21:T21">
    <cfRule type="cellIs" dxfId="188" priority="1" operator="lessThan">
      <formula>0.95</formula>
    </cfRule>
    <cfRule type="cellIs" dxfId="187" priority="2" operator="between">
      <formula>0.95</formula>
      <formula>0.999999999999999</formula>
    </cfRule>
    <cfRule type="cellIs" dxfId="186" priority="3" operator="greaterThanOrEqual">
      <formula>1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4">
    <tabColor theme="9" tint="-0.249977111117893"/>
  </sheetPr>
  <dimension ref="A1:JN17"/>
  <sheetViews>
    <sheetView showGridLines="0" zoomScale="80" zoomScaleNormal="80" workbookViewId="0">
      <pane xSplit="1" ySplit="1" topLeftCell="B2" activePane="bottomRight" state="frozen"/>
      <selection pane="topRight"/>
      <selection pane="bottomLeft"/>
      <selection pane="bottomRight" activeCell="AO26" sqref="AO26"/>
    </sheetView>
  </sheetViews>
  <sheetFormatPr defaultColWidth="9" defaultRowHeight="14.4"/>
  <cols>
    <col min="1" max="1" width="37.33203125" style="270" customWidth="1"/>
    <col min="2" max="2" width="6.6640625" customWidth="1"/>
    <col min="3" max="3" width="6.33203125" customWidth="1"/>
    <col min="4" max="4" width="7.33203125" customWidth="1"/>
    <col min="5" max="6" width="6.6640625" customWidth="1"/>
    <col min="7" max="7" width="6.88671875" customWidth="1"/>
    <col min="8" max="8" width="7.88671875" customWidth="1"/>
    <col min="9" max="9" width="7.6640625" customWidth="1"/>
    <col min="10" max="10" width="7.33203125" customWidth="1"/>
    <col min="11" max="11" width="8.33203125" customWidth="1"/>
    <col min="12" max="13" width="7.6640625" customWidth="1"/>
    <col min="14" max="14" width="7.88671875" customWidth="1"/>
    <col min="15" max="15" width="8.88671875" customWidth="1"/>
    <col min="16" max="16" width="7.6640625" customWidth="1"/>
    <col min="17" max="17" width="7.33203125" customWidth="1"/>
    <col min="18" max="18" width="8.33203125" customWidth="1"/>
    <col min="19" max="20" width="7.6640625" customWidth="1"/>
    <col min="21" max="21" width="7.88671875" customWidth="1"/>
    <col min="22" max="22" width="8.88671875" customWidth="1"/>
    <col min="23" max="23" width="7.6640625" customWidth="1"/>
    <col min="24" max="24" width="7.33203125" customWidth="1"/>
    <col min="25" max="25" width="8.33203125" customWidth="1"/>
    <col min="26" max="27" width="7.6640625" customWidth="1"/>
    <col min="28" max="28" width="7.88671875" customWidth="1"/>
    <col min="29" max="29" width="8.88671875" customWidth="1"/>
    <col min="30" max="30" width="6.6640625" customWidth="1"/>
    <col min="31" max="31" width="6.33203125" customWidth="1"/>
    <col min="32" max="32" width="7.33203125" customWidth="1"/>
    <col min="33" max="34" width="6.6640625" customWidth="1"/>
    <col min="35" max="35" width="6.88671875" customWidth="1"/>
    <col min="36" max="36" width="7.88671875" customWidth="1"/>
    <col min="37" max="37" width="6.6640625" customWidth="1"/>
    <col min="38" max="38" width="6.33203125" customWidth="1"/>
    <col min="39" max="39" width="8.33203125" customWidth="1"/>
    <col min="40" max="41" width="7.6640625" customWidth="1"/>
    <col min="42" max="42" width="7.88671875" customWidth="1"/>
    <col min="43" max="43" width="8.88671875" customWidth="1"/>
    <col min="44" max="44" width="7.6640625" customWidth="1"/>
    <col min="45" max="45" width="7.33203125" customWidth="1"/>
    <col min="46" max="46" width="8.33203125" customWidth="1"/>
    <col min="47" max="48" width="7.6640625" customWidth="1"/>
    <col min="49" max="49" width="7.88671875" customWidth="1"/>
    <col min="50" max="50" width="8.88671875" customWidth="1"/>
    <col min="51" max="51" width="7.6640625" customWidth="1"/>
    <col min="52" max="52" width="7.33203125" customWidth="1"/>
    <col min="53" max="53" width="8.33203125" customWidth="1"/>
    <col min="54" max="55" width="7.6640625" customWidth="1"/>
    <col min="56" max="56" width="7.88671875" customWidth="1"/>
    <col min="57" max="57" width="8.88671875" customWidth="1"/>
    <col min="58" max="58" width="7.6640625" customWidth="1"/>
    <col min="59" max="59" width="7.33203125" customWidth="1"/>
    <col min="60" max="60" width="8.33203125" customWidth="1"/>
    <col min="61" max="62" width="6.6640625" customWidth="1"/>
    <col min="63" max="63" width="6.88671875" customWidth="1"/>
    <col min="64" max="64" width="7.88671875" customWidth="1"/>
    <col min="65" max="65" width="6.6640625" customWidth="1"/>
    <col min="66" max="66" width="6.33203125" customWidth="1"/>
    <col min="67" max="67" width="7.33203125" customWidth="1"/>
    <col min="68" max="69" width="6.6640625" customWidth="1"/>
    <col min="70" max="70" width="7.88671875" customWidth="1"/>
    <col min="71" max="71" width="8.88671875" customWidth="1"/>
    <col min="72" max="72" width="7.6640625" customWidth="1"/>
    <col min="73" max="73" width="7.33203125" customWidth="1"/>
    <col min="74" max="74" width="8.33203125" customWidth="1"/>
    <col min="75" max="76" width="7.6640625" customWidth="1"/>
    <col min="77" max="77" width="7.88671875" customWidth="1"/>
    <col min="78" max="78" width="8.88671875" customWidth="1"/>
    <col min="79" max="79" width="7.6640625" customWidth="1"/>
    <col min="80" max="80" width="7.33203125" customWidth="1"/>
    <col min="81" max="81" width="8.33203125" customWidth="1"/>
    <col min="82" max="83" width="7.6640625" customWidth="1"/>
    <col min="84" max="84" width="7.88671875" customWidth="1"/>
    <col min="86" max="86" width="7.6640625" customWidth="1"/>
    <col min="87" max="87" width="7.33203125" customWidth="1"/>
    <col min="88" max="88" width="8.33203125" customWidth="1"/>
    <col min="89" max="90" width="7.6640625" customWidth="1"/>
    <col min="91" max="91" width="6.88671875" customWidth="1"/>
    <col min="92" max="92" width="7.88671875" customWidth="1"/>
    <col min="93" max="93" width="6.6640625" customWidth="1"/>
    <col min="94" max="94" width="6.33203125" customWidth="1"/>
    <col min="95" max="95" width="7.33203125" customWidth="1"/>
    <col min="96" max="97" width="6.6640625" customWidth="1"/>
    <col min="98" max="98" width="6.88671875" customWidth="1"/>
    <col min="99" max="99" width="7.88671875" customWidth="1"/>
    <col min="100" max="100" width="7.6640625" customWidth="1"/>
    <col min="101" max="101" width="7.33203125" customWidth="1"/>
    <col min="102" max="102" width="8.33203125" customWidth="1"/>
    <col min="103" max="104" width="7.6640625" customWidth="1"/>
    <col min="105" max="105" width="7.88671875" customWidth="1"/>
    <col min="107" max="107" width="7.6640625" customWidth="1"/>
    <col min="108" max="108" width="7.33203125" customWidth="1"/>
    <col min="109" max="109" width="8.33203125" customWidth="1"/>
    <col min="110" max="111" width="7.6640625" customWidth="1"/>
    <col min="112" max="112" width="7.88671875" customWidth="1"/>
    <col min="114" max="114" width="7.6640625" customWidth="1"/>
    <col min="115" max="115" width="7.33203125" customWidth="1"/>
    <col min="116" max="116" width="8.33203125" customWidth="1"/>
    <col min="117" max="118" width="7.6640625" customWidth="1"/>
    <col min="119" max="119" width="7.88671875" customWidth="1"/>
    <col min="121" max="121" width="7.6640625" customWidth="1"/>
    <col min="122" max="122" width="6.33203125" customWidth="1"/>
    <col min="123" max="123" width="7.33203125" customWidth="1"/>
    <col min="124" max="125" width="6.6640625" customWidth="1"/>
    <col min="126" max="126" width="6.88671875" customWidth="1"/>
    <col min="127" max="127" width="7.88671875" customWidth="1"/>
    <col min="128" max="128" width="6.6640625" customWidth="1"/>
    <col min="129" max="129" width="6.33203125" customWidth="1"/>
    <col min="130" max="130" width="7.33203125" customWidth="1"/>
    <col min="131" max="132" width="7.6640625" customWidth="1"/>
    <col min="133" max="133" width="7.88671875" customWidth="1"/>
    <col min="135" max="135" width="7.6640625" customWidth="1"/>
    <col min="136" max="136" width="7.33203125" customWidth="1"/>
    <col min="137" max="137" width="8.33203125" customWidth="1"/>
    <col min="138" max="139" width="7.6640625" customWidth="1"/>
    <col min="140" max="140" width="7.88671875" customWidth="1"/>
    <col min="142" max="142" width="7.6640625" customWidth="1"/>
    <col min="143" max="143" width="7.33203125" customWidth="1"/>
    <col min="144" max="144" width="8.33203125" customWidth="1"/>
    <col min="145" max="146" width="7.6640625" customWidth="1"/>
    <col min="147" max="147" width="7.88671875" customWidth="1"/>
    <col min="149" max="149" width="7.6640625" customWidth="1"/>
    <col min="150" max="150" width="7.33203125" customWidth="1"/>
    <col min="151" max="151" width="8.33203125" customWidth="1"/>
    <col min="152" max="152" width="7.6640625" customWidth="1"/>
    <col min="153" max="153" width="6.6640625" customWidth="1"/>
    <col min="154" max="154" width="6.88671875" customWidth="1"/>
    <col min="155" max="155" width="7.88671875" customWidth="1"/>
    <col min="156" max="156" width="6.6640625" customWidth="1"/>
    <col min="157" max="157" width="6.33203125" customWidth="1"/>
    <col min="158" max="158" width="7.33203125" customWidth="1"/>
    <col min="159" max="160" width="6.6640625" customWidth="1"/>
    <col min="161" max="161" width="6.88671875" customWidth="1"/>
    <col min="163" max="163" width="7.6640625" customWidth="1"/>
    <col min="164" max="164" width="7.33203125" customWidth="1"/>
    <col min="165" max="165" width="8.33203125" customWidth="1"/>
    <col min="166" max="167" width="7.6640625" customWidth="1"/>
    <col min="168" max="168" width="7.88671875" customWidth="1"/>
    <col min="170" max="170" width="7.6640625" customWidth="1"/>
    <col min="171" max="171" width="7.33203125" customWidth="1"/>
    <col min="172" max="172" width="8.33203125" customWidth="1"/>
    <col min="173" max="174" width="7.6640625" customWidth="1"/>
    <col min="175" max="175" width="7.88671875" customWidth="1"/>
    <col min="177" max="177" width="7.6640625" customWidth="1"/>
    <col min="178" max="178" width="7.33203125" customWidth="1"/>
    <col min="179" max="179" width="8.33203125" customWidth="1"/>
    <col min="180" max="181" width="7.6640625" customWidth="1"/>
    <col min="182" max="182" width="7.88671875" customWidth="1"/>
    <col min="184" max="184" width="7.6640625" customWidth="1"/>
    <col min="185" max="185" width="7.33203125" customWidth="1"/>
    <col min="186" max="186" width="8.33203125" customWidth="1"/>
    <col min="187" max="188" width="7.6640625" customWidth="1"/>
    <col min="189" max="189" width="7.88671875" customWidth="1"/>
    <col min="191" max="191" width="7.6640625" customWidth="1"/>
    <col min="192" max="192" width="8.33203125" customWidth="1"/>
    <col min="193" max="193" width="9.33203125" customWidth="1"/>
    <col min="194" max="195" width="8.6640625" customWidth="1"/>
    <col min="197" max="197" width="9.88671875" customWidth="1"/>
    <col min="198" max="198" width="8.6640625" customWidth="1"/>
    <col min="199" max="199" width="8.33203125" customWidth="1"/>
    <col min="200" max="200" width="9.33203125" customWidth="1"/>
    <col min="201" max="202" width="8.6640625" customWidth="1"/>
    <col min="204" max="204" width="9.88671875" customWidth="1"/>
    <col min="205" max="205" width="8.6640625" customWidth="1"/>
    <col min="206" max="206" width="8.33203125" customWidth="1"/>
    <col min="207" max="207" width="9.33203125" customWidth="1"/>
    <col min="208" max="209" width="8.6640625" customWidth="1"/>
    <col min="211" max="211" width="9.88671875" customWidth="1"/>
    <col min="212" max="212" width="8.6640625" customWidth="1"/>
    <col min="213" max="214" width="8.33203125" customWidth="1"/>
    <col min="215" max="216" width="7.6640625" customWidth="1"/>
    <col min="217" max="217" width="7.88671875" customWidth="1"/>
    <col min="219" max="219" width="7.6640625" customWidth="1"/>
    <col min="220" max="220" width="7.33203125" customWidth="1"/>
    <col min="221" max="221" width="8.33203125" customWidth="1"/>
    <col min="222" max="222" width="7.6640625" customWidth="1"/>
    <col min="223" max="223" width="8.6640625" customWidth="1"/>
    <col min="225" max="225" width="9.88671875" customWidth="1"/>
    <col min="226" max="226" width="8.6640625" customWidth="1"/>
    <col min="227" max="227" width="8.33203125" customWidth="1"/>
    <col min="228" max="228" width="9.33203125" customWidth="1"/>
    <col min="229" max="230" width="8.6640625" customWidth="1"/>
    <col min="232" max="232" width="9.88671875" customWidth="1"/>
    <col min="233" max="233" width="8.6640625" customWidth="1"/>
    <col min="234" max="234" width="8.33203125" customWidth="1"/>
    <col min="235" max="235" width="9.33203125" customWidth="1"/>
    <col min="236" max="237" width="8.6640625" customWidth="1"/>
    <col min="239" max="239" width="9.88671875" customWidth="1"/>
    <col min="240" max="240" width="8.6640625" customWidth="1"/>
    <col min="241" max="241" width="8.33203125" customWidth="1"/>
    <col min="242" max="242" width="9.33203125" customWidth="1"/>
    <col min="243" max="243" width="8.6640625" customWidth="1"/>
    <col min="244" max="244" width="7.6640625" customWidth="1"/>
    <col min="245" max="245" width="7.88671875" customWidth="1"/>
    <col min="247" max="247" width="7.6640625" customWidth="1"/>
    <col min="248" max="248" width="7.33203125" customWidth="1"/>
    <col min="249" max="249" width="8.33203125" customWidth="1"/>
    <col min="250" max="251" width="7.6640625" customWidth="1"/>
    <col min="252" max="252" width="7.88671875" customWidth="1"/>
    <col min="253" max="253" width="9.88671875" customWidth="1"/>
    <col min="254" max="254" width="8.6640625" customWidth="1"/>
    <col min="255" max="255" width="8.33203125" customWidth="1"/>
    <col min="256" max="256" width="9.33203125" customWidth="1"/>
    <col min="257" max="258" width="8.6640625" customWidth="1"/>
    <col min="260" max="260" width="9.88671875" customWidth="1"/>
    <col min="261" max="261" width="8.6640625" customWidth="1"/>
    <col min="262" max="262" width="8.33203125" customWidth="1"/>
    <col min="263" max="263" width="9.33203125" customWidth="1"/>
    <col min="264" max="265" width="8.6640625" customWidth="1"/>
    <col min="267" max="267" width="9.88671875" customWidth="1"/>
    <col min="268" max="268" width="8.6640625" customWidth="1"/>
    <col min="269" max="269" width="8.33203125" customWidth="1"/>
    <col min="270" max="270" width="9.33203125" customWidth="1"/>
    <col min="271" max="272" width="8.6640625" customWidth="1"/>
    <col min="274" max="274" width="9.88671875" customWidth="1"/>
  </cols>
  <sheetData>
    <row r="1" spans="1:274" s="269" customFormat="1">
      <c r="A1" s="271" t="s">
        <v>55</v>
      </c>
      <c r="B1" s="272">
        <v>45019</v>
      </c>
      <c r="C1" s="273">
        <f t="shared" ref="C1:BN1" si="0">B1+1</f>
        <v>45020</v>
      </c>
      <c r="D1" s="273">
        <f t="shared" si="0"/>
        <v>45021</v>
      </c>
      <c r="E1" s="273">
        <f t="shared" si="0"/>
        <v>45022</v>
      </c>
      <c r="F1" s="273">
        <f t="shared" si="0"/>
        <v>45023</v>
      </c>
      <c r="G1" s="273">
        <f t="shared" si="0"/>
        <v>45024</v>
      </c>
      <c r="H1" s="273">
        <f t="shared" si="0"/>
        <v>45025</v>
      </c>
      <c r="I1" s="272">
        <f t="shared" si="0"/>
        <v>45026</v>
      </c>
      <c r="J1" s="273">
        <f t="shared" si="0"/>
        <v>45027</v>
      </c>
      <c r="K1" s="273">
        <f t="shared" si="0"/>
        <v>45028</v>
      </c>
      <c r="L1" s="273">
        <f t="shared" si="0"/>
        <v>45029</v>
      </c>
      <c r="M1" s="273">
        <f t="shared" si="0"/>
        <v>45030</v>
      </c>
      <c r="N1" s="273">
        <f t="shared" si="0"/>
        <v>45031</v>
      </c>
      <c r="O1" s="273">
        <f t="shared" si="0"/>
        <v>45032</v>
      </c>
      <c r="P1" s="272">
        <f t="shared" si="0"/>
        <v>45033</v>
      </c>
      <c r="Q1" s="273">
        <f t="shared" si="0"/>
        <v>45034</v>
      </c>
      <c r="R1" s="273">
        <f t="shared" si="0"/>
        <v>45035</v>
      </c>
      <c r="S1" s="273">
        <f t="shared" si="0"/>
        <v>45036</v>
      </c>
      <c r="T1" s="273">
        <f t="shared" si="0"/>
        <v>45037</v>
      </c>
      <c r="U1" s="273">
        <f t="shared" si="0"/>
        <v>45038</v>
      </c>
      <c r="V1" s="273">
        <f t="shared" si="0"/>
        <v>45039</v>
      </c>
      <c r="W1" s="272">
        <f t="shared" si="0"/>
        <v>45040</v>
      </c>
      <c r="X1" s="273">
        <f t="shared" si="0"/>
        <v>45041</v>
      </c>
      <c r="Y1" s="273">
        <f t="shared" si="0"/>
        <v>45042</v>
      </c>
      <c r="Z1" s="273">
        <f t="shared" si="0"/>
        <v>45043</v>
      </c>
      <c r="AA1" s="273">
        <f t="shared" si="0"/>
        <v>45044</v>
      </c>
      <c r="AB1" s="273">
        <f t="shared" si="0"/>
        <v>45045</v>
      </c>
      <c r="AC1" s="273">
        <f t="shared" si="0"/>
        <v>45046</v>
      </c>
      <c r="AD1" s="272">
        <f t="shared" si="0"/>
        <v>45047</v>
      </c>
      <c r="AE1" s="273">
        <f t="shared" si="0"/>
        <v>45048</v>
      </c>
      <c r="AF1" s="273">
        <f t="shared" si="0"/>
        <v>45049</v>
      </c>
      <c r="AG1" s="273">
        <f t="shared" si="0"/>
        <v>45050</v>
      </c>
      <c r="AH1" s="273">
        <f t="shared" si="0"/>
        <v>45051</v>
      </c>
      <c r="AI1" s="273">
        <f t="shared" si="0"/>
        <v>45052</v>
      </c>
      <c r="AJ1" s="273">
        <f t="shared" si="0"/>
        <v>45053</v>
      </c>
      <c r="AK1" s="272">
        <f t="shared" si="0"/>
        <v>45054</v>
      </c>
      <c r="AL1" s="273">
        <f t="shared" si="0"/>
        <v>45055</v>
      </c>
      <c r="AM1" s="273">
        <f t="shared" si="0"/>
        <v>45056</v>
      </c>
      <c r="AN1" s="273">
        <f t="shared" si="0"/>
        <v>45057</v>
      </c>
      <c r="AO1" s="273">
        <f t="shared" si="0"/>
        <v>45058</v>
      </c>
      <c r="AP1" s="273">
        <f t="shared" si="0"/>
        <v>45059</v>
      </c>
      <c r="AQ1" s="273">
        <f t="shared" si="0"/>
        <v>45060</v>
      </c>
      <c r="AR1" s="272">
        <f t="shared" si="0"/>
        <v>45061</v>
      </c>
      <c r="AS1" s="273">
        <f t="shared" si="0"/>
        <v>45062</v>
      </c>
      <c r="AT1" s="273">
        <f t="shared" si="0"/>
        <v>45063</v>
      </c>
      <c r="AU1" s="273">
        <f t="shared" si="0"/>
        <v>45064</v>
      </c>
      <c r="AV1" s="273">
        <f t="shared" si="0"/>
        <v>45065</v>
      </c>
      <c r="AW1" s="273">
        <f t="shared" si="0"/>
        <v>45066</v>
      </c>
      <c r="AX1" s="273">
        <f t="shared" si="0"/>
        <v>45067</v>
      </c>
      <c r="AY1" s="272">
        <f t="shared" si="0"/>
        <v>45068</v>
      </c>
      <c r="AZ1" s="273">
        <f t="shared" si="0"/>
        <v>45069</v>
      </c>
      <c r="BA1" s="273">
        <f t="shared" si="0"/>
        <v>45070</v>
      </c>
      <c r="BB1" s="273">
        <f t="shared" si="0"/>
        <v>45071</v>
      </c>
      <c r="BC1" s="273">
        <f t="shared" si="0"/>
        <v>45072</v>
      </c>
      <c r="BD1" s="273">
        <f t="shared" si="0"/>
        <v>45073</v>
      </c>
      <c r="BE1" s="273">
        <f t="shared" si="0"/>
        <v>45074</v>
      </c>
      <c r="BF1" s="272">
        <f t="shared" si="0"/>
        <v>45075</v>
      </c>
      <c r="BG1" s="273">
        <f t="shared" si="0"/>
        <v>45076</v>
      </c>
      <c r="BH1" s="273">
        <f t="shared" si="0"/>
        <v>45077</v>
      </c>
      <c r="BI1" s="273">
        <f t="shared" si="0"/>
        <v>45078</v>
      </c>
      <c r="BJ1" s="273">
        <f t="shared" si="0"/>
        <v>45079</v>
      </c>
      <c r="BK1" s="273">
        <f t="shared" si="0"/>
        <v>45080</v>
      </c>
      <c r="BL1" s="273">
        <f t="shared" si="0"/>
        <v>45081</v>
      </c>
      <c r="BM1" s="272">
        <f t="shared" si="0"/>
        <v>45082</v>
      </c>
      <c r="BN1" s="273">
        <f t="shared" si="0"/>
        <v>45083</v>
      </c>
      <c r="BO1" s="273">
        <f t="shared" ref="BO1:DZ1" si="1">BN1+1</f>
        <v>45084</v>
      </c>
      <c r="BP1" s="273">
        <f t="shared" si="1"/>
        <v>45085</v>
      </c>
      <c r="BQ1" s="273">
        <f t="shared" si="1"/>
        <v>45086</v>
      </c>
      <c r="BR1" s="273">
        <f t="shared" si="1"/>
        <v>45087</v>
      </c>
      <c r="BS1" s="273">
        <f t="shared" si="1"/>
        <v>45088</v>
      </c>
      <c r="BT1" s="272">
        <f t="shared" si="1"/>
        <v>45089</v>
      </c>
      <c r="BU1" s="273">
        <f t="shared" si="1"/>
        <v>45090</v>
      </c>
      <c r="BV1" s="273">
        <f t="shared" si="1"/>
        <v>45091</v>
      </c>
      <c r="BW1" s="273">
        <f t="shared" si="1"/>
        <v>45092</v>
      </c>
      <c r="BX1" s="273">
        <f t="shared" si="1"/>
        <v>45093</v>
      </c>
      <c r="BY1" s="273">
        <f t="shared" si="1"/>
        <v>45094</v>
      </c>
      <c r="BZ1" s="273">
        <f t="shared" si="1"/>
        <v>45095</v>
      </c>
      <c r="CA1" s="272">
        <f t="shared" si="1"/>
        <v>45096</v>
      </c>
      <c r="CB1" s="273">
        <f t="shared" si="1"/>
        <v>45097</v>
      </c>
      <c r="CC1" s="273">
        <f t="shared" si="1"/>
        <v>45098</v>
      </c>
      <c r="CD1" s="273">
        <f t="shared" si="1"/>
        <v>45099</v>
      </c>
      <c r="CE1" s="273">
        <f t="shared" si="1"/>
        <v>45100</v>
      </c>
      <c r="CF1" s="273">
        <f t="shared" si="1"/>
        <v>45101</v>
      </c>
      <c r="CG1" s="273">
        <f t="shared" si="1"/>
        <v>45102</v>
      </c>
      <c r="CH1" s="273">
        <f t="shared" si="1"/>
        <v>45103</v>
      </c>
      <c r="CI1" s="273">
        <f t="shared" si="1"/>
        <v>45104</v>
      </c>
      <c r="CJ1" s="273">
        <f t="shared" si="1"/>
        <v>45105</v>
      </c>
      <c r="CK1" s="273">
        <f t="shared" si="1"/>
        <v>45106</v>
      </c>
      <c r="CL1" s="273">
        <f t="shared" si="1"/>
        <v>45107</v>
      </c>
      <c r="CM1" s="273">
        <f t="shared" si="1"/>
        <v>45108</v>
      </c>
      <c r="CN1" s="273">
        <f t="shared" si="1"/>
        <v>45109</v>
      </c>
      <c r="CO1" s="273">
        <f t="shared" si="1"/>
        <v>45110</v>
      </c>
      <c r="CP1" s="273">
        <f t="shared" si="1"/>
        <v>45111</v>
      </c>
      <c r="CQ1" s="273">
        <f t="shared" si="1"/>
        <v>45112</v>
      </c>
      <c r="CR1" s="273">
        <f t="shared" si="1"/>
        <v>45113</v>
      </c>
      <c r="CS1" s="273">
        <f t="shared" si="1"/>
        <v>45114</v>
      </c>
      <c r="CT1" s="273">
        <f t="shared" si="1"/>
        <v>45115</v>
      </c>
      <c r="CU1" s="273">
        <f t="shared" si="1"/>
        <v>45116</v>
      </c>
      <c r="CV1" s="273">
        <f t="shared" si="1"/>
        <v>45117</v>
      </c>
      <c r="CW1" s="273">
        <f t="shared" si="1"/>
        <v>45118</v>
      </c>
      <c r="CX1" s="273">
        <f t="shared" si="1"/>
        <v>45119</v>
      </c>
      <c r="CY1" s="273">
        <f t="shared" si="1"/>
        <v>45120</v>
      </c>
      <c r="CZ1" s="273">
        <f t="shared" si="1"/>
        <v>45121</v>
      </c>
      <c r="DA1" s="273">
        <f t="shared" si="1"/>
        <v>45122</v>
      </c>
      <c r="DB1" s="273">
        <f t="shared" si="1"/>
        <v>45123</v>
      </c>
      <c r="DC1" s="273">
        <f t="shared" si="1"/>
        <v>45124</v>
      </c>
      <c r="DD1" s="273">
        <f t="shared" si="1"/>
        <v>45125</v>
      </c>
      <c r="DE1" s="273">
        <f t="shared" si="1"/>
        <v>45126</v>
      </c>
      <c r="DF1" s="273">
        <f t="shared" si="1"/>
        <v>45127</v>
      </c>
      <c r="DG1" s="273">
        <f t="shared" si="1"/>
        <v>45128</v>
      </c>
      <c r="DH1" s="273">
        <f t="shared" si="1"/>
        <v>45129</v>
      </c>
      <c r="DI1" s="273">
        <f t="shared" si="1"/>
        <v>45130</v>
      </c>
      <c r="DJ1" s="273">
        <f t="shared" si="1"/>
        <v>45131</v>
      </c>
      <c r="DK1" s="273">
        <f t="shared" si="1"/>
        <v>45132</v>
      </c>
      <c r="DL1" s="273">
        <f t="shared" si="1"/>
        <v>45133</v>
      </c>
      <c r="DM1" s="273">
        <f t="shared" si="1"/>
        <v>45134</v>
      </c>
      <c r="DN1" s="273">
        <f t="shared" si="1"/>
        <v>45135</v>
      </c>
      <c r="DO1" s="273">
        <f t="shared" si="1"/>
        <v>45136</v>
      </c>
      <c r="DP1" s="273">
        <f t="shared" si="1"/>
        <v>45137</v>
      </c>
      <c r="DQ1" s="273">
        <f t="shared" si="1"/>
        <v>45138</v>
      </c>
      <c r="DR1" s="273">
        <f t="shared" si="1"/>
        <v>45139</v>
      </c>
      <c r="DS1" s="273">
        <f t="shared" si="1"/>
        <v>45140</v>
      </c>
      <c r="DT1" s="273">
        <f t="shared" si="1"/>
        <v>45141</v>
      </c>
      <c r="DU1" s="273">
        <f t="shared" si="1"/>
        <v>45142</v>
      </c>
      <c r="DV1" s="273">
        <f t="shared" si="1"/>
        <v>45143</v>
      </c>
      <c r="DW1" s="273">
        <f t="shared" si="1"/>
        <v>45144</v>
      </c>
      <c r="DX1" s="273">
        <f t="shared" si="1"/>
        <v>45145</v>
      </c>
      <c r="DY1" s="273">
        <f t="shared" si="1"/>
        <v>45146</v>
      </c>
      <c r="DZ1" s="273">
        <f t="shared" si="1"/>
        <v>45147</v>
      </c>
      <c r="EA1" s="273">
        <f t="shared" ref="EA1:GL1" si="2">DZ1+1</f>
        <v>45148</v>
      </c>
      <c r="EB1" s="273">
        <f t="shared" si="2"/>
        <v>45149</v>
      </c>
      <c r="EC1" s="273">
        <f t="shared" si="2"/>
        <v>45150</v>
      </c>
      <c r="ED1" s="273">
        <f t="shared" si="2"/>
        <v>45151</v>
      </c>
      <c r="EE1" s="273">
        <f t="shared" si="2"/>
        <v>45152</v>
      </c>
      <c r="EF1" s="273">
        <f t="shared" si="2"/>
        <v>45153</v>
      </c>
      <c r="EG1" s="273">
        <f t="shared" si="2"/>
        <v>45154</v>
      </c>
      <c r="EH1" s="273">
        <f t="shared" si="2"/>
        <v>45155</v>
      </c>
      <c r="EI1" s="273">
        <f t="shared" si="2"/>
        <v>45156</v>
      </c>
      <c r="EJ1" s="273">
        <f t="shared" si="2"/>
        <v>45157</v>
      </c>
      <c r="EK1" s="273">
        <f t="shared" si="2"/>
        <v>45158</v>
      </c>
      <c r="EL1" s="273">
        <f t="shared" si="2"/>
        <v>45159</v>
      </c>
      <c r="EM1" s="273">
        <f t="shared" si="2"/>
        <v>45160</v>
      </c>
      <c r="EN1" s="273">
        <f t="shared" si="2"/>
        <v>45161</v>
      </c>
      <c r="EO1" s="273">
        <f t="shared" si="2"/>
        <v>45162</v>
      </c>
      <c r="EP1" s="273">
        <f t="shared" si="2"/>
        <v>45163</v>
      </c>
      <c r="EQ1" s="273">
        <f t="shared" si="2"/>
        <v>45164</v>
      </c>
      <c r="ER1" s="273">
        <f t="shared" si="2"/>
        <v>45165</v>
      </c>
      <c r="ES1" s="273">
        <f t="shared" si="2"/>
        <v>45166</v>
      </c>
      <c r="ET1" s="273">
        <f t="shared" si="2"/>
        <v>45167</v>
      </c>
      <c r="EU1" s="273">
        <f t="shared" si="2"/>
        <v>45168</v>
      </c>
      <c r="EV1" s="273">
        <f t="shared" si="2"/>
        <v>45169</v>
      </c>
      <c r="EW1" s="273">
        <f t="shared" si="2"/>
        <v>45170</v>
      </c>
      <c r="EX1" s="273">
        <f t="shared" si="2"/>
        <v>45171</v>
      </c>
      <c r="EY1" s="273">
        <f t="shared" si="2"/>
        <v>45172</v>
      </c>
      <c r="EZ1" s="273">
        <f t="shared" si="2"/>
        <v>45173</v>
      </c>
      <c r="FA1" s="273">
        <f t="shared" si="2"/>
        <v>45174</v>
      </c>
      <c r="FB1" s="273">
        <f t="shared" si="2"/>
        <v>45175</v>
      </c>
      <c r="FC1" s="273">
        <f t="shared" si="2"/>
        <v>45176</v>
      </c>
      <c r="FD1" s="273">
        <f t="shared" si="2"/>
        <v>45177</v>
      </c>
      <c r="FE1" s="273">
        <f t="shared" si="2"/>
        <v>45178</v>
      </c>
      <c r="FF1" s="273">
        <f t="shared" si="2"/>
        <v>45179</v>
      </c>
      <c r="FG1" s="273">
        <f t="shared" si="2"/>
        <v>45180</v>
      </c>
      <c r="FH1" s="273">
        <f t="shared" si="2"/>
        <v>45181</v>
      </c>
      <c r="FI1" s="273">
        <f t="shared" si="2"/>
        <v>45182</v>
      </c>
      <c r="FJ1" s="273">
        <f t="shared" si="2"/>
        <v>45183</v>
      </c>
      <c r="FK1" s="273">
        <f t="shared" si="2"/>
        <v>45184</v>
      </c>
      <c r="FL1" s="273">
        <f t="shared" si="2"/>
        <v>45185</v>
      </c>
      <c r="FM1" s="273">
        <f t="shared" si="2"/>
        <v>45186</v>
      </c>
      <c r="FN1" s="273">
        <f t="shared" si="2"/>
        <v>45187</v>
      </c>
      <c r="FO1" s="273">
        <f t="shared" si="2"/>
        <v>45188</v>
      </c>
      <c r="FP1" s="273">
        <f t="shared" si="2"/>
        <v>45189</v>
      </c>
      <c r="FQ1" s="273">
        <f t="shared" si="2"/>
        <v>45190</v>
      </c>
      <c r="FR1" s="273">
        <f t="shared" si="2"/>
        <v>45191</v>
      </c>
      <c r="FS1" s="273">
        <f t="shared" si="2"/>
        <v>45192</v>
      </c>
      <c r="FT1" s="273">
        <f t="shared" si="2"/>
        <v>45193</v>
      </c>
      <c r="FU1" s="273">
        <f t="shared" si="2"/>
        <v>45194</v>
      </c>
      <c r="FV1" s="273">
        <f t="shared" si="2"/>
        <v>45195</v>
      </c>
      <c r="FW1" s="273">
        <f t="shared" si="2"/>
        <v>45196</v>
      </c>
      <c r="FX1" s="273">
        <f t="shared" si="2"/>
        <v>45197</v>
      </c>
      <c r="FY1" s="273">
        <f t="shared" si="2"/>
        <v>45198</v>
      </c>
      <c r="FZ1" s="273">
        <f t="shared" si="2"/>
        <v>45199</v>
      </c>
      <c r="GA1" s="273">
        <f t="shared" si="2"/>
        <v>45200</v>
      </c>
      <c r="GB1" s="273">
        <f t="shared" si="2"/>
        <v>45201</v>
      </c>
      <c r="GC1" s="273">
        <f t="shared" si="2"/>
        <v>45202</v>
      </c>
      <c r="GD1" s="273">
        <f t="shared" si="2"/>
        <v>45203</v>
      </c>
      <c r="GE1" s="273">
        <f t="shared" si="2"/>
        <v>45204</v>
      </c>
      <c r="GF1" s="273">
        <f t="shared" si="2"/>
        <v>45205</v>
      </c>
      <c r="GG1" s="273">
        <f t="shared" si="2"/>
        <v>45206</v>
      </c>
      <c r="GH1" s="273">
        <f t="shared" si="2"/>
        <v>45207</v>
      </c>
      <c r="GI1" s="273">
        <f t="shared" si="2"/>
        <v>45208</v>
      </c>
      <c r="GJ1" s="273">
        <f t="shared" si="2"/>
        <v>45209</v>
      </c>
      <c r="GK1" s="273">
        <f t="shared" si="2"/>
        <v>45210</v>
      </c>
      <c r="GL1" s="273">
        <f t="shared" si="2"/>
        <v>45211</v>
      </c>
      <c r="GM1" s="273">
        <f t="shared" ref="GM1:IX1" si="3">GL1+1</f>
        <v>45212</v>
      </c>
      <c r="GN1" s="273">
        <f t="shared" si="3"/>
        <v>45213</v>
      </c>
      <c r="GO1" s="273">
        <f t="shared" si="3"/>
        <v>45214</v>
      </c>
      <c r="GP1" s="273">
        <f t="shared" si="3"/>
        <v>45215</v>
      </c>
      <c r="GQ1" s="273">
        <f t="shared" si="3"/>
        <v>45216</v>
      </c>
      <c r="GR1" s="273">
        <f t="shared" si="3"/>
        <v>45217</v>
      </c>
      <c r="GS1" s="273">
        <f t="shared" si="3"/>
        <v>45218</v>
      </c>
      <c r="GT1" s="273">
        <f t="shared" si="3"/>
        <v>45219</v>
      </c>
      <c r="GU1" s="273">
        <f t="shared" si="3"/>
        <v>45220</v>
      </c>
      <c r="GV1" s="273">
        <f t="shared" si="3"/>
        <v>45221</v>
      </c>
      <c r="GW1" s="273">
        <f t="shared" si="3"/>
        <v>45222</v>
      </c>
      <c r="GX1" s="273">
        <f t="shared" si="3"/>
        <v>45223</v>
      </c>
      <c r="GY1" s="273">
        <f t="shared" si="3"/>
        <v>45224</v>
      </c>
      <c r="GZ1" s="273">
        <f t="shared" si="3"/>
        <v>45225</v>
      </c>
      <c r="HA1" s="273">
        <f t="shared" si="3"/>
        <v>45226</v>
      </c>
      <c r="HB1" s="273">
        <f t="shared" si="3"/>
        <v>45227</v>
      </c>
      <c r="HC1" s="273">
        <f t="shared" si="3"/>
        <v>45228</v>
      </c>
      <c r="HD1" s="273">
        <f t="shared" si="3"/>
        <v>45229</v>
      </c>
      <c r="HE1" s="273">
        <f t="shared" si="3"/>
        <v>45230</v>
      </c>
      <c r="HF1" s="273">
        <f t="shared" si="3"/>
        <v>45231</v>
      </c>
      <c r="HG1" s="273">
        <f t="shared" si="3"/>
        <v>45232</v>
      </c>
      <c r="HH1" s="273">
        <f t="shared" si="3"/>
        <v>45233</v>
      </c>
      <c r="HI1" s="273">
        <f t="shared" si="3"/>
        <v>45234</v>
      </c>
      <c r="HJ1" s="273">
        <f t="shared" si="3"/>
        <v>45235</v>
      </c>
      <c r="HK1" s="273">
        <f t="shared" si="3"/>
        <v>45236</v>
      </c>
      <c r="HL1" s="273">
        <f t="shared" si="3"/>
        <v>45237</v>
      </c>
      <c r="HM1" s="273">
        <f t="shared" si="3"/>
        <v>45238</v>
      </c>
      <c r="HN1" s="273">
        <f t="shared" si="3"/>
        <v>45239</v>
      </c>
      <c r="HO1" s="273">
        <f t="shared" si="3"/>
        <v>45240</v>
      </c>
      <c r="HP1" s="273">
        <f t="shared" si="3"/>
        <v>45241</v>
      </c>
      <c r="HQ1" s="273">
        <f t="shared" si="3"/>
        <v>45242</v>
      </c>
      <c r="HR1" s="273">
        <f t="shared" si="3"/>
        <v>45243</v>
      </c>
      <c r="HS1" s="273">
        <f t="shared" si="3"/>
        <v>45244</v>
      </c>
      <c r="HT1" s="273">
        <f t="shared" si="3"/>
        <v>45245</v>
      </c>
      <c r="HU1" s="273">
        <f t="shared" si="3"/>
        <v>45246</v>
      </c>
      <c r="HV1" s="273">
        <f t="shared" si="3"/>
        <v>45247</v>
      </c>
      <c r="HW1" s="273">
        <f t="shared" si="3"/>
        <v>45248</v>
      </c>
      <c r="HX1" s="273">
        <f t="shared" si="3"/>
        <v>45249</v>
      </c>
      <c r="HY1" s="273">
        <f t="shared" si="3"/>
        <v>45250</v>
      </c>
      <c r="HZ1" s="273">
        <f t="shared" si="3"/>
        <v>45251</v>
      </c>
      <c r="IA1" s="273">
        <f t="shared" si="3"/>
        <v>45252</v>
      </c>
      <c r="IB1" s="273">
        <f t="shared" si="3"/>
        <v>45253</v>
      </c>
      <c r="IC1" s="273">
        <f t="shared" si="3"/>
        <v>45254</v>
      </c>
      <c r="ID1" s="273">
        <f t="shared" si="3"/>
        <v>45255</v>
      </c>
      <c r="IE1" s="273">
        <f t="shared" si="3"/>
        <v>45256</v>
      </c>
      <c r="IF1" s="273">
        <f t="shared" si="3"/>
        <v>45257</v>
      </c>
      <c r="IG1" s="273">
        <f t="shared" si="3"/>
        <v>45258</v>
      </c>
      <c r="IH1" s="273">
        <f t="shared" si="3"/>
        <v>45259</v>
      </c>
      <c r="II1" s="273">
        <f t="shared" si="3"/>
        <v>45260</v>
      </c>
      <c r="IJ1" s="273">
        <f t="shared" si="3"/>
        <v>45261</v>
      </c>
      <c r="IK1" s="273">
        <f t="shared" si="3"/>
        <v>45262</v>
      </c>
      <c r="IL1" s="273">
        <f t="shared" si="3"/>
        <v>45263</v>
      </c>
      <c r="IM1" s="273">
        <f t="shared" si="3"/>
        <v>45264</v>
      </c>
      <c r="IN1" s="273">
        <f t="shared" si="3"/>
        <v>45265</v>
      </c>
      <c r="IO1" s="273">
        <f t="shared" si="3"/>
        <v>45266</v>
      </c>
      <c r="IP1" s="273">
        <f t="shared" si="3"/>
        <v>45267</v>
      </c>
      <c r="IQ1" s="273">
        <f t="shared" si="3"/>
        <v>45268</v>
      </c>
      <c r="IR1" s="273">
        <f t="shared" si="3"/>
        <v>45269</v>
      </c>
      <c r="IS1" s="273">
        <f t="shared" si="3"/>
        <v>45270</v>
      </c>
      <c r="IT1" s="273">
        <f t="shared" si="3"/>
        <v>45271</v>
      </c>
      <c r="IU1" s="273">
        <f t="shared" si="3"/>
        <v>45272</v>
      </c>
      <c r="IV1" s="273">
        <f t="shared" si="3"/>
        <v>45273</v>
      </c>
      <c r="IW1" s="273">
        <f t="shared" si="3"/>
        <v>45274</v>
      </c>
      <c r="IX1" s="273">
        <f t="shared" si="3"/>
        <v>45275</v>
      </c>
      <c r="IY1" s="273">
        <f t="shared" ref="IY1:JN1" si="4">IX1+1</f>
        <v>45276</v>
      </c>
      <c r="IZ1" s="273">
        <f t="shared" si="4"/>
        <v>45277</v>
      </c>
      <c r="JA1" s="273">
        <f t="shared" si="4"/>
        <v>45278</v>
      </c>
      <c r="JB1" s="273">
        <f t="shared" si="4"/>
        <v>45279</v>
      </c>
      <c r="JC1" s="273">
        <f t="shared" si="4"/>
        <v>45280</v>
      </c>
      <c r="JD1" s="273">
        <f t="shared" si="4"/>
        <v>45281</v>
      </c>
      <c r="JE1" s="273">
        <f t="shared" si="4"/>
        <v>45282</v>
      </c>
      <c r="JF1" s="273">
        <f t="shared" si="4"/>
        <v>45283</v>
      </c>
      <c r="JG1" s="273">
        <f t="shared" si="4"/>
        <v>45284</v>
      </c>
      <c r="JH1" s="273">
        <f t="shared" si="4"/>
        <v>45285</v>
      </c>
      <c r="JI1" s="273">
        <f t="shared" si="4"/>
        <v>45286</v>
      </c>
      <c r="JJ1" s="273">
        <f t="shared" si="4"/>
        <v>45287</v>
      </c>
      <c r="JK1" s="273">
        <f t="shared" si="4"/>
        <v>45288</v>
      </c>
      <c r="JL1" s="273">
        <f t="shared" si="4"/>
        <v>45289</v>
      </c>
      <c r="JM1" s="273">
        <f t="shared" si="4"/>
        <v>45290</v>
      </c>
      <c r="JN1" s="273">
        <f t="shared" si="4"/>
        <v>45291</v>
      </c>
    </row>
    <row r="2" spans="1:274">
      <c r="A2" s="274" t="s">
        <v>56</v>
      </c>
      <c r="B2" s="2" t="s">
        <v>57</v>
      </c>
      <c r="C2" s="2" t="s">
        <v>57</v>
      </c>
      <c r="D2" s="2" t="s">
        <v>57</v>
      </c>
      <c r="E2" s="2" t="s">
        <v>57</v>
      </c>
      <c r="F2" s="2" t="s">
        <v>57</v>
      </c>
      <c r="G2" s="2" t="s">
        <v>57</v>
      </c>
      <c r="H2" s="2" t="s">
        <v>57</v>
      </c>
      <c r="I2" s="2" t="s">
        <v>57</v>
      </c>
      <c r="J2" s="2" t="s">
        <v>57</v>
      </c>
      <c r="K2" s="2" t="s">
        <v>57</v>
      </c>
      <c r="L2" s="2" t="s">
        <v>57</v>
      </c>
      <c r="M2" s="2" t="s">
        <v>57</v>
      </c>
      <c r="N2" s="2" t="s">
        <v>57</v>
      </c>
      <c r="O2" s="2" t="s">
        <v>57</v>
      </c>
      <c r="P2" s="2" t="s">
        <v>57</v>
      </c>
      <c r="Q2" s="2" t="s">
        <v>57</v>
      </c>
      <c r="R2" s="2" t="s">
        <v>57</v>
      </c>
      <c r="S2" s="2" t="s">
        <v>57</v>
      </c>
      <c r="T2" s="2" t="s">
        <v>57</v>
      </c>
      <c r="U2" s="2" t="s">
        <v>57</v>
      </c>
      <c r="V2" s="2" t="s">
        <v>57</v>
      </c>
      <c r="W2" s="2" t="s">
        <v>57</v>
      </c>
      <c r="X2" s="2" t="s">
        <v>57</v>
      </c>
      <c r="Y2" s="2" t="s">
        <v>57</v>
      </c>
      <c r="Z2" s="2" t="s">
        <v>57</v>
      </c>
      <c r="AA2" s="2" t="s">
        <v>57</v>
      </c>
      <c r="AB2" s="2" t="s">
        <v>57</v>
      </c>
      <c r="AC2" s="2" t="s">
        <v>57</v>
      </c>
      <c r="AD2" s="2" t="s">
        <v>57</v>
      </c>
      <c r="AE2" s="2" t="s">
        <v>57</v>
      </c>
      <c r="AF2" s="2" t="s">
        <v>57</v>
      </c>
      <c r="AG2" s="2" t="s">
        <v>57</v>
      </c>
      <c r="AH2" s="2" t="s">
        <v>57</v>
      </c>
      <c r="AI2" s="2" t="s">
        <v>57</v>
      </c>
      <c r="AJ2" s="2" t="s">
        <v>57</v>
      </c>
      <c r="AK2" s="2" t="s">
        <v>57</v>
      </c>
      <c r="AL2" s="2" t="s">
        <v>57</v>
      </c>
      <c r="AM2" s="2" t="s">
        <v>57</v>
      </c>
      <c r="AN2" s="2" t="s">
        <v>57</v>
      </c>
      <c r="AO2" s="2" t="s">
        <v>57</v>
      </c>
      <c r="AP2" s="2" t="s">
        <v>57</v>
      </c>
      <c r="AQ2" s="2" t="s">
        <v>57</v>
      </c>
      <c r="AR2" s="2" t="s">
        <v>57</v>
      </c>
      <c r="AS2" s="2" t="s">
        <v>57</v>
      </c>
      <c r="AT2" s="2" t="s">
        <v>57</v>
      </c>
      <c r="AU2" s="2" t="s">
        <v>57</v>
      </c>
      <c r="AV2" s="2" t="s">
        <v>57</v>
      </c>
      <c r="AW2" s="2" t="s">
        <v>57</v>
      </c>
      <c r="AX2" s="2" t="s">
        <v>57</v>
      </c>
      <c r="AY2" s="2" t="s">
        <v>57</v>
      </c>
      <c r="AZ2" s="2" t="s">
        <v>57</v>
      </c>
      <c r="BA2" s="2" t="s">
        <v>57</v>
      </c>
      <c r="BB2" s="2" t="s">
        <v>57</v>
      </c>
      <c r="BC2" s="2" t="s">
        <v>57</v>
      </c>
      <c r="BD2" s="2" t="s">
        <v>57</v>
      </c>
      <c r="BE2" s="2" t="s">
        <v>57</v>
      </c>
      <c r="BF2" s="2" t="s">
        <v>57</v>
      </c>
      <c r="BG2" s="2" t="s">
        <v>57</v>
      </c>
      <c r="BH2" s="2" t="s">
        <v>57</v>
      </c>
      <c r="BI2" s="2" t="s">
        <v>57</v>
      </c>
      <c r="BJ2" s="2" t="s">
        <v>57</v>
      </c>
      <c r="BK2" s="2" t="s">
        <v>57</v>
      </c>
      <c r="BL2" s="2" t="s">
        <v>57</v>
      </c>
      <c r="BM2" s="2" t="s">
        <v>57</v>
      </c>
      <c r="BN2" s="2" t="s">
        <v>57</v>
      </c>
      <c r="BO2" s="2" t="s">
        <v>57</v>
      </c>
      <c r="BP2" s="2" t="s">
        <v>57</v>
      </c>
      <c r="BQ2" s="2" t="s">
        <v>57</v>
      </c>
      <c r="BR2" s="2" t="s">
        <v>57</v>
      </c>
      <c r="BS2" s="2" t="s">
        <v>57</v>
      </c>
      <c r="BT2" s="2" t="s">
        <v>57</v>
      </c>
      <c r="BU2" s="2" t="s">
        <v>57</v>
      </c>
      <c r="BV2" s="2" t="s">
        <v>57</v>
      </c>
      <c r="BW2" s="2" t="s">
        <v>57</v>
      </c>
      <c r="BX2" s="2" t="s">
        <v>57</v>
      </c>
      <c r="BY2" s="2" t="s">
        <v>57</v>
      </c>
      <c r="BZ2" s="2" t="s">
        <v>57</v>
      </c>
      <c r="CA2" s="2" t="s">
        <v>57</v>
      </c>
      <c r="CB2" s="2" t="s">
        <v>57</v>
      </c>
      <c r="CC2" s="2" t="s">
        <v>57</v>
      </c>
      <c r="CD2" s="2" t="s">
        <v>57</v>
      </c>
      <c r="CE2" s="2" t="s">
        <v>57</v>
      </c>
      <c r="CF2" s="2" t="s">
        <v>57</v>
      </c>
      <c r="CG2" s="2" t="s">
        <v>57</v>
      </c>
      <c r="CH2" s="2" t="s">
        <v>57</v>
      </c>
      <c r="CI2" s="2" t="s">
        <v>57</v>
      </c>
      <c r="CJ2" s="2" t="s">
        <v>57</v>
      </c>
      <c r="CK2" s="2" t="s">
        <v>57</v>
      </c>
      <c r="CL2" s="2" t="s">
        <v>57</v>
      </c>
      <c r="CM2" s="2" t="s">
        <v>57</v>
      </c>
      <c r="CN2" s="2" t="s">
        <v>57</v>
      </c>
      <c r="CO2" s="2" t="s">
        <v>57</v>
      </c>
      <c r="CP2" s="2" t="s">
        <v>57</v>
      </c>
      <c r="CQ2" s="2" t="s">
        <v>57</v>
      </c>
      <c r="CR2" s="2" t="s">
        <v>57</v>
      </c>
      <c r="CS2" s="2" t="s">
        <v>57</v>
      </c>
      <c r="CT2" s="2" t="s">
        <v>57</v>
      </c>
      <c r="CU2" s="2" t="s">
        <v>57</v>
      </c>
      <c r="CV2" s="2" t="s">
        <v>57</v>
      </c>
      <c r="CW2" s="2" t="s">
        <v>57</v>
      </c>
      <c r="CX2" s="2" t="s">
        <v>57</v>
      </c>
      <c r="CY2" s="2" t="s">
        <v>57</v>
      </c>
      <c r="CZ2" s="2" t="s">
        <v>57</v>
      </c>
      <c r="DA2" s="2" t="s">
        <v>57</v>
      </c>
      <c r="DB2" s="2" t="s">
        <v>57</v>
      </c>
      <c r="DC2" s="2" t="s">
        <v>57</v>
      </c>
      <c r="DD2" s="2" t="s">
        <v>57</v>
      </c>
      <c r="DE2" s="2" t="s">
        <v>57</v>
      </c>
      <c r="DF2" s="2" t="s">
        <v>57</v>
      </c>
      <c r="DG2" s="2" t="s">
        <v>57</v>
      </c>
      <c r="DH2" s="2" t="s">
        <v>57</v>
      </c>
      <c r="DI2" s="2" t="s">
        <v>57</v>
      </c>
      <c r="DJ2" s="2" t="s">
        <v>57</v>
      </c>
      <c r="DK2" s="2" t="s">
        <v>57</v>
      </c>
      <c r="DL2" s="2" t="s">
        <v>57</v>
      </c>
      <c r="DM2" s="2" t="s">
        <v>57</v>
      </c>
      <c r="DN2" s="2" t="s">
        <v>57</v>
      </c>
      <c r="DO2" s="2" t="s">
        <v>57</v>
      </c>
      <c r="DP2" s="2" t="s">
        <v>57</v>
      </c>
      <c r="DQ2" s="2" t="s">
        <v>57</v>
      </c>
      <c r="DR2" s="2" t="s">
        <v>57</v>
      </c>
      <c r="DS2" s="2" t="s">
        <v>57</v>
      </c>
      <c r="DT2" s="2" t="s">
        <v>57</v>
      </c>
      <c r="DU2" s="2" t="s">
        <v>57</v>
      </c>
      <c r="DV2" s="2" t="s">
        <v>57</v>
      </c>
      <c r="DW2" s="2" t="s">
        <v>57</v>
      </c>
      <c r="DX2" s="2" t="s">
        <v>57</v>
      </c>
      <c r="DY2" s="2" t="s">
        <v>57</v>
      </c>
      <c r="DZ2" s="2" t="s">
        <v>57</v>
      </c>
      <c r="EA2" s="2" t="s">
        <v>57</v>
      </c>
      <c r="EB2" s="2" t="s">
        <v>57</v>
      </c>
      <c r="EC2" s="2" t="s">
        <v>57</v>
      </c>
      <c r="ED2" s="2" t="s">
        <v>57</v>
      </c>
      <c r="EE2" s="2" t="s">
        <v>57</v>
      </c>
      <c r="EF2" s="2" t="s">
        <v>57</v>
      </c>
      <c r="EG2" s="2" t="s">
        <v>57</v>
      </c>
      <c r="EH2" s="2" t="s">
        <v>57</v>
      </c>
      <c r="EI2" s="2" t="s">
        <v>57</v>
      </c>
      <c r="EJ2" s="2" t="s">
        <v>57</v>
      </c>
      <c r="EK2" s="2" t="s">
        <v>57</v>
      </c>
      <c r="EL2" s="2" t="s">
        <v>57</v>
      </c>
      <c r="EM2" s="2" t="s">
        <v>57</v>
      </c>
      <c r="EN2" s="2" t="s">
        <v>57</v>
      </c>
      <c r="EO2" s="2" t="s">
        <v>57</v>
      </c>
      <c r="EP2" s="2" t="s">
        <v>57</v>
      </c>
      <c r="EQ2" s="2" t="s">
        <v>57</v>
      </c>
      <c r="ER2" s="2" t="s">
        <v>57</v>
      </c>
      <c r="ES2" s="2" t="s">
        <v>57</v>
      </c>
      <c r="ET2" s="2" t="s">
        <v>57</v>
      </c>
      <c r="EU2" s="2" t="s">
        <v>57</v>
      </c>
      <c r="EV2" s="2" t="s">
        <v>57</v>
      </c>
      <c r="EW2" s="2" t="s">
        <v>57</v>
      </c>
      <c r="EX2" s="2" t="s">
        <v>57</v>
      </c>
      <c r="EY2" s="2" t="s">
        <v>57</v>
      </c>
      <c r="EZ2" s="2" t="s">
        <v>57</v>
      </c>
      <c r="FA2" s="2" t="s">
        <v>57</v>
      </c>
      <c r="FB2" s="2" t="s">
        <v>57</v>
      </c>
      <c r="FC2" s="2" t="s">
        <v>57</v>
      </c>
      <c r="FD2" s="2" t="s">
        <v>57</v>
      </c>
      <c r="FE2" s="2" t="s">
        <v>57</v>
      </c>
      <c r="FF2" s="2" t="s">
        <v>57</v>
      </c>
      <c r="FG2" s="2" t="s">
        <v>57</v>
      </c>
      <c r="FH2" s="2" t="s">
        <v>57</v>
      </c>
      <c r="FI2" s="2" t="s">
        <v>57</v>
      </c>
      <c r="FJ2" s="2" t="s">
        <v>57</v>
      </c>
      <c r="FK2" s="2" t="s">
        <v>57</v>
      </c>
      <c r="FL2" s="2" t="s">
        <v>57</v>
      </c>
      <c r="FM2" s="2" t="s">
        <v>57</v>
      </c>
      <c r="FN2" s="2" t="s">
        <v>57</v>
      </c>
      <c r="FO2" s="2" t="s">
        <v>57</v>
      </c>
      <c r="FP2" s="2" t="s">
        <v>57</v>
      </c>
      <c r="FQ2" s="2" t="s">
        <v>57</v>
      </c>
      <c r="FR2" s="2" t="s">
        <v>57</v>
      </c>
      <c r="FS2" s="2" t="s">
        <v>57</v>
      </c>
      <c r="FT2" s="2" t="s">
        <v>57</v>
      </c>
      <c r="FU2" s="2" t="s">
        <v>57</v>
      </c>
      <c r="FV2" s="2" t="s">
        <v>57</v>
      </c>
      <c r="FW2" s="2" t="s">
        <v>57</v>
      </c>
      <c r="FX2" s="2" t="s">
        <v>57</v>
      </c>
      <c r="FY2" s="2" t="s">
        <v>57</v>
      </c>
      <c r="FZ2" s="2" t="s">
        <v>57</v>
      </c>
      <c r="GA2" s="2" t="s">
        <v>57</v>
      </c>
      <c r="GB2" s="2" t="s">
        <v>57</v>
      </c>
      <c r="GC2" s="2" t="s">
        <v>57</v>
      </c>
      <c r="GD2" s="2" t="s">
        <v>57</v>
      </c>
      <c r="GE2" s="2" t="s">
        <v>57</v>
      </c>
      <c r="GF2" s="2" t="s">
        <v>57</v>
      </c>
      <c r="GG2" s="2" t="s">
        <v>57</v>
      </c>
      <c r="GH2" s="2" t="s">
        <v>57</v>
      </c>
      <c r="GI2" s="2" t="s">
        <v>57</v>
      </c>
      <c r="GJ2" s="2" t="s">
        <v>57</v>
      </c>
      <c r="GK2" s="2" t="s">
        <v>57</v>
      </c>
      <c r="GL2" s="2" t="s">
        <v>57</v>
      </c>
      <c r="GM2" s="2" t="s">
        <v>57</v>
      </c>
      <c r="GN2" s="2" t="s">
        <v>57</v>
      </c>
      <c r="GO2" s="2" t="s">
        <v>57</v>
      </c>
      <c r="GP2" s="2" t="s">
        <v>57</v>
      </c>
      <c r="GQ2" s="2" t="s">
        <v>57</v>
      </c>
      <c r="GR2" s="2" t="s">
        <v>57</v>
      </c>
      <c r="GS2" s="2" t="s">
        <v>57</v>
      </c>
      <c r="GT2" s="2" t="s">
        <v>57</v>
      </c>
      <c r="GU2" s="2" t="s">
        <v>57</v>
      </c>
      <c r="GV2" s="2" t="s">
        <v>57</v>
      </c>
      <c r="GW2" s="2" t="s">
        <v>57</v>
      </c>
      <c r="GX2" s="2" t="s">
        <v>57</v>
      </c>
      <c r="GY2" s="2" t="s">
        <v>57</v>
      </c>
      <c r="GZ2" s="2" t="s">
        <v>57</v>
      </c>
      <c r="HA2" s="2" t="s">
        <v>57</v>
      </c>
      <c r="HB2" s="2" t="s">
        <v>57</v>
      </c>
      <c r="HC2" s="2" t="s">
        <v>57</v>
      </c>
      <c r="HD2" s="2" t="s">
        <v>57</v>
      </c>
      <c r="HE2" s="2" t="s">
        <v>57</v>
      </c>
      <c r="HF2" s="2" t="s">
        <v>57</v>
      </c>
      <c r="HG2" s="2" t="s">
        <v>57</v>
      </c>
      <c r="HH2" s="2" t="s">
        <v>57</v>
      </c>
      <c r="HI2" s="2" t="s">
        <v>57</v>
      </c>
      <c r="HJ2" s="2" t="s">
        <v>57</v>
      </c>
      <c r="HK2" s="2" t="s">
        <v>57</v>
      </c>
      <c r="HL2" s="2" t="s">
        <v>57</v>
      </c>
      <c r="HM2" s="2" t="s">
        <v>57</v>
      </c>
      <c r="HN2" s="2" t="s">
        <v>57</v>
      </c>
      <c r="HO2" s="2" t="s">
        <v>57</v>
      </c>
      <c r="HP2" s="2" t="s">
        <v>57</v>
      </c>
      <c r="HQ2" s="2" t="s">
        <v>57</v>
      </c>
      <c r="HR2" s="2" t="s">
        <v>57</v>
      </c>
      <c r="HS2" s="2" t="s">
        <v>57</v>
      </c>
      <c r="HT2" s="2" t="s">
        <v>57</v>
      </c>
      <c r="HU2" s="2" t="s">
        <v>57</v>
      </c>
      <c r="HV2" s="2" t="s">
        <v>57</v>
      </c>
      <c r="HW2" s="2" t="s">
        <v>57</v>
      </c>
      <c r="HX2" s="2" t="s">
        <v>57</v>
      </c>
      <c r="HY2" s="2" t="s">
        <v>57</v>
      </c>
      <c r="HZ2" s="2" t="s">
        <v>57</v>
      </c>
      <c r="IA2" s="2" t="s">
        <v>57</v>
      </c>
      <c r="IB2" s="2" t="s">
        <v>57</v>
      </c>
      <c r="IC2" s="2" t="s">
        <v>57</v>
      </c>
      <c r="ID2" s="2" t="s">
        <v>57</v>
      </c>
      <c r="IE2" s="2" t="s">
        <v>57</v>
      </c>
      <c r="IF2" s="2" t="s">
        <v>57</v>
      </c>
      <c r="IG2" s="2" t="s">
        <v>57</v>
      </c>
      <c r="IH2" s="2" t="s">
        <v>57</v>
      </c>
      <c r="II2" s="2" t="s">
        <v>57</v>
      </c>
      <c r="IJ2" s="2" t="s">
        <v>57</v>
      </c>
      <c r="IK2" s="2" t="s">
        <v>57</v>
      </c>
      <c r="IL2" s="2" t="s">
        <v>57</v>
      </c>
      <c r="IM2" s="2" t="s">
        <v>57</v>
      </c>
      <c r="IN2" s="2" t="s">
        <v>57</v>
      </c>
      <c r="IO2" s="2" t="s">
        <v>57</v>
      </c>
      <c r="IP2" s="2" t="s">
        <v>57</v>
      </c>
      <c r="IQ2" s="2" t="s">
        <v>57</v>
      </c>
      <c r="IR2" s="2" t="s">
        <v>57</v>
      </c>
      <c r="IS2" s="2" t="s">
        <v>57</v>
      </c>
      <c r="IT2" s="2" t="s">
        <v>57</v>
      </c>
      <c r="IU2" s="2" t="s">
        <v>57</v>
      </c>
      <c r="IV2" s="2" t="s">
        <v>57</v>
      </c>
      <c r="IW2" s="2" t="s">
        <v>57</v>
      </c>
      <c r="IX2" s="2" t="s">
        <v>57</v>
      </c>
      <c r="IY2" s="2" t="s">
        <v>57</v>
      </c>
      <c r="IZ2" s="2" t="s">
        <v>57</v>
      </c>
      <c r="JA2" s="2" t="s">
        <v>57</v>
      </c>
      <c r="JB2" s="2" t="s">
        <v>57</v>
      </c>
      <c r="JC2" s="2" t="s">
        <v>57</v>
      </c>
      <c r="JD2" s="2" t="s">
        <v>57</v>
      </c>
      <c r="JE2" s="2" t="s">
        <v>57</v>
      </c>
      <c r="JF2" s="2" t="s">
        <v>57</v>
      </c>
      <c r="JG2" s="2" t="s">
        <v>57</v>
      </c>
      <c r="JH2" s="2" t="s">
        <v>57</v>
      </c>
      <c r="JI2" s="2" t="s">
        <v>57</v>
      </c>
      <c r="JJ2" s="2" t="s">
        <v>57</v>
      </c>
      <c r="JK2" s="2" t="s">
        <v>57</v>
      </c>
      <c r="JL2" s="2" t="s">
        <v>57</v>
      </c>
      <c r="JM2" s="2" t="s">
        <v>57</v>
      </c>
      <c r="JN2" s="2" t="s">
        <v>57</v>
      </c>
    </row>
    <row r="3" spans="1:274">
      <c r="A3" s="274" t="s">
        <v>58</v>
      </c>
      <c r="B3" s="2" t="s">
        <v>57</v>
      </c>
      <c r="C3" s="2" t="s">
        <v>57</v>
      </c>
      <c r="D3" s="2" t="s">
        <v>57</v>
      </c>
      <c r="E3" s="2" t="s">
        <v>57</v>
      </c>
      <c r="F3" s="2" t="s">
        <v>57</v>
      </c>
      <c r="G3" s="2" t="s">
        <v>57</v>
      </c>
      <c r="H3" s="2" t="s">
        <v>57</v>
      </c>
      <c r="I3" s="2" t="s">
        <v>57</v>
      </c>
      <c r="J3" s="2" t="s">
        <v>57</v>
      </c>
      <c r="K3" s="2" t="s">
        <v>57</v>
      </c>
      <c r="L3" s="2" t="s">
        <v>57</v>
      </c>
      <c r="M3" s="2" t="s">
        <v>57</v>
      </c>
      <c r="N3" s="2" t="s">
        <v>57</v>
      </c>
      <c r="O3" s="2" t="s">
        <v>57</v>
      </c>
      <c r="P3" s="2" t="s">
        <v>57</v>
      </c>
      <c r="Q3" s="2" t="s">
        <v>57</v>
      </c>
      <c r="R3" s="2" t="s">
        <v>57</v>
      </c>
      <c r="S3" s="2" t="s">
        <v>57</v>
      </c>
      <c r="T3" s="2" t="s">
        <v>57</v>
      </c>
      <c r="U3" s="2" t="s">
        <v>57</v>
      </c>
      <c r="V3" s="2" t="s">
        <v>57</v>
      </c>
      <c r="W3" s="2" t="s">
        <v>57</v>
      </c>
      <c r="X3" s="2" t="s">
        <v>57</v>
      </c>
      <c r="Y3" s="2" t="s">
        <v>57</v>
      </c>
      <c r="Z3" s="2" t="s">
        <v>57</v>
      </c>
      <c r="AA3" s="2" t="s">
        <v>57</v>
      </c>
      <c r="AB3" s="2" t="s">
        <v>57</v>
      </c>
      <c r="AC3" s="2" t="s">
        <v>57</v>
      </c>
      <c r="AD3" s="2" t="s">
        <v>57</v>
      </c>
      <c r="AE3" s="2" t="s">
        <v>57</v>
      </c>
      <c r="AF3" s="2" t="s">
        <v>57</v>
      </c>
      <c r="AG3" s="2" t="s">
        <v>57</v>
      </c>
      <c r="AH3" s="2" t="s">
        <v>57</v>
      </c>
      <c r="AI3" s="2" t="s">
        <v>57</v>
      </c>
      <c r="AJ3" s="2" t="s">
        <v>57</v>
      </c>
      <c r="AK3" s="2" t="s">
        <v>57</v>
      </c>
      <c r="AL3" s="2" t="s">
        <v>57</v>
      </c>
      <c r="AM3" s="2" t="s">
        <v>57</v>
      </c>
      <c r="AN3" s="2" t="s">
        <v>57</v>
      </c>
      <c r="AO3" s="2" t="s">
        <v>57</v>
      </c>
      <c r="AP3" s="2" t="s">
        <v>57</v>
      </c>
      <c r="AQ3" s="2" t="s">
        <v>57</v>
      </c>
      <c r="AR3" s="2" t="s">
        <v>57</v>
      </c>
      <c r="AS3" s="2" t="s">
        <v>57</v>
      </c>
      <c r="AT3" s="2" t="s">
        <v>57</v>
      </c>
      <c r="AU3" s="2" t="s">
        <v>57</v>
      </c>
      <c r="AV3" s="2" t="s">
        <v>57</v>
      </c>
      <c r="AW3" s="2" t="s">
        <v>57</v>
      </c>
      <c r="AX3" s="2" t="s">
        <v>57</v>
      </c>
      <c r="AY3" s="2" t="s">
        <v>57</v>
      </c>
      <c r="AZ3" s="2" t="s">
        <v>57</v>
      </c>
      <c r="BA3" s="2" t="s">
        <v>57</v>
      </c>
      <c r="BB3" s="2" t="s">
        <v>57</v>
      </c>
      <c r="BC3" s="2" t="s">
        <v>57</v>
      </c>
      <c r="BD3" s="2" t="s">
        <v>57</v>
      </c>
      <c r="BE3" s="2" t="s">
        <v>57</v>
      </c>
      <c r="BF3" s="2" t="s">
        <v>57</v>
      </c>
      <c r="BG3" s="2" t="s">
        <v>57</v>
      </c>
      <c r="BH3" s="2" t="s">
        <v>57</v>
      </c>
      <c r="BI3" s="2" t="s">
        <v>57</v>
      </c>
      <c r="BJ3" s="2" t="s">
        <v>57</v>
      </c>
      <c r="BK3" s="2" t="s">
        <v>57</v>
      </c>
      <c r="BL3" s="2" t="s">
        <v>57</v>
      </c>
      <c r="BM3" s="2" t="s">
        <v>57</v>
      </c>
      <c r="BN3" s="2" t="s">
        <v>57</v>
      </c>
      <c r="BO3" s="2" t="s">
        <v>57</v>
      </c>
      <c r="BP3" s="2" t="s">
        <v>57</v>
      </c>
      <c r="BQ3" s="2" t="s">
        <v>57</v>
      </c>
      <c r="BR3" s="2" t="s">
        <v>57</v>
      </c>
      <c r="BS3" s="2" t="s">
        <v>57</v>
      </c>
      <c r="BT3" s="2" t="s">
        <v>57</v>
      </c>
      <c r="BU3" s="2" t="s">
        <v>57</v>
      </c>
      <c r="BV3" s="2" t="s">
        <v>57</v>
      </c>
      <c r="BW3" s="2" t="s">
        <v>57</v>
      </c>
      <c r="BX3" s="2" t="s">
        <v>57</v>
      </c>
      <c r="BY3" s="2" t="s">
        <v>57</v>
      </c>
      <c r="BZ3" s="2" t="s">
        <v>57</v>
      </c>
      <c r="CA3" s="2" t="s">
        <v>57</v>
      </c>
      <c r="CB3" s="2" t="s">
        <v>57</v>
      </c>
      <c r="CC3" s="2" t="s">
        <v>57</v>
      </c>
      <c r="CD3" s="2" t="s">
        <v>57</v>
      </c>
      <c r="CE3" s="2" t="s">
        <v>57</v>
      </c>
      <c r="CF3" s="2" t="s">
        <v>57</v>
      </c>
      <c r="CG3" s="2" t="s">
        <v>57</v>
      </c>
      <c r="CH3" s="2" t="s">
        <v>57</v>
      </c>
      <c r="CI3" s="2" t="s">
        <v>57</v>
      </c>
      <c r="CJ3" s="2" t="s">
        <v>57</v>
      </c>
      <c r="CK3" s="2" t="s">
        <v>57</v>
      </c>
      <c r="CL3" s="2" t="s">
        <v>57</v>
      </c>
      <c r="CM3" s="2" t="s">
        <v>57</v>
      </c>
      <c r="CN3" s="2" t="s">
        <v>57</v>
      </c>
      <c r="CO3" s="2" t="s">
        <v>57</v>
      </c>
      <c r="CP3" s="2" t="s">
        <v>57</v>
      </c>
      <c r="CQ3" s="2" t="s">
        <v>57</v>
      </c>
      <c r="CR3" s="2" t="s">
        <v>57</v>
      </c>
      <c r="CS3" s="2" t="s">
        <v>57</v>
      </c>
      <c r="CT3" s="2" t="s">
        <v>57</v>
      </c>
      <c r="CU3" s="2" t="s">
        <v>57</v>
      </c>
      <c r="CV3" s="2" t="s">
        <v>57</v>
      </c>
      <c r="CW3" s="2" t="s">
        <v>57</v>
      </c>
      <c r="CX3" s="2" t="s">
        <v>57</v>
      </c>
      <c r="CY3" s="2" t="s">
        <v>57</v>
      </c>
      <c r="CZ3" s="2" t="s">
        <v>57</v>
      </c>
      <c r="DA3" s="2" t="s">
        <v>57</v>
      </c>
      <c r="DB3" s="2" t="s">
        <v>57</v>
      </c>
      <c r="DC3" s="2" t="s">
        <v>57</v>
      </c>
      <c r="DD3" s="2" t="s">
        <v>57</v>
      </c>
      <c r="DE3" s="2" t="s">
        <v>57</v>
      </c>
      <c r="DF3" s="2" t="s">
        <v>57</v>
      </c>
      <c r="DG3" s="2" t="s">
        <v>57</v>
      </c>
      <c r="DH3" s="2" t="s">
        <v>57</v>
      </c>
      <c r="DI3" s="2" t="s">
        <v>57</v>
      </c>
      <c r="DJ3" s="2" t="s">
        <v>57</v>
      </c>
      <c r="DK3" s="2" t="s">
        <v>57</v>
      </c>
      <c r="DL3" s="2" t="s">
        <v>57</v>
      </c>
      <c r="DM3" s="2" t="s">
        <v>57</v>
      </c>
      <c r="DN3" s="2" t="s">
        <v>57</v>
      </c>
      <c r="DO3" s="2" t="s">
        <v>57</v>
      </c>
      <c r="DP3" s="2" t="s">
        <v>57</v>
      </c>
      <c r="DQ3" s="2" t="s">
        <v>57</v>
      </c>
      <c r="DR3" s="2" t="s">
        <v>57</v>
      </c>
      <c r="DS3" s="2" t="s">
        <v>57</v>
      </c>
      <c r="DT3" s="2" t="s">
        <v>57</v>
      </c>
      <c r="DU3" s="2" t="s">
        <v>57</v>
      </c>
      <c r="DV3" s="2" t="s">
        <v>57</v>
      </c>
      <c r="DW3" s="2" t="s">
        <v>57</v>
      </c>
      <c r="DX3" s="2" t="s">
        <v>57</v>
      </c>
      <c r="DY3" s="2" t="s">
        <v>57</v>
      </c>
      <c r="DZ3" s="2" t="s">
        <v>57</v>
      </c>
      <c r="EA3" s="2" t="s">
        <v>57</v>
      </c>
      <c r="EB3" s="2" t="s">
        <v>57</v>
      </c>
      <c r="EC3" s="2" t="s">
        <v>57</v>
      </c>
      <c r="ED3" s="2" t="s">
        <v>57</v>
      </c>
      <c r="EE3" s="2" t="s">
        <v>57</v>
      </c>
      <c r="EF3" s="2" t="s">
        <v>57</v>
      </c>
      <c r="EG3" s="2" t="s">
        <v>57</v>
      </c>
      <c r="EH3" s="2" t="s">
        <v>57</v>
      </c>
      <c r="EI3" s="2" t="s">
        <v>57</v>
      </c>
      <c r="EJ3" s="2" t="s">
        <v>57</v>
      </c>
      <c r="EK3" s="2" t="s">
        <v>57</v>
      </c>
      <c r="EL3" s="2" t="s">
        <v>57</v>
      </c>
      <c r="EM3" s="2" t="s">
        <v>57</v>
      </c>
      <c r="EN3" s="2" t="s">
        <v>57</v>
      </c>
      <c r="EO3" s="2" t="s">
        <v>57</v>
      </c>
      <c r="EP3" s="2" t="s">
        <v>57</v>
      </c>
      <c r="EQ3" s="2" t="s">
        <v>57</v>
      </c>
      <c r="ER3" s="2" t="s">
        <v>57</v>
      </c>
      <c r="ES3" s="2" t="s">
        <v>57</v>
      </c>
      <c r="ET3" s="2" t="s">
        <v>57</v>
      </c>
      <c r="EU3" s="2" t="s">
        <v>57</v>
      </c>
      <c r="EV3" s="2" t="s">
        <v>57</v>
      </c>
      <c r="EW3" s="2" t="s">
        <v>57</v>
      </c>
      <c r="EX3" s="2" t="s">
        <v>57</v>
      </c>
      <c r="EY3" s="2" t="s">
        <v>57</v>
      </c>
      <c r="EZ3" s="2" t="s">
        <v>57</v>
      </c>
      <c r="FA3" s="2" t="s">
        <v>57</v>
      </c>
      <c r="FB3" s="2" t="s">
        <v>57</v>
      </c>
      <c r="FC3" s="2" t="s">
        <v>57</v>
      </c>
      <c r="FD3" s="2" t="s">
        <v>57</v>
      </c>
      <c r="FE3" s="2" t="s">
        <v>57</v>
      </c>
      <c r="FF3" s="2" t="s">
        <v>57</v>
      </c>
      <c r="FG3" s="2" t="s">
        <v>57</v>
      </c>
      <c r="FH3" s="2" t="s">
        <v>57</v>
      </c>
      <c r="FI3" s="2" t="s">
        <v>57</v>
      </c>
      <c r="FJ3" s="2" t="s">
        <v>57</v>
      </c>
      <c r="FK3" s="2" t="s">
        <v>57</v>
      </c>
      <c r="FL3" s="2" t="s">
        <v>57</v>
      </c>
      <c r="FM3" s="2" t="s">
        <v>57</v>
      </c>
      <c r="FN3" s="2" t="s">
        <v>57</v>
      </c>
      <c r="FO3" s="2" t="s">
        <v>57</v>
      </c>
      <c r="FP3" s="2" t="s">
        <v>57</v>
      </c>
      <c r="FQ3" s="2" t="s">
        <v>57</v>
      </c>
      <c r="FR3" s="2" t="s">
        <v>57</v>
      </c>
      <c r="FS3" s="2" t="s">
        <v>57</v>
      </c>
      <c r="FT3" s="2" t="s">
        <v>57</v>
      </c>
      <c r="FU3" s="2" t="s">
        <v>57</v>
      </c>
      <c r="FV3" s="2" t="s">
        <v>57</v>
      </c>
      <c r="FW3" s="2" t="s">
        <v>57</v>
      </c>
      <c r="FX3" s="2" t="s">
        <v>57</v>
      </c>
      <c r="FY3" s="2" t="s">
        <v>57</v>
      </c>
      <c r="FZ3" s="2" t="s">
        <v>57</v>
      </c>
      <c r="GA3" s="2" t="s">
        <v>57</v>
      </c>
      <c r="GB3" s="2" t="s">
        <v>57</v>
      </c>
      <c r="GC3" s="2" t="s">
        <v>57</v>
      </c>
      <c r="GD3" s="2" t="s">
        <v>57</v>
      </c>
      <c r="GE3" s="2" t="s">
        <v>57</v>
      </c>
      <c r="GF3" s="2" t="s">
        <v>57</v>
      </c>
      <c r="GG3" s="2" t="s">
        <v>57</v>
      </c>
      <c r="GH3" s="2" t="s">
        <v>57</v>
      </c>
      <c r="GI3" s="2" t="s">
        <v>57</v>
      </c>
      <c r="GJ3" s="2" t="s">
        <v>57</v>
      </c>
      <c r="GK3" s="2" t="s">
        <v>57</v>
      </c>
      <c r="GL3" s="2" t="s">
        <v>57</v>
      </c>
      <c r="GM3" s="2" t="s">
        <v>57</v>
      </c>
      <c r="GN3" s="2" t="s">
        <v>57</v>
      </c>
      <c r="GO3" s="2" t="s">
        <v>57</v>
      </c>
      <c r="GP3" s="2" t="s">
        <v>57</v>
      </c>
      <c r="GQ3" s="2" t="s">
        <v>57</v>
      </c>
      <c r="GR3" s="2" t="s">
        <v>57</v>
      </c>
      <c r="GS3" s="2" t="s">
        <v>57</v>
      </c>
      <c r="GT3" s="2" t="s">
        <v>57</v>
      </c>
      <c r="GU3" s="2" t="s">
        <v>57</v>
      </c>
      <c r="GV3" s="2" t="s">
        <v>57</v>
      </c>
      <c r="GW3" s="2" t="s">
        <v>57</v>
      </c>
      <c r="GX3" s="2" t="s">
        <v>57</v>
      </c>
      <c r="GY3" s="2" t="s">
        <v>57</v>
      </c>
      <c r="GZ3" s="2" t="s">
        <v>57</v>
      </c>
      <c r="HA3" s="2" t="s">
        <v>57</v>
      </c>
      <c r="HB3" s="2" t="s">
        <v>57</v>
      </c>
      <c r="HC3" s="2" t="s">
        <v>57</v>
      </c>
      <c r="HD3" s="2" t="s">
        <v>57</v>
      </c>
      <c r="HE3" s="2" t="s">
        <v>57</v>
      </c>
      <c r="HF3" s="2" t="s">
        <v>57</v>
      </c>
      <c r="HG3" s="2" t="s">
        <v>57</v>
      </c>
      <c r="HH3" s="2" t="s">
        <v>57</v>
      </c>
      <c r="HI3" s="2" t="s">
        <v>57</v>
      </c>
      <c r="HJ3" s="2" t="s">
        <v>57</v>
      </c>
      <c r="HK3" s="2" t="s">
        <v>57</v>
      </c>
      <c r="HL3" s="2" t="s">
        <v>57</v>
      </c>
      <c r="HM3" s="2" t="s">
        <v>57</v>
      </c>
      <c r="HN3" s="2" t="s">
        <v>57</v>
      </c>
      <c r="HO3" s="2" t="s">
        <v>57</v>
      </c>
      <c r="HP3" s="2" t="s">
        <v>57</v>
      </c>
      <c r="HQ3" s="2" t="s">
        <v>57</v>
      </c>
      <c r="HR3" s="2" t="s">
        <v>57</v>
      </c>
      <c r="HS3" s="2" t="s">
        <v>57</v>
      </c>
      <c r="HT3" s="2" t="s">
        <v>57</v>
      </c>
      <c r="HU3" s="2" t="s">
        <v>57</v>
      </c>
      <c r="HV3" s="2" t="s">
        <v>57</v>
      </c>
      <c r="HW3" s="2" t="s">
        <v>57</v>
      </c>
      <c r="HX3" s="2" t="s">
        <v>57</v>
      </c>
      <c r="HY3" s="2" t="s">
        <v>57</v>
      </c>
      <c r="HZ3" s="2" t="s">
        <v>57</v>
      </c>
      <c r="IA3" s="2" t="s">
        <v>57</v>
      </c>
      <c r="IB3" s="2" t="s">
        <v>57</v>
      </c>
      <c r="IC3" s="2" t="s">
        <v>57</v>
      </c>
      <c r="ID3" s="2" t="s">
        <v>57</v>
      </c>
      <c r="IE3" s="2" t="s">
        <v>57</v>
      </c>
      <c r="IF3" s="2" t="s">
        <v>57</v>
      </c>
      <c r="IG3" s="2" t="s">
        <v>57</v>
      </c>
      <c r="IH3" s="2" t="s">
        <v>57</v>
      </c>
      <c r="II3" s="2" t="s">
        <v>57</v>
      </c>
      <c r="IJ3" s="2" t="s">
        <v>57</v>
      </c>
      <c r="IK3" s="2" t="s">
        <v>57</v>
      </c>
      <c r="IL3" s="2" t="s">
        <v>57</v>
      </c>
      <c r="IM3" s="2" t="s">
        <v>57</v>
      </c>
      <c r="IN3" s="2" t="s">
        <v>57</v>
      </c>
      <c r="IO3" s="2" t="s">
        <v>57</v>
      </c>
      <c r="IP3" s="2" t="s">
        <v>57</v>
      </c>
      <c r="IQ3" s="2" t="s">
        <v>57</v>
      </c>
      <c r="IR3" s="2" t="s">
        <v>57</v>
      </c>
      <c r="IS3" s="2" t="s">
        <v>57</v>
      </c>
      <c r="IT3" s="2" t="s">
        <v>57</v>
      </c>
      <c r="IU3" s="2" t="s">
        <v>57</v>
      </c>
      <c r="IV3" s="2" t="s">
        <v>57</v>
      </c>
      <c r="IW3" s="2" t="s">
        <v>57</v>
      </c>
      <c r="IX3" s="2" t="s">
        <v>57</v>
      </c>
      <c r="IY3" s="2" t="s">
        <v>57</v>
      </c>
      <c r="IZ3" s="2" t="s">
        <v>57</v>
      </c>
      <c r="JA3" s="2" t="s">
        <v>57</v>
      </c>
      <c r="JB3" s="2" t="s">
        <v>57</v>
      </c>
      <c r="JC3" s="2" t="s">
        <v>57</v>
      </c>
      <c r="JD3" s="2" t="s">
        <v>57</v>
      </c>
      <c r="JE3" s="2" t="s">
        <v>57</v>
      </c>
      <c r="JF3" s="2" t="s">
        <v>57</v>
      </c>
      <c r="JG3" s="2" t="s">
        <v>57</v>
      </c>
      <c r="JH3" s="2" t="s">
        <v>57</v>
      </c>
      <c r="JI3" s="2" t="s">
        <v>57</v>
      </c>
      <c r="JJ3" s="2" t="s">
        <v>57</v>
      </c>
      <c r="JK3" s="2" t="s">
        <v>57</v>
      </c>
      <c r="JL3" s="2" t="s">
        <v>57</v>
      </c>
      <c r="JM3" s="2" t="s">
        <v>57</v>
      </c>
      <c r="JN3" s="2" t="s">
        <v>57</v>
      </c>
    </row>
    <row r="4" spans="1:274">
      <c r="A4" s="274" t="s">
        <v>59</v>
      </c>
      <c r="B4" s="2" t="s">
        <v>57</v>
      </c>
      <c r="C4" s="2" t="s">
        <v>57</v>
      </c>
      <c r="D4" s="2" t="s">
        <v>57</v>
      </c>
      <c r="E4" s="2" t="s">
        <v>57</v>
      </c>
      <c r="F4" s="2" t="s">
        <v>57</v>
      </c>
      <c r="G4" s="2" t="s">
        <v>57</v>
      </c>
      <c r="H4" s="2" t="s">
        <v>57</v>
      </c>
      <c r="I4" s="2" t="s">
        <v>57</v>
      </c>
      <c r="J4" s="2" t="s">
        <v>57</v>
      </c>
      <c r="K4" s="2" t="s">
        <v>57</v>
      </c>
      <c r="L4" s="2" t="s">
        <v>57</v>
      </c>
      <c r="M4" s="2" t="s">
        <v>57</v>
      </c>
      <c r="N4" s="2" t="s">
        <v>57</v>
      </c>
      <c r="O4" s="2" t="s">
        <v>57</v>
      </c>
      <c r="P4" s="2" t="s">
        <v>57</v>
      </c>
      <c r="Q4" s="2" t="s">
        <v>57</v>
      </c>
      <c r="R4" s="2" t="s">
        <v>57</v>
      </c>
      <c r="S4" s="2" t="s">
        <v>57</v>
      </c>
      <c r="T4" s="2" t="s">
        <v>57</v>
      </c>
      <c r="U4" s="2" t="s">
        <v>57</v>
      </c>
      <c r="V4" s="2" t="s">
        <v>57</v>
      </c>
      <c r="W4" s="2" t="s">
        <v>57</v>
      </c>
      <c r="X4" s="2" t="s">
        <v>57</v>
      </c>
      <c r="Y4" s="2" t="s">
        <v>57</v>
      </c>
      <c r="Z4" s="2" t="s">
        <v>57</v>
      </c>
      <c r="AA4" s="2" t="s">
        <v>57</v>
      </c>
      <c r="AB4" s="2" t="s">
        <v>57</v>
      </c>
      <c r="AC4" s="2" t="s">
        <v>57</v>
      </c>
      <c r="AD4" s="2" t="s">
        <v>57</v>
      </c>
      <c r="AE4" s="2" t="s">
        <v>57</v>
      </c>
      <c r="AF4" s="2" t="s">
        <v>57</v>
      </c>
      <c r="AG4" s="2" t="s">
        <v>57</v>
      </c>
      <c r="AH4" s="2" t="s">
        <v>57</v>
      </c>
      <c r="AI4" s="2" t="s">
        <v>57</v>
      </c>
      <c r="AJ4" s="2" t="s">
        <v>57</v>
      </c>
      <c r="AK4" s="2" t="s">
        <v>57</v>
      </c>
      <c r="AL4" s="2" t="s">
        <v>57</v>
      </c>
      <c r="AM4" s="2" t="s">
        <v>57</v>
      </c>
      <c r="AN4" s="2" t="s">
        <v>57</v>
      </c>
      <c r="AO4" s="2" t="s">
        <v>57</v>
      </c>
      <c r="AP4" s="2" t="s">
        <v>57</v>
      </c>
      <c r="AQ4" s="2" t="s">
        <v>57</v>
      </c>
      <c r="AR4" s="2" t="s">
        <v>57</v>
      </c>
      <c r="AS4" s="2" t="s">
        <v>57</v>
      </c>
      <c r="AT4" s="2" t="s">
        <v>57</v>
      </c>
      <c r="AU4" s="2" t="s">
        <v>57</v>
      </c>
      <c r="AV4" s="2" t="s">
        <v>57</v>
      </c>
      <c r="AW4" s="2" t="s">
        <v>57</v>
      </c>
      <c r="AX4" s="2" t="s">
        <v>57</v>
      </c>
      <c r="AY4" s="2" t="s">
        <v>57</v>
      </c>
      <c r="AZ4" s="2" t="s">
        <v>57</v>
      </c>
      <c r="BA4" s="2" t="s">
        <v>57</v>
      </c>
      <c r="BB4" s="2" t="s">
        <v>57</v>
      </c>
      <c r="BC4" s="2" t="s">
        <v>57</v>
      </c>
      <c r="BD4" s="2" t="s">
        <v>57</v>
      </c>
      <c r="BE4" s="2" t="s">
        <v>57</v>
      </c>
      <c r="BF4" s="2" t="s">
        <v>57</v>
      </c>
      <c r="BG4" s="2" t="s">
        <v>57</v>
      </c>
      <c r="BH4" s="2" t="s">
        <v>57</v>
      </c>
      <c r="BI4" s="2" t="s">
        <v>57</v>
      </c>
      <c r="BJ4" s="2" t="s">
        <v>57</v>
      </c>
      <c r="BK4" s="2" t="s">
        <v>57</v>
      </c>
      <c r="BL4" s="2" t="s">
        <v>57</v>
      </c>
      <c r="BM4" s="2" t="s">
        <v>57</v>
      </c>
      <c r="BN4" s="2" t="s">
        <v>57</v>
      </c>
      <c r="BO4" s="2" t="s">
        <v>57</v>
      </c>
      <c r="BP4" s="2" t="s">
        <v>57</v>
      </c>
      <c r="BQ4" s="2" t="s">
        <v>57</v>
      </c>
      <c r="BR4" s="2" t="s">
        <v>57</v>
      </c>
      <c r="BS4" s="2" t="s">
        <v>57</v>
      </c>
      <c r="BT4" s="2" t="s">
        <v>57</v>
      </c>
      <c r="BU4" s="2" t="s">
        <v>57</v>
      </c>
      <c r="BV4" s="2" t="s">
        <v>57</v>
      </c>
      <c r="BW4" s="2" t="s">
        <v>57</v>
      </c>
      <c r="BX4" s="2" t="s">
        <v>57</v>
      </c>
      <c r="BY4" s="2" t="s">
        <v>57</v>
      </c>
      <c r="BZ4" s="2" t="s">
        <v>57</v>
      </c>
      <c r="CA4" s="2" t="s">
        <v>57</v>
      </c>
      <c r="CB4" s="2" t="s">
        <v>57</v>
      </c>
      <c r="CC4" s="2" t="s">
        <v>57</v>
      </c>
      <c r="CD4" s="2" t="s">
        <v>57</v>
      </c>
      <c r="CE4" s="2" t="s">
        <v>57</v>
      </c>
      <c r="CF4" s="2" t="s">
        <v>57</v>
      </c>
      <c r="CG4" s="2" t="s">
        <v>57</v>
      </c>
      <c r="CH4" s="2" t="s">
        <v>57</v>
      </c>
      <c r="CI4" s="2" t="s">
        <v>57</v>
      </c>
      <c r="CJ4" s="2" t="s">
        <v>57</v>
      </c>
      <c r="CK4" s="2" t="s">
        <v>57</v>
      </c>
      <c r="CL4" s="2" t="s">
        <v>57</v>
      </c>
      <c r="CM4" s="2" t="s">
        <v>57</v>
      </c>
      <c r="CN4" s="2" t="s">
        <v>57</v>
      </c>
      <c r="CO4" s="2" t="s">
        <v>57</v>
      </c>
      <c r="CP4" s="2" t="s">
        <v>57</v>
      </c>
      <c r="CQ4" s="2" t="s">
        <v>57</v>
      </c>
      <c r="CR4" s="2" t="s">
        <v>57</v>
      </c>
      <c r="CS4" s="2" t="s">
        <v>57</v>
      </c>
      <c r="CT4" s="2" t="s">
        <v>57</v>
      </c>
      <c r="CU4" s="2" t="s">
        <v>57</v>
      </c>
      <c r="CV4" s="2" t="s">
        <v>57</v>
      </c>
      <c r="CW4" s="2" t="s">
        <v>57</v>
      </c>
      <c r="CX4" s="2" t="s">
        <v>57</v>
      </c>
      <c r="CY4" s="2" t="s">
        <v>57</v>
      </c>
      <c r="CZ4" s="2" t="s">
        <v>57</v>
      </c>
      <c r="DA4" s="2" t="s">
        <v>57</v>
      </c>
      <c r="DB4" s="2" t="s">
        <v>57</v>
      </c>
      <c r="DC4" s="2" t="s">
        <v>57</v>
      </c>
      <c r="DD4" s="2" t="s">
        <v>57</v>
      </c>
      <c r="DE4" s="2" t="s">
        <v>57</v>
      </c>
      <c r="DF4" s="2" t="s">
        <v>57</v>
      </c>
      <c r="DG4" s="2" t="s">
        <v>57</v>
      </c>
      <c r="DH4" s="2" t="s">
        <v>57</v>
      </c>
      <c r="DI4" s="2" t="s">
        <v>57</v>
      </c>
      <c r="DJ4" s="2" t="s">
        <v>57</v>
      </c>
      <c r="DK4" s="2" t="s">
        <v>57</v>
      </c>
      <c r="DL4" s="2" t="s">
        <v>57</v>
      </c>
      <c r="DM4" s="2" t="s">
        <v>57</v>
      </c>
      <c r="DN4" s="2" t="s">
        <v>57</v>
      </c>
      <c r="DO4" s="2" t="s">
        <v>57</v>
      </c>
      <c r="DP4" s="2" t="s">
        <v>57</v>
      </c>
      <c r="DQ4" s="2" t="s">
        <v>57</v>
      </c>
      <c r="DR4" s="2" t="s">
        <v>57</v>
      </c>
      <c r="DS4" s="2" t="s">
        <v>57</v>
      </c>
      <c r="DT4" s="2" t="s">
        <v>57</v>
      </c>
      <c r="DU4" s="2" t="s">
        <v>57</v>
      </c>
      <c r="DV4" s="2" t="s">
        <v>57</v>
      </c>
      <c r="DW4" s="2" t="s">
        <v>57</v>
      </c>
      <c r="DX4" s="2" t="s">
        <v>57</v>
      </c>
      <c r="DY4" s="2" t="s">
        <v>57</v>
      </c>
      <c r="DZ4" s="2" t="s">
        <v>57</v>
      </c>
      <c r="EA4" s="2" t="s">
        <v>57</v>
      </c>
      <c r="EB4" s="2" t="s">
        <v>57</v>
      </c>
      <c r="EC4" s="2" t="s">
        <v>57</v>
      </c>
      <c r="ED4" s="2" t="s">
        <v>57</v>
      </c>
      <c r="EE4" s="2" t="s">
        <v>57</v>
      </c>
      <c r="EF4" s="2" t="s">
        <v>57</v>
      </c>
      <c r="EG4" s="2" t="s">
        <v>57</v>
      </c>
      <c r="EH4" s="2" t="s">
        <v>57</v>
      </c>
      <c r="EI4" s="2" t="s">
        <v>57</v>
      </c>
      <c r="EJ4" s="2" t="s">
        <v>57</v>
      </c>
      <c r="EK4" s="2" t="s">
        <v>57</v>
      </c>
      <c r="EL4" s="2" t="s">
        <v>57</v>
      </c>
      <c r="EM4" s="2" t="s">
        <v>57</v>
      </c>
      <c r="EN4" s="2" t="s">
        <v>57</v>
      </c>
      <c r="EO4" s="2" t="s">
        <v>57</v>
      </c>
      <c r="EP4" s="2" t="s">
        <v>57</v>
      </c>
      <c r="EQ4" s="2" t="s">
        <v>57</v>
      </c>
      <c r="ER4" s="2" t="s">
        <v>57</v>
      </c>
      <c r="ES4" s="2" t="s">
        <v>57</v>
      </c>
      <c r="ET4" s="2" t="s">
        <v>57</v>
      </c>
      <c r="EU4" s="2" t="s">
        <v>57</v>
      </c>
      <c r="EV4" s="2" t="s">
        <v>57</v>
      </c>
      <c r="EW4" s="2" t="s">
        <v>57</v>
      </c>
      <c r="EX4" s="2" t="s">
        <v>57</v>
      </c>
      <c r="EY4" s="2" t="s">
        <v>57</v>
      </c>
      <c r="EZ4" s="2" t="s">
        <v>57</v>
      </c>
      <c r="FA4" s="2" t="s">
        <v>57</v>
      </c>
      <c r="FB4" s="2" t="s">
        <v>57</v>
      </c>
      <c r="FC4" s="2" t="s">
        <v>57</v>
      </c>
      <c r="FD4" s="2" t="s">
        <v>57</v>
      </c>
      <c r="FE4" s="2" t="s">
        <v>57</v>
      </c>
      <c r="FF4" s="2" t="s">
        <v>57</v>
      </c>
      <c r="FG4" s="2" t="s">
        <v>57</v>
      </c>
      <c r="FH4" s="2" t="s">
        <v>57</v>
      </c>
      <c r="FI4" s="2" t="s">
        <v>57</v>
      </c>
      <c r="FJ4" s="2" t="s">
        <v>57</v>
      </c>
      <c r="FK4" s="2" t="s">
        <v>57</v>
      </c>
      <c r="FL4" s="2" t="s">
        <v>57</v>
      </c>
      <c r="FM4" s="2" t="s">
        <v>57</v>
      </c>
      <c r="FN4" s="2" t="s">
        <v>57</v>
      </c>
      <c r="FO4" s="2" t="s">
        <v>57</v>
      </c>
      <c r="FP4" s="2" t="s">
        <v>57</v>
      </c>
      <c r="FQ4" s="2" t="s">
        <v>57</v>
      </c>
      <c r="FR4" s="2" t="s">
        <v>57</v>
      </c>
      <c r="FS4" s="2" t="s">
        <v>57</v>
      </c>
      <c r="FT4" s="2" t="s">
        <v>57</v>
      </c>
      <c r="FU4" s="2" t="s">
        <v>57</v>
      </c>
      <c r="FV4" s="2" t="s">
        <v>57</v>
      </c>
      <c r="FW4" s="2" t="s">
        <v>57</v>
      </c>
      <c r="FX4" s="2" t="s">
        <v>57</v>
      </c>
      <c r="FY4" s="2" t="s">
        <v>57</v>
      </c>
      <c r="FZ4" s="2" t="s">
        <v>57</v>
      </c>
      <c r="GA4" s="2" t="s">
        <v>57</v>
      </c>
      <c r="GB4" s="2" t="s">
        <v>57</v>
      </c>
      <c r="GC4" s="2" t="s">
        <v>57</v>
      </c>
      <c r="GD4" s="2" t="s">
        <v>57</v>
      </c>
      <c r="GE4" s="2" t="s">
        <v>57</v>
      </c>
      <c r="GF4" s="2" t="s">
        <v>57</v>
      </c>
      <c r="GG4" s="2" t="s">
        <v>57</v>
      </c>
      <c r="GH4" s="2" t="s">
        <v>57</v>
      </c>
      <c r="GI4" s="2" t="s">
        <v>57</v>
      </c>
      <c r="GJ4" s="2" t="s">
        <v>57</v>
      </c>
      <c r="GK4" s="2" t="s">
        <v>57</v>
      </c>
      <c r="GL4" s="2" t="s">
        <v>57</v>
      </c>
      <c r="GM4" s="2" t="s">
        <v>57</v>
      </c>
      <c r="GN4" s="2" t="s">
        <v>57</v>
      </c>
      <c r="GO4" s="2" t="s">
        <v>57</v>
      </c>
      <c r="GP4" s="2" t="s">
        <v>57</v>
      </c>
      <c r="GQ4" s="2" t="s">
        <v>57</v>
      </c>
      <c r="GR4" s="2" t="s">
        <v>57</v>
      </c>
      <c r="GS4" s="2" t="s">
        <v>57</v>
      </c>
      <c r="GT4" s="2" t="s">
        <v>57</v>
      </c>
      <c r="GU4" s="2" t="s">
        <v>57</v>
      </c>
      <c r="GV4" s="2" t="s">
        <v>57</v>
      </c>
      <c r="GW4" s="2" t="s">
        <v>57</v>
      </c>
      <c r="GX4" s="2" t="s">
        <v>57</v>
      </c>
      <c r="GY4" s="2" t="s">
        <v>57</v>
      </c>
      <c r="GZ4" s="2" t="s">
        <v>57</v>
      </c>
      <c r="HA4" s="2" t="s">
        <v>57</v>
      </c>
      <c r="HB4" s="2" t="s">
        <v>57</v>
      </c>
      <c r="HC4" s="2" t="s">
        <v>57</v>
      </c>
      <c r="HD4" s="2" t="s">
        <v>57</v>
      </c>
      <c r="HE4" s="2" t="s">
        <v>57</v>
      </c>
      <c r="HF4" s="2" t="s">
        <v>57</v>
      </c>
      <c r="HG4" s="2" t="s">
        <v>57</v>
      </c>
      <c r="HH4" s="2" t="s">
        <v>57</v>
      </c>
      <c r="HI4" s="2" t="s">
        <v>57</v>
      </c>
      <c r="HJ4" s="2" t="s">
        <v>57</v>
      </c>
      <c r="HK4" s="2" t="s">
        <v>57</v>
      </c>
      <c r="HL4" s="2" t="s">
        <v>57</v>
      </c>
      <c r="HM4" s="2" t="s">
        <v>57</v>
      </c>
      <c r="HN4" s="2" t="s">
        <v>57</v>
      </c>
      <c r="HO4" s="2" t="s">
        <v>57</v>
      </c>
      <c r="HP4" s="2" t="s">
        <v>57</v>
      </c>
      <c r="HQ4" s="2" t="s">
        <v>57</v>
      </c>
      <c r="HR4" s="2" t="s">
        <v>57</v>
      </c>
      <c r="HS4" s="2" t="s">
        <v>57</v>
      </c>
      <c r="HT4" s="2" t="s">
        <v>57</v>
      </c>
      <c r="HU4" s="2" t="s">
        <v>57</v>
      </c>
      <c r="HV4" s="2" t="s">
        <v>57</v>
      </c>
      <c r="HW4" s="2" t="s">
        <v>57</v>
      </c>
      <c r="HX4" s="2" t="s">
        <v>57</v>
      </c>
      <c r="HY4" s="2" t="s">
        <v>57</v>
      </c>
      <c r="HZ4" s="2" t="s">
        <v>57</v>
      </c>
      <c r="IA4" s="2" t="s">
        <v>57</v>
      </c>
      <c r="IB4" s="2" t="s">
        <v>57</v>
      </c>
      <c r="IC4" s="2" t="s">
        <v>57</v>
      </c>
      <c r="ID4" s="2" t="s">
        <v>57</v>
      </c>
      <c r="IE4" s="2" t="s">
        <v>57</v>
      </c>
      <c r="IF4" s="2" t="s">
        <v>57</v>
      </c>
      <c r="IG4" s="2" t="s">
        <v>57</v>
      </c>
      <c r="IH4" s="2" t="s">
        <v>57</v>
      </c>
      <c r="II4" s="2" t="s">
        <v>57</v>
      </c>
      <c r="IJ4" s="2" t="s">
        <v>57</v>
      </c>
      <c r="IK4" s="2" t="s">
        <v>57</v>
      </c>
      <c r="IL4" s="2" t="s">
        <v>57</v>
      </c>
      <c r="IM4" s="2" t="s">
        <v>57</v>
      </c>
      <c r="IN4" s="2" t="s">
        <v>57</v>
      </c>
      <c r="IO4" s="2" t="s">
        <v>57</v>
      </c>
      <c r="IP4" s="2" t="s">
        <v>57</v>
      </c>
      <c r="IQ4" s="2" t="s">
        <v>57</v>
      </c>
      <c r="IR4" s="2" t="s">
        <v>57</v>
      </c>
      <c r="IS4" s="2" t="s">
        <v>57</v>
      </c>
      <c r="IT4" s="2" t="s">
        <v>57</v>
      </c>
      <c r="IU4" s="2" t="s">
        <v>57</v>
      </c>
      <c r="IV4" s="2" t="s">
        <v>57</v>
      </c>
      <c r="IW4" s="2" t="s">
        <v>57</v>
      </c>
      <c r="IX4" s="2" t="s">
        <v>57</v>
      </c>
      <c r="IY4" s="2" t="s">
        <v>57</v>
      </c>
      <c r="IZ4" s="2" t="s">
        <v>57</v>
      </c>
      <c r="JA4" s="2" t="s">
        <v>57</v>
      </c>
      <c r="JB4" s="2" t="s">
        <v>57</v>
      </c>
      <c r="JC4" s="2" t="s">
        <v>57</v>
      </c>
      <c r="JD4" s="2" t="s">
        <v>57</v>
      </c>
      <c r="JE4" s="2" t="s">
        <v>57</v>
      </c>
      <c r="JF4" s="2" t="s">
        <v>57</v>
      </c>
      <c r="JG4" s="2" t="s">
        <v>57</v>
      </c>
      <c r="JH4" s="2" t="s">
        <v>57</v>
      </c>
      <c r="JI4" s="2" t="s">
        <v>57</v>
      </c>
      <c r="JJ4" s="2" t="s">
        <v>57</v>
      </c>
      <c r="JK4" s="2" t="s">
        <v>57</v>
      </c>
      <c r="JL4" s="2" t="s">
        <v>57</v>
      </c>
      <c r="JM4" s="2" t="s">
        <v>57</v>
      </c>
      <c r="JN4" s="2" t="s">
        <v>57</v>
      </c>
    </row>
    <row r="5" spans="1:274">
      <c r="A5" s="274" t="s">
        <v>60</v>
      </c>
      <c r="B5" s="2" t="s">
        <v>57</v>
      </c>
      <c r="C5" s="2" t="s">
        <v>57</v>
      </c>
      <c r="D5" s="2" t="s">
        <v>57</v>
      </c>
      <c r="E5" s="2" t="s">
        <v>57</v>
      </c>
      <c r="F5" s="2" t="s">
        <v>57</v>
      </c>
      <c r="G5" s="2" t="s">
        <v>57</v>
      </c>
      <c r="H5" s="2" t="s">
        <v>57</v>
      </c>
      <c r="I5" s="2" t="s">
        <v>57</v>
      </c>
      <c r="J5" s="2" t="s">
        <v>57</v>
      </c>
      <c r="K5" s="2" t="s">
        <v>57</v>
      </c>
      <c r="L5" s="2" t="s">
        <v>57</v>
      </c>
      <c r="M5" s="2" t="s">
        <v>57</v>
      </c>
      <c r="N5" s="2" t="s">
        <v>57</v>
      </c>
      <c r="O5" s="2" t="s">
        <v>57</v>
      </c>
      <c r="P5" s="2" t="s">
        <v>57</v>
      </c>
      <c r="Q5" s="2" t="s">
        <v>57</v>
      </c>
      <c r="R5" s="2" t="s">
        <v>57</v>
      </c>
      <c r="S5" s="2" t="s">
        <v>57</v>
      </c>
      <c r="T5" s="2" t="s">
        <v>57</v>
      </c>
      <c r="U5" s="2" t="s">
        <v>57</v>
      </c>
      <c r="V5" s="2" t="s">
        <v>57</v>
      </c>
      <c r="W5" s="2" t="s">
        <v>57</v>
      </c>
      <c r="X5" s="2" t="s">
        <v>57</v>
      </c>
      <c r="Y5" s="2" t="s">
        <v>57</v>
      </c>
      <c r="Z5" s="2" t="s">
        <v>57</v>
      </c>
      <c r="AA5" s="2" t="s">
        <v>57</v>
      </c>
      <c r="AB5" s="2" t="s">
        <v>57</v>
      </c>
      <c r="AC5" s="2" t="s">
        <v>57</v>
      </c>
      <c r="AD5" s="2" t="s">
        <v>57</v>
      </c>
      <c r="AE5" s="2" t="s">
        <v>57</v>
      </c>
      <c r="AF5" s="2" t="s">
        <v>57</v>
      </c>
      <c r="AG5" s="2" t="s">
        <v>57</v>
      </c>
      <c r="AH5" s="2" t="s">
        <v>57</v>
      </c>
      <c r="AI5" s="2" t="s">
        <v>57</v>
      </c>
      <c r="AJ5" s="2" t="s">
        <v>57</v>
      </c>
      <c r="AK5" s="2" t="s">
        <v>57</v>
      </c>
      <c r="AL5" s="2" t="s">
        <v>57</v>
      </c>
      <c r="AM5" s="2" t="s">
        <v>57</v>
      </c>
      <c r="AN5" s="2" t="s">
        <v>57</v>
      </c>
      <c r="AO5" s="2" t="s">
        <v>57</v>
      </c>
      <c r="AP5" s="2" t="s">
        <v>57</v>
      </c>
      <c r="AQ5" s="2" t="s">
        <v>57</v>
      </c>
      <c r="AR5" s="2" t="s">
        <v>57</v>
      </c>
      <c r="AS5" s="2" t="s">
        <v>57</v>
      </c>
      <c r="AT5" s="2" t="s">
        <v>57</v>
      </c>
      <c r="AU5" s="2" t="s">
        <v>57</v>
      </c>
      <c r="AV5" s="2" t="s">
        <v>57</v>
      </c>
      <c r="AW5" s="2" t="s">
        <v>57</v>
      </c>
      <c r="AX5" s="2" t="s">
        <v>57</v>
      </c>
      <c r="AY5" s="2" t="s">
        <v>57</v>
      </c>
      <c r="AZ5" s="2" t="s">
        <v>57</v>
      </c>
      <c r="BA5" s="2" t="s">
        <v>57</v>
      </c>
      <c r="BB5" s="2" t="s">
        <v>57</v>
      </c>
      <c r="BC5" s="2" t="s">
        <v>57</v>
      </c>
      <c r="BD5" s="2" t="s">
        <v>57</v>
      </c>
      <c r="BE5" s="2" t="s">
        <v>57</v>
      </c>
      <c r="BF5" s="2" t="s">
        <v>57</v>
      </c>
      <c r="BG5" s="2" t="s">
        <v>57</v>
      </c>
      <c r="BH5" s="2" t="s">
        <v>57</v>
      </c>
      <c r="BI5" s="2" t="s">
        <v>57</v>
      </c>
      <c r="BJ5" s="2" t="s">
        <v>57</v>
      </c>
      <c r="BK5" s="2" t="s">
        <v>57</v>
      </c>
      <c r="BL5" s="2" t="s">
        <v>57</v>
      </c>
      <c r="BM5" s="2" t="s">
        <v>57</v>
      </c>
      <c r="BN5" s="2" t="s">
        <v>57</v>
      </c>
      <c r="BO5" s="2" t="s">
        <v>57</v>
      </c>
      <c r="BP5" s="2" t="s">
        <v>57</v>
      </c>
      <c r="BQ5" s="2" t="s">
        <v>57</v>
      </c>
      <c r="BR5" s="2" t="s">
        <v>57</v>
      </c>
      <c r="BS5" s="2" t="s">
        <v>57</v>
      </c>
      <c r="BT5" s="2" t="s">
        <v>57</v>
      </c>
      <c r="BU5" s="2" t="s">
        <v>57</v>
      </c>
      <c r="BV5" s="2" t="s">
        <v>57</v>
      </c>
      <c r="BW5" s="2" t="s">
        <v>57</v>
      </c>
      <c r="BX5" s="2" t="s">
        <v>57</v>
      </c>
      <c r="BY5" s="2" t="s">
        <v>57</v>
      </c>
      <c r="BZ5" s="2" t="s">
        <v>57</v>
      </c>
      <c r="CA5" s="2" t="s">
        <v>57</v>
      </c>
      <c r="CB5" s="2" t="s">
        <v>57</v>
      </c>
      <c r="CC5" s="2" t="s">
        <v>57</v>
      </c>
      <c r="CD5" s="2" t="s">
        <v>57</v>
      </c>
      <c r="CE5" s="2" t="s">
        <v>57</v>
      </c>
      <c r="CF5" s="2" t="s">
        <v>57</v>
      </c>
      <c r="CG5" s="2" t="s">
        <v>57</v>
      </c>
      <c r="CH5" s="2" t="s">
        <v>57</v>
      </c>
      <c r="CI5" s="2" t="s">
        <v>57</v>
      </c>
      <c r="CJ5" s="2" t="s">
        <v>57</v>
      </c>
      <c r="CK5" s="2" t="s">
        <v>57</v>
      </c>
      <c r="CL5" s="2" t="s">
        <v>57</v>
      </c>
      <c r="CM5" s="2" t="s">
        <v>57</v>
      </c>
      <c r="CN5" s="2" t="s">
        <v>57</v>
      </c>
      <c r="CO5" s="2" t="s">
        <v>57</v>
      </c>
      <c r="CP5" s="2" t="s">
        <v>57</v>
      </c>
      <c r="CQ5" s="2" t="s">
        <v>57</v>
      </c>
      <c r="CR5" s="2" t="s">
        <v>57</v>
      </c>
      <c r="CS5" s="2" t="s">
        <v>57</v>
      </c>
      <c r="CT5" s="2" t="s">
        <v>57</v>
      </c>
      <c r="CU5" s="2" t="s">
        <v>57</v>
      </c>
      <c r="CV5" s="2" t="s">
        <v>57</v>
      </c>
      <c r="CW5" s="2" t="s">
        <v>57</v>
      </c>
      <c r="CX5" s="2" t="s">
        <v>57</v>
      </c>
      <c r="CY5" s="2" t="s">
        <v>57</v>
      </c>
      <c r="CZ5" s="2" t="s">
        <v>57</v>
      </c>
      <c r="DA5" s="2" t="s">
        <v>57</v>
      </c>
      <c r="DB5" s="2" t="s">
        <v>57</v>
      </c>
      <c r="DC5" s="2" t="s">
        <v>57</v>
      </c>
      <c r="DD5" s="2" t="s">
        <v>57</v>
      </c>
      <c r="DE5" s="2" t="s">
        <v>57</v>
      </c>
      <c r="DF5" s="2" t="s">
        <v>57</v>
      </c>
      <c r="DG5" s="2" t="s">
        <v>57</v>
      </c>
      <c r="DH5" s="2" t="s">
        <v>57</v>
      </c>
      <c r="DI5" s="2" t="s">
        <v>57</v>
      </c>
      <c r="DJ5" s="2" t="s">
        <v>57</v>
      </c>
      <c r="DK5" s="2" t="s">
        <v>57</v>
      </c>
      <c r="DL5" s="2" t="s">
        <v>57</v>
      </c>
      <c r="DM5" s="2" t="s">
        <v>57</v>
      </c>
      <c r="DN5" s="2" t="s">
        <v>57</v>
      </c>
      <c r="DO5" s="2" t="s">
        <v>57</v>
      </c>
      <c r="DP5" s="2" t="s">
        <v>57</v>
      </c>
      <c r="DQ5" s="2" t="s">
        <v>57</v>
      </c>
      <c r="DR5" s="2" t="s">
        <v>57</v>
      </c>
      <c r="DS5" s="2" t="s">
        <v>57</v>
      </c>
      <c r="DT5" s="2" t="s">
        <v>57</v>
      </c>
      <c r="DU5" s="2" t="s">
        <v>57</v>
      </c>
      <c r="DV5" s="2" t="s">
        <v>57</v>
      </c>
      <c r="DW5" s="2" t="s">
        <v>57</v>
      </c>
      <c r="DX5" s="2" t="s">
        <v>57</v>
      </c>
      <c r="DY5" s="2" t="s">
        <v>57</v>
      </c>
      <c r="DZ5" s="2" t="s">
        <v>57</v>
      </c>
      <c r="EA5" s="2" t="s">
        <v>57</v>
      </c>
      <c r="EB5" s="2" t="s">
        <v>57</v>
      </c>
      <c r="EC5" s="2" t="s">
        <v>57</v>
      </c>
      <c r="ED5" s="2" t="s">
        <v>57</v>
      </c>
      <c r="EE5" s="2" t="s">
        <v>57</v>
      </c>
      <c r="EF5" s="2" t="s">
        <v>57</v>
      </c>
      <c r="EG5" s="2" t="s">
        <v>57</v>
      </c>
      <c r="EH5" s="2" t="s">
        <v>57</v>
      </c>
      <c r="EI5" s="2" t="s">
        <v>57</v>
      </c>
      <c r="EJ5" s="2" t="s">
        <v>57</v>
      </c>
      <c r="EK5" s="2" t="s">
        <v>57</v>
      </c>
      <c r="EL5" s="2" t="s">
        <v>57</v>
      </c>
      <c r="EM5" s="2" t="s">
        <v>57</v>
      </c>
      <c r="EN5" s="2" t="s">
        <v>57</v>
      </c>
      <c r="EO5" s="2" t="s">
        <v>57</v>
      </c>
      <c r="EP5" s="2" t="s">
        <v>57</v>
      </c>
      <c r="EQ5" s="2" t="s">
        <v>57</v>
      </c>
      <c r="ER5" s="2" t="s">
        <v>57</v>
      </c>
      <c r="ES5" s="2" t="s">
        <v>57</v>
      </c>
      <c r="ET5" s="2" t="s">
        <v>57</v>
      </c>
      <c r="EU5" s="2" t="s">
        <v>57</v>
      </c>
      <c r="EV5" s="2" t="s">
        <v>57</v>
      </c>
      <c r="EW5" s="2" t="s">
        <v>57</v>
      </c>
      <c r="EX5" s="2" t="s">
        <v>57</v>
      </c>
      <c r="EY5" s="2" t="s">
        <v>57</v>
      </c>
      <c r="EZ5" s="2" t="s">
        <v>57</v>
      </c>
      <c r="FA5" s="2" t="s">
        <v>57</v>
      </c>
      <c r="FB5" s="2" t="s">
        <v>57</v>
      </c>
      <c r="FC5" s="2" t="s">
        <v>57</v>
      </c>
      <c r="FD5" s="2" t="s">
        <v>57</v>
      </c>
      <c r="FE5" s="2" t="s">
        <v>57</v>
      </c>
      <c r="FF5" s="2" t="s">
        <v>57</v>
      </c>
      <c r="FG5" s="2" t="s">
        <v>57</v>
      </c>
      <c r="FH5" s="2" t="s">
        <v>57</v>
      </c>
      <c r="FI5" s="2" t="s">
        <v>57</v>
      </c>
      <c r="FJ5" s="2" t="s">
        <v>57</v>
      </c>
      <c r="FK5" s="2" t="s">
        <v>57</v>
      </c>
      <c r="FL5" s="2" t="s">
        <v>57</v>
      </c>
      <c r="FM5" s="2" t="s">
        <v>57</v>
      </c>
      <c r="FN5" s="2" t="s">
        <v>57</v>
      </c>
      <c r="FO5" s="2" t="s">
        <v>57</v>
      </c>
      <c r="FP5" s="2" t="s">
        <v>57</v>
      </c>
      <c r="FQ5" s="2" t="s">
        <v>57</v>
      </c>
      <c r="FR5" s="2" t="s">
        <v>57</v>
      </c>
      <c r="FS5" s="2" t="s">
        <v>57</v>
      </c>
      <c r="FT5" s="2" t="s">
        <v>57</v>
      </c>
      <c r="FU5" s="2" t="s">
        <v>57</v>
      </c>
      <c r="FV5" s="2" t="s">
        <v>57</v>
      </c>
      <c r="FW5" s="2" t="s">
        <v>57</v>
      </c>
      <c r="FX5" s="2" t="s">
        <v>57</v>
      </c>
      <c r="FY5" s="2" t="s">
        <v>57</v>
      </c>
      <c r="FZ5" s="2" t="s">
        <v>57</v>
      </c>
      <c r="GA5" s="2" t="s">
        <v>57</v>
      </c>
      <c r="GB5" s="2" t="s">
        <v>57</v>
      </c>
      <c r="GC5" s="2" t="s">
        <v>57</v>
      </c>
      <c r="GD5" s="2" t="s">
        <v>57</v>
      </c>
      <c r="GE5" s="2" t="s">
        <v>57</v>
      </c>
      <c r="GF5" s="2" t="s">
        <v>57</v>
      </c>
      <c r="GG5" s="2" t="s">
        <v>57</v>
      </c>
      <c r="GH5" s="2" t="s">
        <v>57</v>
      </c>
      <c r="GI5" s="2" t="s">
        <v>57</v>
      </c>
      <c r="GJ5" s="2" t="s">
        <v>57</v>
      </c>
      <c r="GK5" s="2" t="s">
        <v>57</v>
      </c>
      <c r="GL5" s="2" t="s">
        <v>57</v>
      </c>
      <c r="GM5" s="2" t="s">
        <v>57</v>
      </c>
      <c r="GN5" s="2" t="s">
        <v>57</v>
      </c>
      <c r="GO5" s="2" t="s">
        <v>57</v>
      </c>
      <c r="GP5" s="2" t="s">
        <v>57</v>
      </c>
      <c r="GQ5" s="2" t="s">
        <v>57</v>
      </c>
      <c r="GR5" s="2" t="s">
        <v>57</v>
      </c>
      <c r="GS5" s="2" t="s">
        <v>57</v>
      </c>
      <c r="GT5" s="2" t="s">
        <v>57</v>
      </c>
      <c r="GU5" s="2" t="s">
        <v>57</v>
      </c>
      <c r="GV5" s="2" t="s">
        <v>57</v>
      </c>
      <c r="GW5" s="2" t="s">
        <v>57</v>
      </c>
      <c r="GX5" s="2" t="s">
        <v>57</v>
      </c>
      <c r="GY5" s="2" t="s">
        <v>57</v>
      </c>
      <c r="GZ5" s="2" t="s">
        <v>57</v>
      </c>
      <c r="HA5" s="2" t="s">
        <v>57</v>
      </c>
      <c r="HB5" s="2" t="s">
        <v>57</v>
      </c>
      <c r="HC5" s="2" t="s">
        <v>57</v>
      </c>
      <c r="HD5" s="2" t="s">
        <v>57</v>
      </c>
      <c r="HE5" s="2" t="s">
        <v>57</v>
      </c>
      <c r="HF5" s="2" t="s">
        <v>57</v>
      </c>
      <c r="HG5" s="2" t="s">
        <v>57</v>
      </c>
      <c r="HH5" s="2" t="s">
        <v>57</v>
      </c>
      <c r="HI5" s="2" t="s">
        <v>57</v>
      </c>
      <c r="HJ5" s="2" t="s">
        <v>57</v>
      </c>
      <c r="HK5" s="2" t="s">
        <v>57</v>
      </c>
      <c r="HL5" s="2" t="s">
        <v>57</v>
      </c>
      <c r="HM5" s="2" t="s">
        <v>57</v>
      </c>
      <c r="HN5" s="2" t="s">
        <v>57</v>
      </c>
      <c r="HO5" s="2" t="s">
        <v>57</v>
      </c>
      <c r="HP5" s="2" t="s">
        <v>57</v>
      </c>
      <c r="HQ5" s="2" t="s">
        <v>57</v>
      </c>
      <c r="HR5" s="2" t="s">
        <v>57</v>
      </c>
      <c r="HS5" s="2" t="s">
        <v>57</v>
      </c>
      <c r="HT5" s="2" t="s">
        <v>57</v>
      </c>
      <c r="HU5" s="2" t="s">
        <v>57</v>
      </c>
      <c r="HV5" s="2" t="s">
        <v>57</v>
      </c>
      <c r="HW5" s="2" t="s">
        <v>57</v>
      </c>
      <c r="HX5" s="2" t="s">
        <v>57</v>
      </c>
      <c r="HY5" s="2" t="s">
        <v>57</v>
      </c>
      <c r="HZ5" s="2" t="s">
        <v>57</v>
      </c>
      <c r="IA5" s="2" t="s">
        <v>57</v>
      </c>
      <c r="IB5" s="2" t="s">
        <v>57</v>
      </c>
      <c r="IC5" s="2" t="s">
        <v>57</v>
      </c>
      <c r="ID5" s="2" t="s">
        <v>57</v>
      </c>
      <c r="IE5" s="2" t="s">
        <v>57</v>
      </c>
      <c r="IF5" s="2" t="s">
        <v>57</v>
      </c>
      <c r="IG5" s="2" t="s">
        <v>57</v>
      </c>
      <c r="IH5" s="2" t="s">
        <v>57</v>
      </c>
      <c r="II5" s="2" t="s">
        <v>57</v>
      </c>
      <c r="IJ5" s="2" t="s">
        <v>57</v>
      </c>
      <c r="IK5" s="2" t="s">
        <v>57</v>
      </c>
      <c r="IL5" s="2" t="s">
        <v>57</v>
      </c>
      <c r="IM5" s="2" t="s">
        <v>57</v>
      </c>
      <c r="IN5" s="2" t="s">
        <v>57</v>
      </c>
      <c r="IO5" s="2" t="s">
        <v>57</v>
      </c>
      <c r="IP5" s="2" t="s">
        <v>57</v>
      </c>
      <c r="IQ5" s="2" t="s">
        <v>57</v>
      </c>
      <c r="IR5" s="2" t="s">
        <v>57</v>
      </c>
      <c r="IS5" s="2" t="s">
        <v>57</v>
      </c>
      <c r="IT5" s="2" t="s">
        <v>57</v>
      </c>
      <c r="IU5" s="2" t="s">
        <v>57</v>
      </c>
      <c r="IV5" s="2" t="s">
        <v>57</v>
      </c>
      <c r="IW5" s="2" t="s">
        <v>57</v>
      </c>
      <c r="IX5" s="2" t="s">
        <v>57</v>
      </c>
      <c r="IY5" s="2" t="s">
        <v>57</v>
      </c>
      <c r="IZ5" s="2" t="s">
        <v>57</v>
      </c>
      <c r="JA5" s="2" t="s">
        <v>57</v>
      </c>
      <c r="JB5" s="2" t="s">
        <v>57</v>
      </c>
      <c r="JC5" s="2" t="s">
        <v>57</v>
      </c>
      <c r="JD5" s="2" t="s">
        <v>57</v>
      </c>
      <c r="JE5" s="2" t="s">
        <v>57</v>
      </c>
      <c r="JF5" s="2" t="s">
        <v>57</v>
      </c>
      <c r="JG5" s="2" t="s">
        <v>57</v>
      </c>
      <c r="JH5" s="2" t="s">
        <v>57</v>
      </c>
      <c r="JI5" s="2" t="s">
        <v>57</v>
      </c>
      <c r="JJ5" s="2" t="s">
        <v>57</v>
      </c>
      <c r="JK5" s="2" t="s">
        <v>57</v>
      </c>
      <c r="JL5" s="2" t="s">
        <v>57</v>
      </c>
      <c r="JM5" s="2" t="s">
        <v>57</v>
      </c>
      <c r="JN5" s="2" t="s">
        <v>57</v>
      </c>
    </row>
    <row r="6" spans="1:274">
      <c r="A6" s="274" t="s">
        <v>61</v>
      </c>
      <c r="B6" s="2" t="s">
        <v>62</v>
      </c>
      <c r="C6" s="2" t="s">
        <v>62</v>
      </c>
      <c r="D6" s="2" t="s">
        <v>62</v>
      </c>
      <c r="E6" s="2" t="s">
        <v>62</v>
      </c>
      <c r="F6" s="2" t="s">
        <v>62</v>
      </c>
      <c r="G6" s="2" t="s">
        <v>62</v>
      </c>
      <c r="H6" s="2" t="s">
        <v>62</v>
      </c>
      <c r="I6" s="2" t="s">
        <v>62</v>
      </c>
      <c r="J6" s="2" t="s">
        <v>62</v>
      </c>
      <c r="K6" s="2" t="s">
        <v>62</v>
      </c>
      <c r="L6" s="2" t="s">
        <v>62</v>
      </c>
      <c r="M6" s="2" t="s">
        <v>62</v>
      </c>
      <c r="N6" s="2" t="s">
        <v>62</v>
      </c>
      <c r="O6" s="2" t="s">
        <v>62</v>
      </c>
      <c r="P6" s="2" t="s">
        <v>62</v>
      </c>
      <c r="Q6" s="2" t="s">
        <v>62</v>
      </c>
      <c r="R6" s="2" t="s">
        <v>62</v>
      </c>
      <c r="S6" s="2" t="s">
        <v>62</v>
      </c>
      <c r="T6" s="2" t="s">
        <v>62</v>
      </c>
      <c r="U6" s="2" t="s">
        <v>62</v>
      </c>
      <c r="V6" s="2" t="s">
        <v>62</v>
      </c>
      <c r="W6" s="2" t="s">
        <v>62</v>
      </c>
      <c r="X6" s="2" t="s">
        <v>62</v>
      </c>
      <c r="Y6" s="2" t="s">
        <v>57</v>
      </c>
      <c r="Z6" s="2" t="s">
        <v>57</v>
      </c>
      <c r="AA6" s="2" t="s">
        <v>57</v>
      </c>
      <c r="AB6" s="2" t="s">
        <v>57</v>
      </c>
      <c r="AC6" s="2" t="s">
        <v>57</v>
      </c>
      <c r="AD6" s="2" t="s">
        <v>57</v>
      </c>
      <c r="AE6" s="2" t="s">
        <v>57</v>
      </c>
      <c r="AF6" s="2" t="s">
        <v>57</v>
      </c>
      <c r="AG6" s="2" t="s">
        <v>57</v>
      </c>
      <c r="AH6" s="2" t="s">
        <v>57</v>
      </c>
      <c r="AI6" s="2" t="s">
        <v>57</v>
      </c>
      <c r="AJ6" s="2" t="s">
        <v>57</v>
      </c>
      <c r="AK6" s="2" t="s">
        <v>57</v>
      </c>
      <c r="AL6" s="2" t="s">
        <v>57</v>
      </c>
      <c r="AM6" s="2" t="s">
        <v>57</v>
      </c>
      <c r="AN6" s="2" t="s">
        <v>57</v>
      </c>
      <c r="AO6" s="2" t="s">
        <v>57</v>
      </c>
      <c r="AP6" s="2" t="s">
        <v>57</v>
      </c>
      <c r="AQ6" s="2" t="s">
        <v>57</v>
      </c>
      <c r="AR6" s="2" t="s">
        <v>57</v>
      </c>
      <c r="AS6" s="2" t="s">
        <v>57</v>
      </c>
      <c r="AT6" s="2" t="s">
        <v>57</v>
      </c>
      <c r="AU6" s="2" t="s">
        <v>57</v>
      </c>
      <c r="AV6" s="2" t="s">
        <v>57</v>
      </c>
      <c r="AW6" s="2" t="s">
        <v>57</v>
      </c>
      <c r="AX6" s="2" t="s">
        <v>57</v>
      </c>
      <c r="AY6" s="2" t="s">
        <v>57</v>
      </c>
      <c r="AZ6" s="2" t="s">
        <v>57</v>
      </c>
      <c r="BA6" s="2" t="s">
        <v>57</v>
      </c>
      <c r="BB6" s="2" t="s">
        <v>57</v>
      </c>
      <c r="BC6" s="2" t="s">
        <v>57</v>
      </c>
      <c r="BD6" s="2" t="s">
        <v>57</v>
      </c>
      <c r="BE6" s="2" t="s">
        <v>57</v>
      </c>
      <c r="BF6" s="2" t="s">
        <v>57</v>
      </c>
      <c r="BG6" s="2" t="s">
        <v>57</v>
      </c>
      <c r="BH6" s="2" t="s">
        <v>57</v>
      </c>
      <c r="BI6" s="2" t="s">
        <v>57</v>
      </c>
      <c r="BJ6" s="2" t="s">
        <v>57</v>
      </c>
      <c r="BK6" s="2" t="s">
        <v>57</v>
      </c>
      <c r="BL6" s="2" t="s">
        <v>57</v>
      </c>
      <c r="BM6" s="2" t="s">
        <v>57</v>
      </c>
      <c r="BN6" s="2" t="s">
        <v>57</v>
      </c>
      <c r="BO6" s="2" t="s">
        <v>57</v>
      </c>
      <c r="BP6" s="2" t="s">
        <v>57</v>
      </c>
      <c r="BQ6" s="2" t="s">
        <v>57</v>
      </c>
      <c r="BR6" s="2" t="s">
        <v>57</v>
      </c>
      <c r="BS6" s="2" t="s">
        <v>57</v>
      </c>
      <c r="BT6" s="2" t="s">
        <v>57</v>
      </c>
      <c r="BU6" s="2" t="s">
        <v>57</v>
      </c>
      <c r="BV6" s="2" t="s">
        <v>57</v>
      </c>
      <c r="BW6" s="2" t="s">
        <v>57</v>
      </c>
      <c r="BX6" s="2" t="s">
        <v>57</v>
      </c>
      <c r="BY6" s="2" t="s">
        <v>57</v>
      </c>
      <c r="BZ6" s="2" t="s">
        <v>57</v>
      </c>
      <c r="CA6" s="2" t="s">
        <v>57</v>
      </c>
      <c r="CB6" s="2" t="s">
        <v>57</v>
      </c>
      <c r="CC6" s="2" t="s">
        <v>57</v>
      </c>
      <c r="CD6" s="2" t="s">
        <v>57</v>
      </c>
      <c r="CE6" s="2" t="s">
        <v>57</v>
      </c>
      <c r="CF6" s="2" t="s">
        <v>57</v>
      </c>
      <c r="CG6" s="2" t="s">
        <v>57</v>
      </c>
      <c r="CH6" s="2" t="s">
        <v>57</v>
      </c>
      <c r="CI6" s="2" t="s">
        <v>57</v>
      </c>
      <c r="CJ6" s="2" t="s">
        <v>57</v>
      </c>
      <c r="CK6" s="2" t="s">
        <v>57</v>
      </c>
      <c r="CL6" s="2" t="s">
        <v>57</v>
      </c>
      <c r="CM6" s="2" t="s">
        <v>57</v>
      </c>
      <c r="CN6" s="2" t="s">
        <v>57</v>
      </c>
      <c r="CO6" s="2" t="s">
        <v>57</v>
      </c>
      <c r="CP6" s="2" t="s">
        <v>57</v>
      </c>
      <c r="CQ6" s="2" t="s">
        <v>57</v>
      </c>
      <c r="CR6" s="2" t="s">
        <v>57</v>
      </c>
      <c r="CS6" s="2" t="s">
        <v>57</v>
      </c>
      <c r="CT6" s="2" t="s">
        <v>57</v>
      </c>
      <c r="CU6" s="2" t="s">
        <v>57</v>
      </c>
      <c r="CV6" s="2" t="s">
        <v>57</v>
      </c>
      <c r="CW6" s="2" t="s">
        <v>57</v>
      </c>
      <c r="CX6" s="2" t="s">
        <v>57</v>
      </c>
      <c r="CY6" s="2" t="s">
        <v>57</v>
      </c>
      <c r="CZ6" s="2" t="s">
        <v>57</v>
      </c>
      <c r="DA6" s="2" t="s">
        <v>57</v>
      </c>
      <c r="DB6" s="2" t="s">
        <v>57</v>
      </c>
      <c r="DC6" s="2" t="s">
        <v>57</v>
      </c>
      <c r="DD6" s="2" t="s">
        <v>57</v>
      </c>
      <c r="DE6" s="2" t="s">
        <v>57</v>
      </c>
      <c r="DF6" s="2" t="s">
        <v>57</v>
      </c>
      <c r="DG6" s="2" t="s">
        <v>57</v>
      </c>
      <c r="DH6" s="2" t="s">
        <v>57</v>
      </c>
      <c r="DI6" s="2" t="s">
        <v>57</v>
      </c>
      <c r="DJ6" s="2" t="s">
        <v>57</v>
      </c>
      <c r="DK6" s="2" t="s">
        <v>57</v>
      </c>
      <c r="DL6" s="2" t="s">
        <v>57</v>
      </c>
      <c r="DM6" s="2" t="s">
        <v>57</v>
      </c>
      <c r="DN6" s="2" t="s">
        <v>57</v>
      </c>
      <c r="DO6" s="2" t="s">
        <v>57</v>
      </c>
      <c r="DP6" s="2" t="s">
        <v>57</v>
      </c>
      <c r="DQ6" s="2" t="s">
        <v>57</v>
      </c>
      <c r="DR6" s="2" t="s">
        <v>57</v>
      </c>
      <c r="DS6" s="2" t="s">
        <v>57</v>
      </c>
      <c r="DT6" s="2" t="s">
        <v>57</v>
      </c>
      <c r="DU6" s="2" t="s">
        <v>57</v>
      </c>
      <c r="DV6" s="2" t="s">
        <v>57</v>
      </c>
      <c r="DW6" s="2" t="s">
        <v>57</v>
      </c>
      <c r="DX6" s="2" t="s">
        <v>57</v>
      </c>
      <c r="DY6" s="2" t="s">
        <v>57</v>
      </c>
      <c r="DZ6" s="2" t="s">
        <v>57</v>
      </c>
      <c r="EA6" s="2" t="s">
        <v>57</v>
      </c>
      <c r="EB6" s="2" t="s">
        <v>57</v>
      </c>
      <c r="EC6" s="2" t="s">
        <v>57</v>
      </c>
      <c r="ED6" s="2" t="s">
        <v>57</v>
      </c>
      <c r="EE6" s="2" t="s">
        <v>57</v>
      </c>
      <c r="EF6" s="2" t="s">
        <v>57</v>
      </c>
      <c r="EG6" s="2" t="s">
        <v>57</v>
      </c>
      <c r="EH6" s="2" t="s">
        <v>57</v>
      </c>
      <c r="EI6" s="2" t="s">
        <v>57</v>
      </c>
      <c r="EJ6" s="2" t="s">
        <v>57</v>
      </c>
      <c r="EK6" s="2" t="s">
        <v>57</v>
      </c>
      <c r="EL6" s="2" t="s">
        <v>57</v>
      </c>
      <c r="EM6" s="2" t="s">
        <v>57</v>
      </c>
      <c r="EN6" s="2" t="s">
        <v>57</v>
      </c>
      <c r="EO6" s="2" t="s">
        <v>57</v>
      </c>
      <c r="EP6" s="2" t="s">
        <v>57</v>
      </c>
      <c r="EQ6" s="2" t="s">
        <v>57</v>
      </c>
      <c r="ER6" s="2" t="s">
        <v>57</v>
      </c>
      <c r="ES6" s="2" t="s">
        <v>57</v>
      </c>
      <c r="ET6" s="2" t="s">
        <v>57</v>
      </c>
      <c r="EU6" s="2" t="s">
        <v>57</v>
      </c>
      <c r="EV6" s="2" t="s">
        <v>57</v>
      </c>
      <c r="EW6" s="2" t="s">
        <v>57</v>
      </c>
      <c r="EX6" s="2" t="s">
        <v>57</v>
      </c>
      <c r="EY6" s="2" t="s">
        <v>57</v>
      </c>
      <c r="EZ6" s="2" t="s">
        <v>57</v>
      </c>
      <c r="FA6" s="2" t="s">
        <v>57</v>
      </c>
      <c r="FB6" s="2" t="s">
        <v>57</v>
      </c>
      <c r="FC6" s="2" t="s">
        <v>57</v>
      </c>
      <c r="FD6" s="2" t="s">
        <v>57</v>
      </c>
      <c r="FE6" s="2" t="s">
        <v>57</v>
      </c>
      <c r="FF6" s="2" t="s">
        <v>57</v>
      </c>
      <c r="FG6" s="2" t="s">
        <v>57</v>
      </c>
      <c r="FH6" s="2" t="s">
        <v>57</v>
      </c>
      <c r="FI6" s="2" t="s">
        <v>57</v>
      </c>
      <c r="FJ6" s="2" t="s">
        <v>57</v>
      </c>
      <c r="FK6" s="2" t="s">
        <v>57</v>
      </c>
      <c r="FL6" s="2" t="s">
        <v>57</v>
      </c>
      <c r="FM6" s="2" t="s">
        <v>57</v>
      </c>
      <c r="FN6" s="2" t="s">
        <v>57</v>
      </c>
      <c r="FO6" s="2" t="s">
        <v>57</v>
      </c>
      <c r="FP6" s="2" t="s">
        <v>57</v>
      </c>
      <c r="FQ6" s="2" t="s">
        <v>57</v>
      </c>
      <c r="FR6" s="2" t="s">
        <v>57</v>
      </c>
      <c r="FS6" s="2" t="s">
        <v>57</v>
      </c>
      <c r="FT6" s="2" t="s">
        <v>57</v>
      </c>
      <c r="FU6" s="2" t="s">
        <v>57</v>
      </c>
      <c r="FV6" s="2" t="s">
        <v>57</v>
      </c>
      <c r="FW6" s="2" t="s">
        <v>57</v>
      </c>
      <c r="FX6" s="2" t="s">
        <v>57</v>
      </c>
      <c r="FY6" s="2" t="s">
        <v>57</v>
      </c>
      <c r="FZ6" s="2" t="s">
        <v>57</v>
      </c>
      <c r="GA6" s="2" t="s">
        <v>57</v>
      </c>
      <c r="GB6" s="2" t="s">
        <v>57</v>
      </c>
      <c r="GC6" s="2" t="s">
        <v>57</v>
      </c>
      <c r="GD6" s="2" t="s">
        <v>57</v>
      </c>
      <c r="GE6" s="2" t="s">
        <v>57</v>
      </c>
      <c r="GF6" s="2" t="s">
        <v>57</v>
      </c>
      <c r="GG6" s="2" t="s">
        <v>57</v>
      </c>
      <c r="GH6" s="2" t="s">
        <v>57</v>
      </c>
      <c r="GI6" s="2" t="s">
        <v>57</v>
      </c>
      <c r="GJ6" s="2" t="s">
        <v>57</v>
      </c>
      <c r="GK6" s="2" t="s">
        <v>57</v>
      </c>
      <c r="GL6" s="2" t="s">
        <v>57</v>
      </c>
      <c r="GM6" s="2" t="s">
        <v>57</v>
      </c>
      <c r="GN6" s="2" t="s">
        <v>57</v>
      </c>
      <c r="GO6" s="2" t="s">
        <v>57</v>
      </c>
      <c r="GP6" s="2" t="s">
        <v>57</v>
      </c>
      <c r="GQ6" s="2" t="s">
        <v>57</v>
      </c>
      <c r="GR6" s="2" t="s">
        <v>57</v>
      </c>
      <c r="GS6" s="2" t="s">
        <v>57</v>
      </c>
      <c r="GT6" s="2" t="s">
        <v>57</v>
      </c>
      <c r="GU6" s="2" t="s">
        <v>57</v>
      </c>
      <c r="GV6" s="2" t="s">
        <v>57</v>
      </c>
      <c r="GW6" s="2" t="s">
        <v>57</v>
      </c>
      <c r="GX6" s="2" t="s">
        <v>57</v>
      </c>
      <c r="GY6" s="2" t="s">
        <v>57</v>
      </c>
      <c r="GZ6" s="2" t="s">
        <v>57</v>
      </c>
      <c r="HA6" s="2" t="s">
        <v>57</v>
      </c>
      <c r="HB6" s="2" t="s">
        <v>57</v>
      </c>
      <c r="HC6" s="2" t="s">
        <v>57</v>
      </c>
      <c r="HD6" s="2" t="s">
        <v>57</v>
      </c>
      <c r="HE6" s="2" t="s">
        <v>57</v>
      </c>
      <c r="HF6" s="2" t="s">
        <v>57</v>
      </c>
      <c r="HG6" s="2" t="s">
        <v>57</v>
      </c>
      <c r="HH6" s="2" t="s">
        <v>57</v>
      </c>
      <c r="HI6" s="2" t="s">
        <v>57</v>
      </c>
      <c r="HJ6" s="2" t="s">
        <v>57</v>
      </c>
      <c r="HK6" s="2" t="s">
        <v>57</v>
      </c>
      <c r="HL6" s="2" t="s">
        <v>57</v>
      </c>
      <c r="HM6" s="2" t="s">
        <v>57</v>
      </c>
      <c r="HN6" s="2" t="s">
        <v>57</v>
      </c>
      <c r="HO6" s="2" t="s">
        <v>57</v>
      </c>
      <c r="HP6" s="2" t="s">
        <v>57</v>
      </c>
      <c r="HQ6" s="2" t="s">
        <v>57</v>
      </c>
      <c r="HR6" s="2" t="s">
        <v>57</v>
      </c>
      <c r="HS6" s="2" t="s">
        <v>57</v>
      </c>
      <c r="HT6" s="2" t="s">
        <v>57</v>
      </c>
      <c r="HU6" s="2" t="s">
        <v>57</v>
      </c>
      <c r="HV6" s="2" t="s">
        <v>57</v>
      </c>
      <c r="HW6" s="2" t="s">
        <v>57</v>
      </c>
      <c r="HX6" s="2" t="s">
        <v>57</v>
      </c>
      <c r="HY6" s="2" t="s">
        <v>57</v>
      </c>
      <c r="HZ6" s="2" t="s">
        <v>57</v>
      </c>
      <c r="IA6" s="2" t="s">
        <v>57</v>
      </c>
      <c r="IB6" s="2" t="s">
        <v>57</v>
      </c>
      <c r="IC6" s="2" t="s">
        <v>57</v>
      </c>
      <c r="ID6" s="2" t="s">
        <v>57</v>
      </c>
      <c r="IE6" s="2" t="s">
        <v>57</v>
      </c>
      <c r="IF6" s="2" t="s">
        <v>57</v>
      </c>
      <c r="IG6" s="2" t="s">
        <v>57</v>
      </c>
      <c r="IH6" s="2" t="s">
        <v>57</v>
      </c>
      <c r="II6" s="2" t="s">
        <v>57</v>
      </c>
      <c r="IJ6" s="2" t="s">
        <v>57</v>
      </c>
      <c r="IK6" s="2" t="s">
        <v>57</v>
      </c>
      <c r="IL6" s="2" t="s">
        <v>57</v>
      </c>
      <c r="IM6" s="2" t="s">
        <v>57</v>
      </c>
      <c r="IN6" s="2" t="s">
        <v>57</v>
      </c>
      <c r="IO6" s="2" t="s">
        <v>57</v>
      </c>
      <c r="IP6" s="2" t="s">
        <v>57</v>
      </c>
      <c r="IQ6" s="2" t="s">
        <v>57</v>
      </c>
      <c r="IR6" s="2" t="s">
        <v>57</v>
      </c>
      <c r="IS6" s="2" t="s">
        <v>57</v>
      </c>
      <c r="IT6" s="2" t="s">
        <v>57</v>
      </c>
      <c r="IU6" s="2" t="s">
        <v>57</v>
      </c>
      <c r="IV6" s="2" t="s">
        <v>57</v>
      </c>
      <c r="IW6" s="2" t="s">
        <v>57</v>
      </c>
      <c r="IX6" s="2" t="s">
        <v>57</v>
      </c>
      <c r="IY6" s="2" t="s">
        <v>57</v>
      </c>
      <c r="IZ6" s="2" t="s">
        <v>57</v>
      </c>
      <c r="JA6" s="2" t="s">
        <v>57</v>
      </c>
      <c r="JB6" s="2" t="s">
        <v>57</v>
      </c>
      <c r="JC6" s="2" t="s">
        <v>57</v>
      </c>
      <c r="JD6" s="2" t="s">
        <v>57</v>
      </c>
      <c r="JE6" s="2" t="s">
        <v>57</v>
      </c>
      <c r="JF6" s="2" t="s">
        <v>57</v>
      </c>
      <c r="JG6" s="2" t="s">
        <v>57</v>
      </c>
      <c r="JH6" s="2" t="s">
        <v>57</v>
      </c>
      <c r="JI6" s="2" t="s">
        <v>57</v>
      </c>
      <c r="JJ6" s="2" t="s">
        <v>57</v>
      </c>
      <c r="JK6" s="2" t="s">
        <v>57</v>
      </c>
      <c r="JL6" s="2" t="s">
        <v>57</v>
      </c>
      <c r="JM6" s="2" t="s">
        <v>57</v>
      </c>
      <c r="JN6" s="2" t="s">
        <v>57</v>
      </c>
    </row>
    <row r="7" spans="1:274">
      <c r="A7" s="274" t="s">
        <v>63</v>
      </c>
      <c r="B7" s="2" t="s">
        <v>57</v>
      </c>
      <c r="C7" s="2" t="s">
        <v>57</v>
      </c>
      <c r="D7" s="2" t="s">
        <v>57</v>
      </c>
      <c r="E7" s="2" t="s">
        <v>57</v>
      </c>
      <c r="F7" s="2" t="s">
        <v>57</v>
      </c>
      <c r="G7" s="2" t="s">
        <v>57</v>
      </c>
      <c r="H7" s="2" t="s">
        <v>57</v>
      </c>
      <c r="I7" s="2" t="s">
        <v>57</v>
      </c>
      <c r="J7" s="2" t="s">
        <v>57</v>
      </c>
      <c r="K7" s="2" t="s">
        <v>57</v>
      </c>
      <c r="L7" s="2" t="s">
        <v>57</v>
      </c>
      <c r="M7" s="2" t="s">
        <v>57</v>
      </c>
      <c r="N7" s="2" t="s">
        <v>57</v>
      </c>
      <c r="O7" s="2" t="s">
        <v>57</v>
      </c>
      <c r="P7" s="2" t="s">
        <v>57</v>
      </c>
      <c r="Q7" s="2" t="s">
        <v>57</v>
      </c>
      <c r="R7" s="2" t="s">
        <v>57</v>
      </c>
      <c r="S7" s="2" t="s">
        <v>57</v>
      </c>
      <c r="T7" s="2" t="s">
        <v>57</v>
      </c>
      <c r="U7" s="2" t="s">
        <v>57</v>
      </c>
      <c r="V7" s="2" t="s">
        <v>57</v>
      </c>
      <c r="W7" s="2" t="s">
        <v>57</v>
      </c>
      <c r="X7" s="2" t="s">
        <v>57</v>
      </c>
      <c r="Y7" s="2" t="s">
        <v>57</v>
      </c>
      <c r="Z7" s="2" t="s">
        <v>57</v>
      </c>
      <c r="AA7" s="2" t="s">
        <v>57</v>
      </c>
      <c r="AB7" s="2" t="s">
        <v>57</v>
      </c>
      <c r="AC7" s="2" t="s">
        <v>57</v>
      </c>
      <c r="AD7" s="2" t="s">
        <v>57</v>
      </c>
      <c r="AE7" s="2" t="s">
        <v>57</v>
      </c>
      <c r="AF7" s="2" t="s">
        <v>57</v>
      </c>
      <c r="AG7" s="2" t="s">
        <v>57</v>
      </c>
      <c r="AH7" s="2" t="s">
        <v>57</v>
      </c>
      <c r="AI7" s="2" t="s">
        <v>57</v>
      </c>
      <c r="AJ7" s="2" t="s">
        <v>57</v>
      </c>
      <c r="AK7" s="2" t="s">
        <v>57</v>
      </c>
      <c r="AL7" s="2" t="s">
        <v>57</v>
      </c>
      <c r="AM7" s="2" t="s">
        <v>57</v>
      </c>
      <c r="AN7" s="2" t="s">
        <v>57</v>
      </c>
      <c r="AO7" s="2" t="s">
        <v>57</v>
      </c>
      <c r="AP7" s="2" t="s">
        <v>57</v>
      </c>
      <c r="AQ7" s="2" t="s">
        <v>57</v>
      </c>
      <c r="AR7" s="2" t="s">
        <v>57</v>
      </c>
      <c r="AS7" s="2" t="s">
        <v>57</v>
      </c>
      <c r="AT7" s="2" t="s">
        <v>57</v>
      </c>
      <c r="AU7" s="2" t="s">
        <v>57</v>
      </c>
      <c r="AV7" s="2" t="s">
        <v>57</v>
      </c>
      <c r="AW7" s="2" t="s">
        <v>57</v>
      </c>
      <c r="AX7" s="2" t="s">
        <v>57</v>
      </c>
      <c r="AY7" s="2" t="s">
        <v>57</v>
      </c>
      <c r="AZ7" s="2" t="s">
        <v>57</v>
      </c>
      <c r="BA7" s="2" t="s">
        <v>57</v>
      </c>
      <c r="BB7" s="2" t="s">
        <v>57</v>
      </c>
      <c r="BC7" s="2" t="s">
        <v>57</v>
      </c>
      <c r="BD7" s="2" t="s">
        <v>57</v>
      </c>
      <c r="BE7" s="2" t="s">
        <v>57</v>
      </c>
      <c r="BF7" s="2" t="s">
        <v>57</v>
      </c>
      <c r="BG7" s="2" t="s">
        <v>57</v>
      </c>
      <c r="BH7" s="2" t="s">
        <v>57</v>
      </c>
      <c r="BI7" s="2" t="s">
        <v>57</v>
      </c>
      <c r="BJ7" s="2" t="s">
        <v>57</v>
      </c>
      <c r="BK7" s="2" t="s">
        <v>57</v>
      </c>
      <c r="BL7" s="2" t="s">
        <v>57</v>
      </c>
      <c r="BM7" s="2" t="s">
        <v>57</v>
      </c>
      <c r="BN7" s="2" t="s">
        <v>57</v>
      </c>
      <c r="BO7" s="2" t="s">
        <v>57</v>
      </c>
      <c r="BP7" s="2" t="s">
        <v>57</v>
      </c>
      <c r="BQ7" s="2" t="s">
        <v>57</v>
      </c>
      <c r="BR7" s="2" t="s">
        <v>57</v>
      </c>
      <c r="BS7" s="2" t="s">
        <v>57</v>
      </c>
      <c r="BT7" s="2" t="s">
        <v>57</v>
      </c>
      <c r="BU7" s="2" t="s">
        <v>57</v>
      </c>
      <c r="BV7" s="2" t="s">
        <v>57</v>
      </c>
      <c r="BW7" s="2" t="s">
        <v>57</v>
      </c>
      <c r="BX7" s="2" t="s">
        <v>57</v>
      </c>
      <c r="BY7" s="2" t="s">
        <v>57</v>
      </c>
      <c r="BZ7" s="2" t="s">
        <v>57</v>
      </c>
      <c r="CA7" s="2" t="s">
        <v>57</v>
      </c>
      <c r="CB7" s="2" t="s">
        <v>57</v>
      </c>
      <c r="CC7" s="2" t="s">
        <v>57</v>
      </c>
      <c r="CD7" s="2" t="s">
        <v>57</v>
      </c>
      <c r="CE7" s="2" t="s">
        <v>57</v>
      </c>
      <c r="CF7" s="2" t="s">
        <v>57</v>
      </c>
      <c r="CG7" s="2" t="s">
        <v>57</v>
      </c>
      <c r="CH7" s="2" t="s">
        <v>57</v>
      </c>
      <c r="CI7" s="2" t="s">
        <v>57</v>
      </c>
      <c r="CJ7" s="2" t="s">
        <v>57</v>
      </c>
      <c r="CK7" s="2" t="s">
        <v>57</v>
      </c>
      <c r="CL7" s="2" t="s">
        <v>57</v>
      </c>
      <c r="CM7" s="2" t="s">
        <v>57</v>
      </c>
      <c r="CN7" s="2" t="s">
        <v>57</v>
      </c>
      <c r="CO7" s="2" t="s">
        <v>57</v>
      </c>
      <c r="CP7" s="2" t="s">
        <v>57</v>
      </c>
      <c r="CQ7" s="2" t="s">
        <v>57</v>
      </c>
      <c r="CR7" s="2" t="s">
        <v>57</v>
      </c>
      <c r="CS7" s="2" t="s">
        <v>57</v>
      </c>
      <c r="CT7" s="2" t="s">
        <v>57</v>
      </c>
      <c r="CU7" s="2" t="s">
        <v>57</v>
      </c>
      <c r="CV7" s="2" t="s">
        <v>57</v>
      </c>
      <c r="CW7" s="2" t="s">
        <v>57</v>
      </c>
      <c r="CX7" s="2" t="s">
        <v>57</v>
      </c>
      <c r="CY7" s="2" t="s">
        <v>57</v>
      </c>
      <c r="CZ7" s="2" t="s">
        <v>57</v>
      </c>
      <c r="DA7" s="2" t="s">
        <v>57</v>
      </c>
      <c r="DB7" s="2" t="s">
        <v>57</v>
      </c>
      <c r="DC7" s="2" t="s">
        <v>57</v>
      </c>
      <c r="DD7" s="2" t="s">
        <v>57</v>
      </c>
      <c r="DE7" s="2" t="s">
        <v>57</v>
      </c>
      <c r="DF7" s="2" t="s">
        <v>57</v>
      </c>
      <c r="DG7" s="2" t="s">
        <v>57</v>
      </c>
      <c r="DH7" s="2" t="s">
        <v>57</v>
      </c>
      <c r="DI7" s="2" t="s">
        <v>57</v>
      </c>
      <c r="DJ7" s="2" t="s">
        <v>57</v>
      </c>
      <c r="DK7" s="2" t="s">
        <v>57</v>
      </c>
      <c r="DL7" s="2" t="s">
        <v>57</v>
      </c>
      <c r="DM7" s="2" t="s">
        <v>57</v>
      </c>
      <c r="DN7" s="2" t="s">
        <v>57</v>
      </c>
      <c r="DO7" s="2" t="s">
        <v>57</v>
      </c>
      <c r="DP7" s="2" t="s">
        <v>57</v>
      </c>
      <c r="DQ7" s="2" t="s">
        <v>57</v>
      </c>
      <c r="DR7" s="2" t="s">
        <v>57</v>
      </c>
      <c r="DS7" s="2" t="s">
        <v>57</v>
      </c>
      <c r="DT7" s="2" t="s">
        <v>57</v>
      </c>
      <c r="DU7" s="2" t="s">
        <v>57</v>
      </c>
      <c r="DV7" s="2" t="s">
        <v>57</v>
      </c>
      <c r="DW7" s="2" t="s">
        <v>57</v>
      </c>
      <c r="DX7" s="2" t="s">
        <v>57</v>
      </c>
      <c r="DY7" s="2" t="s">
        <v>57</v>
      </c>
      <c r="DZ7" s="2" t="s">
        <v>57</v>
      </c>
      <c r="EA7" s="2" t="s">
        <v>57</v>
      </c>
      <c r="EB7" s="2" t="s">
        <v>57</v>
      </c>
      <c r="EC7" s="2" t="s">
        <v>57</v>
      </c>
      <c r="ED7" s="2" t="s">
        <v>57</v>
      </c>
      <c r="EE7" s="2" t="s">
        <v>57</v>
      </c>
      <c r="EF7" s="2" t="s">
        <v>57</v>
      </c>
      <c r="EG7" s="2" t="s">
        <v>57</v>
      </c>
      <c r="EH7" s="2" t="s">
        <v>57</v>
      </c>
      <c r="EI7" s="2" t="s">
        <v>57</v>
      </c>
      <c r="EJ7" s="2" t="s">
        <v>57</v>
      </c>
      <c r="EK7" s="2" t="s">
        <v>57</v>
      </c>
      <c r="EL7" s="2" t="s">
        <v>57</v>
      </c>
      <c r="EM7" s="2" t="s">
        <v>57</v>
      </c>
      <c r="EN7" s="2" t="s">
        <v>57</v>
      </c>
      <c r="EO7" s="2" t="s">
        <v>57</v>
      </c>
      <c r="EP7" s="2" t="s">
        <v>57</v>
      </c>
      <c r="EQ7" s="2" t="s">
        <v>57</v>
      </c>
      <c r="ER7" s="2" t="s">
        <v>57</v>
      </c>
      <c r="ES7" s="2" t="s">
        <v>57</v>
      </c>
      <c r="ET7" s="2" t="s">
        <v>57</v>
      </c>
      <c r="EU7" s="2" t="s">
        <v>57</v>
      </c>
      <c r="EV7" s="2" t="s">
        <v>57</v>
      </c>
      <c r="EW7" s="2" t="s">
        <v>57</v>
      </c>
      <c r="EX7" s="2" t="s">
        <v>57</v>
      </c>
      <c r="EY7" s="2" t="s">
        <v>57</v>
      </c>
      <c r="EZ7" s="2" t="s">
        <v>57</v>
      </c>
      <c r="FA7" s="2" t="s">
        <v>57</v>
      </c>
      <c r="FB7" s="2" t="s">
        <v>57</v>
      </c>
      <c r="FC7" s="2" t="s">
        <v>57</v>
      </c>
      <c r="FD7" s="2" t="s">
        <v>57</v>
      </c>
      <c r="FE7" s="2" t="s">
        <v>57</v>
      </c>
      <c r="FF7" s="2" t="s">
        <v>57</v>
      </c>
      <c r="FG7" s="2" t="s">
        <v>57</v>
      </c>
      <c r="FH7" s="2" t="s">
        <v>57</v>
      </c>
      <c r="FI7" s="2" t="s">
        <v>57</v>
      </c>
      <c r="FJ7" s="2" t="s">
        <v>57</v>
      </c>
      <c r="FK7" s="2" t="s">
        <v>57</v>
      </c>
      <c r="FL7" s="2" t="s">
        <v>57</v>
      </c>
      <c r="FM7" s="2" t="s">
        <v>57</v>
      </c>
      <c r="FN7" s="2" t="s">
        <v>57</v>
      </c>
      <c r="FO7" s="2" t="s">
        <v>57</v>
      </c>
      <c r="FP7" s="2" t="s">
        <v>57</v>
      </c>
      <c r="FQ7" s="2" t="s">
        <v>57</v>
      </c>
      <c r="FR7" s="2" t="s">
        <v>57</v>
      </c>
      <c r="FS7" s="2" t="s">
        <v>57</v>
      </c>
      <c r="FT7" s="2" t="s">
        <v>57</v>
      </c>
      <c r="FU7" s="2" t="s">
        <v>57</v>
      </c>
      <c r="FV7" s="2" t="s">
        <v>57</v>
      </c>
      <c r="FW7" s="2" t="s">
        <v>57</v>
      </c>
      <c r="FX7" s="2" t="s">
        <v>57</v>
      </c>
      <c r="FY7" s="2" t="s">
        <v>57</v>
      </c>
      <c r="FZ7" s="2" t="s">
        <v>57</v>
      </c>
      <c r="GA7" s="2" t="s">
        <v>57</v>
      </c>
      <c r="GB7" s="2" t="s">
        <v>57</v>
      </c>
      <c r="GC7" s="2" t="s">
        <v>57</v>
      </c>
      <c r="GD7" s="2" t="s">
        <v>57</v>
      </c>
      <c r="GE7" s="2" t="s">
        <v>57</v>
      </c>
      <c r="GF7" s="2" t="s">
        <v>57</v>
      </c>
      <c r="GG7" s="2" t="s">
        <v>57</v>
      </c>
      <c r="GH7" s="2" t="s">
        <v>57</v>
      </c>
      <c r="GI7" s="2" t="s">
        <v>57</v>
      </c>
      <c r="GJ7" s="2" t="s">
        <v>57</v>
      </c>
      <c r="GK7" s="2" t="s">
        <v>57</v>
      </c>
      <c r="GL7" s="2" t="s">
        <v>57</v>
      </c>
      <c r="GM7" s="2" t="s">
        <v>57</v>
      </c>
      <c r="GN7" s="2" t="s">
        <v>57</v>
      </c>
      <c r="GO7" s="2" t="s">
        <v>57</v>
      </c>
      <c r="GP7" s="2" t="s">
        <v>57</v>
      </c>
      <c r="GQ7" s="2" t="s">
        <v>57</v>
      </c>
      <c r="GR7" s="2" t="s">
        <v>57</v>
      </c>
      <c r="GS7" s="2" t="s">
        <v>57</v>
      </c>
      <c r="GT7" s="2" t="s">
        <v>57</v>
      </c>
      <c r="GU7" s="2" t="s">
        <v>57</v>
      </c>
      <c r="GV7" s="2" t="s">
        <v>57</v>
      </c>
      <c r="GW7" s="2" t="s">
        <v>57</v>
      </c>
      <c r="GX7" s="2" t="s">
        <v>57</v>
      </c>
      <c r="GY7" s="2" t="s">
        <v>57</v>
      </c>
      <c r="GZ7" s="2" t="s">
        <v>57</v>
      </c>
      <c r="HA7" s="2" t="s">
        <v>57</v>
      </c>
      <c r="HB7" s="2" t="s">
        <v>57</v>
      </c>
      <c r="HC7" s="2" t="s">
        <v>57</v>
      </c>
      <c r="HD7" s="2" t="s">
        <v>57</v>
      </c>
      <c r="HE7" s="2" t="s">
        <v>57</v>
      </c>
      <c r="HF7" s="2" t="s">
        <v>57</v>
      </c>
      <c r="HG7" s="2" t="s">
        <v>57</v>
      </c>
      <c r="HH7" s="2" t="s">
        <v>57</v>
      </c>
      <c r="HI7" s="2" t="s">
        <v>57</v>
      </c>
      <c r="HJ7" s="2" t="s">
        <v>57</v>
      </c>
      <c r="HK7" s="2" t="s">
        <v>57</v>
      </c>
      <c r="HL7" s="2" t="s">
        <v>57</v>
      </c>
      <c r="HM7" s="2" t="s">
        <v>57</v>
      </c>
      <c r="HN7" s="2" t="s">
        <v>57</v>
      </c>
      <c r="HO7" s="2" t="s">
        <v>57</v>
      </c>
      <c r="HP7" s="2" t="s">
        <v>57</v>
      </c>
      <c r="HQ7" s="2" t="s">
        <v>57</v>
      </c>
      <c r="HR7" s="2" t="s">
        <v>57</v>
      </c>
      <c r="HS7" s="2" t="s">
        <v>57</v>
      </c>
      <c r="HT7" s="2" t="s">
        <v>57</v>
      </c>
      <c r="HU7" s="2" t="s">
        <v>57</v>
      </c>
      <c r="HV7" s="2" t="s">
        <v>57</v>
      </c>
      <c r="HW7" s="2" t="s">
        <v>57</v>
      </c>
      <c r="HX7" s="2" t="s">
        <v>57</v>
      </c>
      <c r="HY7" s="2" t="s">
        <v>57</v>
      </c>
      <c r="HZ7" s="2" t="s">
        <v>57</v>
      </c>
      <c r="IA7" s="2" t="s">
        <v>57</v>
      </c>
      <c r="IB7" s="2" t="s">
        <v>57</v>
      </c>
      <c r="IC7" s="2" t="s">
        <v>57</v>
      </c>
      <c r="ID7" s="2" t="s">
        <v>57</v>
      </c>
      <c r="IE7" s="2" t="s">
        <v>57</v>
      </c>
      <c r="IF7" s="2" t="s">
        <v>57</v>
      </c>
      <c r="IG7" s="2" t="s">
        <v>57</v>
      </c>
      <c r="IH7" s="2" t="s">
        <v>57</v>
      </c>
      <c r="II7" s="2" t="s">
        <v>57</v>
      </c>
      <c r="IJ7" s="2" t="s">
        <v>57</v>
      </c>
      <c r="IK7" s="2" t="s">
        <v>57</v>
      </c>
      <c r="IL7" s="2" t="s">
        <v>57</v>
      </c>
      <c r="IM7" s="2" t="s">
        <v>57</v>
      </c>
      <c r="IN7" s="2" t="s">
        <v>57</v>
      </c>
      <c r="IO7" s="2" t="s">
        <v>57</v>
      </c>
      <c r="IP7" s="2" t="s">
        <v>57</v>
      </c>
      <c r="IQ7" s="2" t="s">
        <v>57</v>
      </c>
      <c r="IR7" s="2" t="s">
        <v>57</v>
      </c>
      <c r="IS7" s="2" t="s">
        <v>57</v>
      </c>
      <c r="IT7" s="2" t="s">
        <v>57</v>
      </c>
      <c r="IU7" s="2" t="s">
        <v>57</v>
      </c>
      <c r="IV7" s="2" t="s">
        <v>57</v>
      </c>
      <c r="IW7" s="2" t="s">
        <v>57</v>
      </c>
      <c r="IX7" s="2" t="s">
        <v>57</v>
      </c>
      <c r="IY7" s="2" t="s">
        <v>57</v>
      </c>
      <c r="IZ7" s="2" t="s">
        <v>57</v>
      </c>
      <c r="JA7" s="2" t="s">
        <v>57</v>
      </c>
      <c r="JB7" s="2" t="s">
        <v>57</v>
      </c>
      <c r="JC7" s="2" t="s">
        <v>57</v>
      </c>
      <c r="JD7" s="2" t="s">
        <v>57</v>
      </c>
      <c r="JE7" s="2" t="s">
        <v>57</v>
      </c>
      <c r="JF7" s="2" t="s">
        <v>57</v>
      </c>
      <c r="JG7" s="2" t="s">
        <v>57</v>
      </c>
      <c r="JH7" s="2" t="s">
        <v>57</v>
      </c>
      <c r="JI7" s="2" t="s">
        <v>57</v>
      </c>
      <c r="JJ7" s="2" t="s">
        <v>57</v>
      </c>
      <c r="JK7" s="2" t="s">
        <v>57</v>
      </c>
      <c r="JL7" s="2" t="s">
        <v>57</v>
      </c>
      <c r="JM7" s="2" t="s">
        <v>57</v>
      </c>
      <c r="JN7" s="2" t="s">
        <v>57</v>
      </c>
    </row>
    <row r="8" spans="1:274">
      <c r="A8" s="274" t="s">
        <v>64</v>
      </c>
      <c r="B8" s="2" t="s">
        <v>57</v>
      </c>
      <c r="C8" s="2" t="s">
        <v>57</v>
      </c>
      <c r="D8" s="2" t="s">
        <v>57</v>
      </c>
      <c r="E8" s="2" t="s">
        <v>57</v>
      </c>
      <c r="F8" s="2" t="s">
        <v>57</v>
      </c>
      <c r="G8" s="2" t="s">
        <v>57</v>
      </c>
      <c r="H8" s="2" t="s">
        <v>57</v>
      </c>
      <c r="I8" s="2" t="s">
        <v>57</v>
      </c>
      <c r="J8" s="2" t="s">
        <v>57</v>
      </c>
      <c r="K8" s="2" t="s">
        <v>57</v>
      </c>
      <c r="L8" s="2" t="s">
        <v>57</v>
      </c>
      <c r="M8" s="2" t="s">
        <v>57</v>
      </c>
      <c r="N8" s="2" t="s">
        <v>57</v>
      </c>
      <c r="O8" s="2" t="s">
        <v>57</v>
      </c>
      <c r="P8" s="2" t="s">
        <v>57</v>
      </c>
      <c r="Q8" s="2" t="s">
        <v>57</v>
      </c>
      <c r="R8" s="2" t="s">
        <v>57</v>
      </c>
      <c r="S8" s="2" t="s">
        <v>57</v>
      </c>
      <c r="T8" s="2" t="s">
        <v>57</v>
      </c>
      <c r="U8" s="2" t="s">
        <v>57</v>
      </c>
      <c r="V8" s="2" t="s">
        <v>57</v>
      </c>
      <c r="W8" s="2" t="s">
        <v>57</v>
      </c>
      <c r="X8" s="2" t="s">
        <v>57</v>
      </c>
      <c r="Y8" s="2" t="s">
        <v>57</v>
      </c>
      <c r="Z8" s="2" t="s">
        <v>57</v>
      </c>
      <c r="AA8" s="2" t="s">
        <v>57</v>
      </c>
      <c r="AB8" s="2" t="s">
        <v>57</v>
      </c>
      <c r="AC8" s="2" t="s">
        <v>57</v>
      </c>
      <c r="AD8" s="2" t="s">
        <v>57</v>
      </c>
      <c r="AE8" s="2" t="s">
        <v>57</v>
      </c>
      <c r="AF8" s="2" t="s">
        <v>57</v>
      </c>
      <c r="AG8" s="2" t="s">
        <v>57</v>
      </c>
      <c r="AH8" s="2" t="s">
        <v>57</v>
      </c>
      <c r="AI8" s="2" t="s">
        <v>57</v>
      </c>
      <c r="AJ8" s="2" t="s">
        <v>57</v>
      </c>
      <c r="AK8" s="2" t="s">
        <v>57</v>
      </c>
      <c r="AL8" s="2" t="s">
        <v>57</v>
      </c>
      <c r="AM8" s="2" t="s">
        <v>57</v>
      </c>
      <c r="AN8" s="2" t="s">
        <v>57</v>
      </c>
      <c r="AO8" s="2" t="s">
        <v>57</v>
      </c>
      <c r="AP8" s="2" t="s">
        <v>57</v>
      </c>
      <c r="AQ8" s="2" t="s">
        <v>57</v>
      </c>
      <c r="AR8" s="2" t="s">
        <v>57</v>
      </c>
      <c r="AS8" s="2" t="s">
        <v>57</v>
      </c>
      <c r="AT8" s="2" t="s">
        <v>57</v>
      </c>
      <c r="AU8" s="2" t="s">
        <v>57</v>
      </c>
      <c r="AV8" s="2" t="s">
        <v>57</v>
      </c>
      <c r="AW8" s="2" t="s">
        <v>57</v>
      </c>
      <c r="AX8" s="2" t="s">
        <v>57</v>
      </c>
      <c r="AY8" s="2" t="s">
        <v>57</v>
      </c>
      <c r="AZ8" s="2" t="s">
        <v>57</v>
      </c>
      <c r="BA8" s="2" t="s">
        <v>57</v>
      </c>
      <c r="BB8" s="2" t="s">
        <v>57</v>
      </c>
      <c r="BC8" s="2" t="s">
        <v>57</v>
      </c>
      <c r="BD8" s="2" t="s">
        <v>57</v>
      </c>
      <c r="BE8" s="2" t="s">
        <v>57</v>
      </c>
      <c r="BF8" s="2" t="s">
        <v>57</v>
      </c>
      <c r="BG8" s="2" t="s">
        <v>57</v>
      </c>
      <c r="BH8" s="2" t="s">
        <v>57</v>
      </c>
      <c r="BI8" s="2" t="s">
        <v>57</v>
      </c>
      <c r="BJ8" s="2" t="s">
        <v>57</v>
      </c>
      <c r="BK8" s="2" t="s">
        <v>57</v>
      </c>
      <c r="BL8" s="2" t="s">
        <v>57</v>
      </c>
      <c r="BM8" s="2" t="s">
        <v>57</v>
      </c>
      <c r="BN8" s="2" t="s">
        <v>57</v>
      </c>
      <c r="BO8" s="2" t="s">
        <v>57</v>
      </c>
      <c r="BP8" s="2" t="s">
        <v>57</v>
      </c>
      <c r="BQ8" s="2" t="s">
        <v>57</v>
      </c>
      <c r="BR8" s="2" t="s">
        <v>57</v>
      </c>
      <c r="BS8" s="2" t="s">
        <v>57</v>
      </c>
      <c r="BT8" s="2" t="s">
        <v>57</v>
      </c>
      <c r="BU8" s="2" t="s">
        <v>57</v>
      </c>
      <c r="BV8" s="2" t="s">
        <v>57</v>
      </c>
      <c r="BW8" s="2" t="s">
        <v>57</v>
      </c>
      <c r="BX8" s="2" t="s">
        <v>57</v>
      </c>
      <c r="BY8" s="2" t="s">
        <v>57</v>
      </c>
      <c r="BZ8" s="2" t="s">
        <v>57</v>
      </c>
      <c r="CA8" s="2" t="s">
        <v>57</v>
      </c>
      <c r="CB8" s="2" t="s">
        <v>57</v>
      </c>
      <c r="CC8" s="2" t="s">
        <v>57</v>
      </c>
      <c r="CD8" s="2" t="s">
        <v>57</v>
      </c>
      <c r="CE8" s="2" t="s">
        <v>57</v>
      </c>
      <c r="CF8" s="2" t="s">
        <v>57</v>
      </c>
      <c r="CG8" s="2" t="s">
        <v>57</v>
      </c>
      <c r="CH8" s="2" t="s">
        <v>57</v>
      </c>
      <c r="CI8" s="2" t="s">
        <v>57</v>
      </c>
      <c r="CJ8" s="2" t="s">
        <v>57</v>
      </c>
      <c r="CK8" s="2" t="s">
        <v>57</v>
      </c>
      <c r="CL8" s="2" t="s">
        <v>57</v>
      </c>
      <c r="CM8" s="2" t="s">
        <v>62</v>
      </c>
      <c r="CN8" s="2" t="s">
        <v>62</v>
      </c>
      <c r="CO8" s="2" t="s">
        <v>62</v>
      </c>
      <c r="CP8" s="2" t="s">
        <v>62</v>
      </c>
      <c r="CQ8" s="2" t="s">
        <v>62</v>
      </c>
      <c r="CR8" s="2" t="s">
        <v>62</v>
      </c>
      <c r="CS8" s="2" t="s">
        <v>62</v>
      </c>
      <c r="CT8" s="2" t="s">
        <v>62</v>
      </c>
      <c r="CU8" s="2" t="s">
        <v>62</v>
      </c>
      <c r="CV8" s="2" t="s">
        <v>62</v>
      </c>
      <c r="CW8" s="2" t="s">
        <v>62</v>
      </c>
      <c r="CX8" s="2" t="s">
        <v>62</v>
      </c>
      <c r="CY8" s="2" t="s">
        <v>62</v>
      </c>
      <c r="CZ8" s="2" t="s">
        <v>62</v>
      </c>
      <c r="DA8" s="2" t="s">
        <v>62</v>
      </c>
      <c r="DB8" s="2" t="s">
        <v>62</v>
      </c>
      <c r="DC8" s="2" t="s">
        <v>62</v>
      </c>
      <c r="DD8" s="2" t="s">
        <v>62</v>
      </c>
      <c r="DE8" s="2" t="s">
        <v>62</v>
      </c>
      <c r="DF8" s="2" t="s">
        <v>62</v>
      </c>
      <c r="DG8" s="2" t="s">
        <v>62</v>
      </c>
      <c r="DH8" s="2" t="s">
        <v>62</v>
      </c>
      <c r="DI8" s="2" t="s">
        <v>62</v>
      </c>
      <c r="DJ8" s="2" t="s">
        <v>62</v>
      </c>
      <c r="DK8" s="2" t="s">
        <v>62</v>
      </c>
      <c r="DL8" s="2" t="s">
        <v>62</v>
      </c>
      <c r="DM8" s="2" t="s">
        <v>62</v>
      </c>
      <c r="DN8" s="2" t="s">
        <v>62</v>
      </c>
      <c r="DO8" s="2" t="s">
        <v>62</v>
      </c>
      <c r="DP8" s="2" t="s">
        <v>62</v>
      </c>
      <c r="DQ8" s="2" t="s">
        <v>57</v>
      </c>
      <c r="DR8" s="2" t="s">
        <v>57</v>
      </c>
      <c r="DS8" s="2" t="s">
        <v>57</v>
      </c>
      <c r="DT8" s="2" t="s">
        <v>57</v>
      </c>
      <c r="DU8" s="2" t="s">
        <v>57</v>
      </c>
      <c r="DV8" s="2" t="s">
        <v>57</v>
      </c>
      <c r="DW8" s="2" t="s">
        <v>57</v>
      </c>
      <c r="DX8" s="2" t="s">
        <v>57</v>
      </c>
      <c r="DY8" s="2" t="s">
        <v>57</v>
      </c>
      <c r="DZ8" s="2" t="s">
        <v>57</v>
      </c>
      <c r="EA8" s="2" t="s">
        <v>57</v>
      </c>
      <c r="EB8" s="2" t="s">
        <v>57</v>
      </c>
      <c r="EC8" s="2" t="s">
        <v>57</v>
      </c>
      <c r="ED8" s="2" t="s">
        <v>57</v>
      </c>
      <c r="EE8" s="2" t="s">
        <v>57</v>
      </c>
      <c r="EF8" s="2" t="s">
        <v>57</v>
      </c>
      <c r="EG8" s="2" t="s">
        <v>57</v>
      </c>
      <c r="EH8" s="2" t="s">
        <v>57</v>
      </c>
      <c r="EI8" s="2" t="s">
        <v>57</v>
      </c>
      <c r="EJ8" s="2" t="s">
        <v>57</v>
      </c>
      <c r="EK8" s="2" t="s">
        <v>57</v>
      </c>
      <c r="EL8" s="2" t="s">
        <v>57</v>
      </c>
      <c r="EM8" s="2" t="s">
        <v>57</v>
      </c>
      <c r="EN8" s="2" t="s">
        <v>57</v>
      </c>
      <c r="EO8" s="2" t="s">
        <v>57</v>
      </c>
      <c r="EP8" s="2" t="s">
        <v>57</v>
      </c>
      <c r="EQ8" s="2" t="s">
        <v>57</v>
      </c>
      <c r="ER8" s="2" t="s">
        <v>57</v>
      </c>
      <c r="ES8" s="2" t="s">
        <v>57</v>
      </c>
      <c r="ET8" s="2" t="s">
        <v>57</v>
      </c>
      <c r="EU8" s="2" t="s">
        <v>57</v>
      </c>
      <c r="EV8" s="2" t="s">
        <v>57</v>
      </c>
      <c r="EW8" s="2" t="s">
        <v>57</v>
      </c>
      <c r="EX8" s="2" t="s">
        <v>57</v>
      </c>
      <c r="EY8" s="2" t="s">
        <v>57</v>
      </c>
      <c r="EZ8" s="2" t="s">
        <v>57</v>
      </c>
      <c r="FA8" s="2" t="s">
        <v>57</v>
      </c>
      <c r="FB8" s="2" t="s">
        <v>57</v>
      </c>
      <c r="FC8" s="2" t="s">
        <v>57</v>
      </c>
      <c r="FD8" s="2" t="s">
        <v>57</v>
      </c>
      <c r="FE8" s="2" t="s">
        <v>57</v>
      </c>
      <c r="FF8" s="2" t="s">
        <v>57</v>
      </c>
      <c r="FG8" s="2" t="s">
        <v>57</v>
      </c>
      <c r="FH8" s="2" t="s">
        <v>57</v>
      </c>
      <c r="FI8" s="2" t="s">
        <v>57</v>
      </c>
      <c r="FJ8" s="2" t="s">
        <v>57</v>
      </c>
      <c r="FK8" s="2" t="s">
        <v>57</v>
      </c>
      <c r="FL8" s="2" t="s">
        <v>57</v>
      </c>
      <c r="FM8" s="2" t="s">
        <v>57</v>
      </c>
      <c r="FN8" s="2" t="s">
        <v>57</v>
      </c>
      <c r="FO8" s="2" t="s">
        <v>57</v>
      </c>
      <c r="FP8" s="2" t="s">
        <v>57</v>
      </c>
      <c r="FQ8" s="2" t="s">
        <v>57</v>
      </c>
      <c r="FR8" s="2" t="s">
        <v>57</v>
      </c>
      <c r="FS8" s="2" t="s">
        <v>57</v>
      </c>
      <c r="FT8" s="2" t="s">
        <v>57</v>
      </c>
      <c r="FU8" s="2" t="s">
        <v>57</v>
      </c>
      <c r="FV8" s="2" t="s">
        <v>57</v>
      </c>
      <c r="FW8" s="2" t="s">
        <v>57</v>
      </c>
      <c r="FX8" s="2" t="s">
        <v>57</v>
      </c>
      <c r="FY8" s="2" t="s">
        <v>57</v>
      </c>
      <c r="FZ8" s="2" t="s">
        <v>57</v>
      </c>
      <c r="GA8" s="2" t="s">
        <v>57</v>
      </c>
      <c r="GB8" s="2" t="s">
        <v>57</v>
      </c>
      <c r="GC8" s="2" t="s">
        <v>57</v>
      </c>
      <c r="GD8" s="2" t="s">
        <v>57</v>
      </c>
      <c r="GE8" s="2" t="s">
        <v>57</v>
      </c>
      <c r="GF8" s="2" t="s">
        <v>57</v>
      </c>
      <c r="GG8" s="2" t="s">
        <v>57</v>
      </c>
      <c r="GH8" s="2" t="s">
        <v>57</v>
      </c>
      <c r="GI8" s="2" t="s">
        <v>57</v>
      </c>
      <c r="GJ8" s="2" t="s">
        <v>57</v>
      </c>
      <c r="GK8" s="2" t="s">
        <v>57</v>
      </c>
      <c r="GL8" s="2" t="s">
        <v>57</v>
      </c>
      <c r="GM8" s="2" t="s">
        <v>57</v>
      </c>
      <c r="GN8" s="2" t="s">
        <v>57</v>
      </c>
      <c r="GO8" s="2" t="s">
        <v>57</v>
      </c>
      <c r="GP8" s="2" t="s">
        <v>57</v>
      </c>
      <c r="GQ8" s="2" t="s">
        <v>57</v>
      </c>
      <c r="GR8" s="2" t="s">
        <v>57</v>
      </c>
      <c r="GS8" s="2" t="s">
        <v>57</v>
      </c>
      <c r="GT8" s="2" t="s">
        <v>57</v>
      </c>
      <c r="GU8" s="2" t="s">
        <v>57</v>
      </c>
      <c r="GV8" s="2" t="s">
        <v>57</v>
      </c>
      <c r="GW8" s="2" t="s">
        <v>57</v>
      </c>
      <c r="GX8" s="2" t="s">
        <v>57</v>
      </c>
      <c r="GY8" s="2" t="s">
        <v>57</v>
      </c>
      <c r="GZ8" s="2" t="s">
        <v>57</v>
      </c>
      <c r="HA8" s="2" t="s">
        <v>57</v>
      </c>
      <c r="HB8" s="2" t="s">
        <v>57</v>
      </c>
      <c r="HC8" s="2" t="s">
        <v>57</v>
      </c>
      <c r="HD8" s="2" t="s">
        <v>57</v>
      </c>
      <c r="HE8" s="2" t="s">
        <v>57</v>
      </c>
      <c r="HF8" s="2" t="s">
        <v>57</v>
      </c>
      <c r="HG8" s="2" t="s">
        <v>57</v>
      </c>
      <c r="HH8" s="2" t="s">
        <v>57</v>
      </c>
      <c r="HI8" s="2" t="s">
        <v>57</v>
      </c>
      <c r="HJ8" s="2" t="s">
        <v>57</v>
      </c>
      <c r="HK8" s="2" t="s">
        <v>57</v>
      </c>
      <c r="HL8" s="2" t="s">
        <v>57</v>
      </c>
      <c r="HM8" s="2" t="s">
        <v>57</v>
      </c>
      <c r="HN8" s="2" t="s">
        <v>57</v>
      </c>
      <c r="HO8" s="2" t="s">
        <v>57</v>
      </c>
      <c r="HP8" s="2" t="s">
        <v>57</v>
      </c>
      <c r="HQ8" s="2" t="s">
        <v>57</v>
      </c>
      <c r="HR8" s="2" t="s">
        <v>57</v>
      </c>
      <c r="HS8" s="2" t="s">
        <v>57</v>
      </c>
      <c r="HT8" s="2" t="s">
        <v>57</v>
      </c>
      <c r="HU8" s="2" t="s">
        <v>57</v>
      </c>
      <c r="HV8" s="2" t="s">
        <v>57</v>
      </c>
      <c r="HW8" s="2" t="s">
        <v>57</v>
      </c>
      <c r="HX8" s="2" t="s">
        <v>57</v>
      </c>
      <c r="HY8" s="2" t="s">
        <v>57</v>
      </c>
      <c r="HZ8" s="2" t="s">
        <v>57</v>
      </c>
      <c r="IA8" s="2" t="s">
        <v>57</v>
      </c>
      <c r="IB8" s="2" t="s">
        <v>57</v>
      </c>
      <c r="IC8" s="2" t="s">
        <v>57</v>
      </c>
      <c r="ID8" s="2" t="s">
        <v>57</v>
      </c>
      <c r="IE8" s="2" t="s">
        <v>57</v>
      </c>
      <c r="IF8" s="2" t="s">
        <v>57</v>
      </c>
      <c r="IG8" s="2" t="s">
        <v>57</v>
      </c>
      <c r="IH8" s="2" t="s">
        <v>57</v>
      </c>
      <c r="II8" s="2" t="s">
        <v>57</v>
      </c>
      <c r="IJ8" s="2" t="s">
        <v>57</v>
      </c>
      <c r="IK8" s="2" t="s">
        <v>57</v>
      </c>
      <c r="IL8" s="2" t="s">
        <v>57</v>
      </c>
      <c r="IM8" s="2" t="s">
        <v>57</v>
      </c>
      <c r="IN8" s="2" t="s">
        <v>57</v>
      </c>
      <c r="IO8" s="2" t="s">
        <v>57</v>
      </c>
      <c r="IP8" s="2" t="s">
        <v>57</v>
      </c>
      <c r="IQ8" s="2" t="s">
        <v>57</v>
      </c>
      <c r="IR8" s="2" t="s">
        <v>57</v>
      </c>
      <c r="IS8" s="2" t="s">
        <v>57</v>
      </c>
      <c r="IT8" s="2" t="s">
        <v>57</v>
      </c>
      <c r="IU8" s="2" t="s">
        <v>57</v>
      </c>
      <c r="IV8" s="2" t="s">
        <v>57</v>
      </c>
      <c r="IW8" s="2" t="s">
        <v>57</v>
      </c>
      <c r="IX8" s="2" t="s">
        <v>57</v>
      </c>
      <c r="IY8" s="2" t="s">
        <v>57</v>
      </c>
      <c r="IZ8" s="2" t="s">
        <v>57</v>
      </c>
      <c r="JA8" s="2" t="s">
        <v>57</v>
      </c>
      <c r="JB8" s="2" t="s">
        <v>57</v>
      </c>
      <c r="JC8" s="2" t="s">
        <v>57</v>
      </c>
      <c r="JD8" s="2" t="s">
        <v>57</v>
      </c>
      <c r="JE8" s="2" t="s">
        <v>57</v>
      </c>
      <c r="JF8" s="2" t="s">
        <v>57</v>
      </c>
      <c r="JG8" s="2" t="s">
        <v>57</v>
      </c>
      <c r="JH8" s="2" t="s">
        <v>57</v>
      </c>
      <c r="JI8" s="2" t="s">
        <v>57</v>
      </c>
      <c r="JJ8" s="2" t="s">
        <v>57</v>
      </c>
      <c r="JK8" s="2" t="s">
        <v>57</v>
      </c>
      <c r="JL8" s="2" t="s">
        <v>57</v>
      </c>
      <c r="JM8" s="2" t="s">
        <v>57</v>
      </c>
      <c r="JN8" s="2" t="s">
        <v>57</v>
      </c>
    </row>
    <row r="9" spans="1:274">
      <c r="A9" s="274" t="s">
        <v>65</v>
      </c>
      <c r="B9" s="2" t="s">
        <v>57</v>
      </c>
      <c r="C9" s="2" t="s">
        <v>57</v>
      </c>
      <c r="D9" s="2" t="s">
        <v>57</v>
      </c>
      <c r="E9" s="2" t="s">
        <v>57</v>
      </c>
      <c r="F9" s="2" t="s">
        <v>57</v>
      </c>
      <c r="G9" s="2" t="s">
        <v>57</v>
      </c>
      <c r="H9" s="2" t="s">
        <v>57</v>
      </c>
      <c r="I9" s="2" t="s">
        <v>57</v>
      </c>
      <c r="J9" s="2" t="s">
        <v>57</v>
      </c>
      <c r="K9" s="2" t="s">
        <v>57</v>
      </c>
      <c r="L9" s="2" t="s">
        <v>57</v>
      </c>
      <c r="M9" s="2" t="s">
        <v>57</v>
      </c>
      <c r="N9" s="2" t="s">
        <v>57</v>
      </c>
      <c r="O9" s="2" t="s">
        <v>57</v>
      </c>
      <c r="P9" s="2" t="s">
        <v>57</v>
      </c>
      <c r="Q9" s="2" t="s">
        <v>57</v>
      </c>
      <c r="R9" s="2" t="s">
        <v>57</v>
      </c>
      <c r="S9" s="2" t="s">
        <v>57</v>
      </c>
      <c r="T9" s="2" t="s">
        <v>57</v>
      </c>
      <c r="U9" s="2" t="s">
        <v>57</v>
      </c>
      <c r="V9" s="2" t="s">
        <v>57</v>
      </c>
      <c r="W9" s="2" t="s">
        <v>57</v>
      </c>
      <c r="X9" s="2" t="s">
        <v>57</v>
      </c>
      <c r="Y9" s="2" t="s">
        <v>57</v>
      </c>
      <c r="Z9" s="2" t="s">
        <v>57</v>
      </c>
      <c r="AA9" s="2" t="s">
        <v>57</v>
      </c>
      <c r="AB9" s="2" t="s">
        <v>57</v>
      </c>
      <c r="AC9" s="2" t="s">
        <v>57</v>
      </c>
      <c r="AD9" s="2" t="s">
        <v>57</v>
      </c>
      <c r="AE9" s="2" t="s">
        <v>57</v>
      </c>
      <c r="AF9" s="2" t="s">
        <v>57</v>
      </c>
      <c r="AG9" s="2" t="s">
        <v>57</v>
      </c>
      <c r="AH9" s="2" t="s">
        <v>57</v>
      </c>
      <c r="AI9" s="2" t="s">
        <v>57</v>
      </c>
      <c r="AJ9" s="2" t="s">
        <v>57</v>
      </c>
      <c r="AK9" s="2" t="s">
        <v>57</v>
      </c>
      <c r="AL9" s="2" t="s">
        <v>57</v>
      </c>
      <c r="AM9" s="2" t="s">
        <v>57</v>
      </c>
      <c r="AN9" s="2" t="s">
        <v>57</v>
      </c>
      <c r="AO9" s="2" t="s">
        <v>57</v>
      </c>
      <c r="AP9" s="2" t="s">
        <v>57</v>
      </c>
      <c r="AQ9" s="2" t="s">
        <v>57</v>
      </c>
      <c r="AR9" s="2" t="s">
        <v>57</v>
      </c>
      <c r="AS9" s="2" t="s">
        <v>57</v>
      </c>
      <c r="AT9" s="2" t="s">
        <v>57</v>
      </c>
      <c r="AU9" s="2" t="s">
        <v>57</v>
      </c>
      <c r="AV9" s="2" t="s">
        <v>57</v>
      </c>
      <c r="AW9" s="2" t="s">
        <v>57</v>
      </c>
      <c r="AX9" s="2" t="s">
        <v>57</v>
      </c>
      <c r="AY9" s="2" t="s">
        <v>57</v>
      </c>
      <c r="AZ9" s="2" t="s">
        <v>57</v>
      </c>
      <c r="BA9" s="2" t="s">
        <v>57</v>
      </c>
      <c r="BB9" s="2" t="s">
        <v>57</v>
      </c>
      <c r="BC9" s="2" t="s">
        <v>57</v>
      </c>
      <c r="BD9" s="2" t="s">
        <v>57</v>
      </c>
      <c r="BE9" s="2" t="s">
        <v>57</v>
      </c>
      <c r="BF9" s="2" t="s">
        <v>57</v>
      </c>
      <c r="BG9" s="2" t="s">
        <v>57</v>
      </c>
      <c r="BH9" s="2" t="s">
        <v>57</v>
      </c>
      <c r="BI9" s="2" t="s">
        <v>57</v>
      </c>
      <c r="BJ9" s="2" t="s">
        <v>57</v>
      </c>
      <c r="BK9" s="2" t="s">
        <v>57</v>
      </c>
      <c r="BL9" s="2" t="s">
        <v>57</v>
      </c>
      <c r="BM9" s="2" t="s">
        <v>57</v>
      </c>
      <c r="BN9" s="2" t="s">
        <v>57</v>
      </c>
      <c r="BO9" s="2" t="s">
        <v>57</v>
      </c>
      <c r="BP9" s="2" t="s">
        <v>57</v>
      </c>
      <c r="BQ9" s="2" t="s">
        <v>57</v>
      </c>
      <c r="BR9" s="2" t="s">
        <v>57</v>
      </c>
      <c r="BS9" s="2" t="s">
        <v>57</v>
      </c>
      <c r="BT9" s="2" t="s">
        <v>57</v>
      </c>
      <c r="BU9" s="2" t="s">
        <v>57</v>
      </c>
      <c r="BV9" s="2" t="s">
        <v>57</v>
      </c>
      <c r="BW9" s="2" t="s">
        <v>57</v>
      </c>
      <c r="BX9" s="2" t="s">
        <v>57</v>
      </c>
      <c r="BY9" s="2" t="s">
        <v>57</v>
      </c>
      <c r="BZ9" s="2" t="s">
        <v>57</v>
      </c>
      <c r="CA9" s="2" t="s">
        <v>57</v>
      </c>
      <c r="CB9" s="2" t="s">
        <v>57</v>
      </c>
      <c r="CC9" s="2" t="s">
        <v>57</v>
      </c>
      <c r="CD9" s="2" t="s">
        <v>57</v>
      </c>
      <c r="CE9" s="2" t="s">
        <v>57</v>
      </c>
      <c r="CF9" s="2" t="s">
        <v>57</v>
      </c>
      <c r="CG9" s="2" t="s">
        <v>57</v>
      </c>
      <c r="CH9" s="2" t="s">
        <v>57</v>
      </c>
      <c r="CI9" s="2" t="s">
        <v>57</v>
      </c>
      <c r="CJ9" s="2" t="s">
        <v>57</v>
      </c>
      <c r="CK9" s="2" t="s">
        <v>57</v>
      </c>
      <c r="CL9" s="2" t="s">
        <v>57</v>
      </c>
      <c r="CM9" s="2" t="s">
        <v>57</v>
      </c>
      <c r="CN9" s="2" t="s">
        <v>57</v>
      </c>
      <c r="CO9" s="2" t="s">
        <v>57</v>
      </c>
      <c r="CP9" s="2" t="s">
        <v>57</v>
      </c>
      <c r="CQ9" s="2" t="s">
        <v>57</v>
      </c>
      <c r="CR9" s="2" t="s">
        <v>57</v>
      </c>
      <c r="CS9" s="2" t="s">
        <v>57</v>
      </c>
      <c r="CT9" s="2" t="s">
        <v>57</v>
      </c>
      <c r="CU9" s="2" t="s">
        <v>57</v>
      </c>
      <c r="CV9" s="2" t="s">
        <v>57</v>
      </c>
      <c r="CW9" s="2" t="s">
        <v>57</v>
      </c>
      <c r="CX9" s="2" t="s">
        <v>57</v>
      </c>
      <c r="CY9" s="2" t="s">
        <v>57</v>
      </c>
      <c r="CZ9" s="2" t="s">
        <v>57</v>
      </c>
      <c r="DA9" s="2" t="s">
        <v>57</v>
      </c>
      <c r="DB9" s="2" t="s">
        <v>57</v>
      </c>
      <c r="DC9" s="2" t="s">
        <v>57</v>
      </c>
      <c r="DD9" s="2" t="s">
        <v>57</v>
      </c>
      <c r="DE9" s="2" t="s">
        <v>57</v>
      </c>
      <c r="DF9" s="2" t="s">
        <v>57</v>
      </c>
      <c r="DG9" s="2" t="s">
        <v>57</v>
      </c>
      <c r="DH9" s="2" t="s">
        <v>57</v>
      </c>
      <c r="DI9" s="2" t="s">
        <v>57</v>
      </c>
      <c r="DJ9" s="2" t="s">
        <v>57</v>
      </c>
      <c r="DK9" s="2" t="s">
        <v>57</v>
      </c>
      <c r="DL9" s="2" t="s">
        <v>57</v>
      </c>
      <c r="DM9" s="2" t="s">
        <v>57</v>
      </c>
      <c r="DN9" s="2" t="s">
        <v>57</v>
      </c>
      <c r="DO9" s="2" t="s">
        <v>57</v>
      </c>
      <c r="DP9" s="2" t="s">
        <v>57</v>
      </c>
      <c r="DQ9" s="2" t="s">
        <v>57</v>
      </c>
      <c r="DR9" s="2" t="s">
        <v>57</v>
      </c>
      <c r="DS9" s="2" t="s">
        <v>57</v>
      </c>
      <c r="DT9" s="2" t="s">
        <v>57</v>
      </c>
      <c r="DU9" s="2" t="s">
        <v>57</v>
      </c>
      <c r="DV9" s="2" t="s">
        <v>57</v>
      </c>
      <c r="DW9" s="2" t="s">
        <v>57</v>
      </c>
      <c r="DX9" s="2" t="s">
        <v>57</v>
      </c>
      <c r="DY9" s="2" t="s">
        <v>57</v>
      </c>
      <c r="DZ9" s="2" t="s">
        <v>57</v>
      </c>
      <c r="EA9" s="2" t="s">
        <v>57</v>
      </c>
      <c r="EB9" s="2" t="s">
        <v>57</v>
      </c>
      <c r="EC9" s="2" t="s">
        <v>57</v>
      </c>
      <c r="ED9" s="2" t="s">
        <v>57</v>
      </c>
      <c r="EE9" s="2" t="s">
        <v>57</v>
      </c>
      <c r="EF9" s="2" t="s">
        <v>57</v>
      </c>
      <c r="EG9" s="2" t="s">
        <v>57</v>
      </c>
      <c r="EH9" s="2" t="s">
        <v>57</v>
      </c>
      <c r="EI9" s="2" t="s">
        <v>57</v>
      </c>
      <c r="EJ9" s="2" t="s">
        <v>57</v>
      </c>
      <c r="EK9" s="2" t="s">
        <v>57</v>
      </c>
      <c r="EL9" s="2" t="s">
        <v>57</v>
      </c>
      <c r="EM9" s="2" t="s">
        <v>57</v>
      </c>
      <c r="EN9" s="2" t="s">
        <v>57</v>
      </c>
      <c r="EO9" s="2" t="s">
        <v>57</v>
      </c>
      <c r="EP9" s="2" t="s">
        <v>57</v>
      </c>
      <c r="EQ9" s="2" t="s">
        <v>57</v>
      </c>
      <c r="ER9" s="2" t="s">
        <v>57</v>
      </c>
      <c r="ES9" s="2" t="s">
        <v>57</v>
      </c>
      <c r="ET9" s="2" t="s">
        <v>57</v>
      </c>
      <c r="EU9" s="2" t="s">
        <v>57</v>
      </c>
      <c r="EV9" s="2" t="s">
        <v>57</v>
      </c>
      <c r="EW9" s="2" t="s">
        <v>57</v>
      </c>
      <c r="EX9" s="2" t="s">
        <v>57</v>
      </c>
      <c r="EY9" s="2" t="s">
        <v>57</v>
      </c>
      <c r="EZ9" s="2" t="s">
        <v>57</v>
      </c>
      <c r="FA9" s="2" t="s">
        <v>57</v>
      </c>
      <c r="FB9" s="2" t="s">
        <v>57</v>
      </c>
      <c r="FC9" s="2" t="s">
        <v>57</v>
      </c>
      <c r="FD9" s="2" t="s">
        <v>57</v>
      </c>
      <c r="FE9" s="2" t="s">
        <v>57</v>
      </c>
      <c r="FF9" s="2" t="s">
        <v>57</v>
      </c>
      <c r="FG9" s="2" t="s">
        <v>57</v>
      </c>
      <c r="FH9" s="2" t="s">
        <v>57</v>
      </c>
      <c r="FI9" s="2" t="s">
        <v>57</v>
      </c>
      <c r="FJ9" s="2" t="s">
        <v>57</v>
      </c>
      <c r="FK9" s="2" t="s">
        <v>57</v>
      </c>
      <c r="FL9" s="2" t="s">
        <v>57</v>
      </c>
      <c r="FM9" s="2" t="s">
        <v>57</v>
      </c>
      <c r="FN9" s="2" t="s">
        <v>57</v>
      </c>
      <c r="FO9" s="2" t="s">
        <v>57</v>
      </c>
      <c r="FP9" s="2" t="s">
        <v>57</v>
      </c>
      <c r="FQ9" s="2" t="s">
        <v>57</v>
      </c>
      <c r="FR9" s="2" t="s">
        <v>57</v>
      </c>
      <c r="FS9" s="2" t="s">
        <v>57</v>
      </c>
      <c r="FT9" s="2" t="s">
        <v>57</v>
      </c>
      <c r="FU9" s="2" t="s">
        <v>57</v>
      </c>
      <c r="FV9" s="2" t="s">
        <v>57</v>
      </c>
      <c r="FW9" s="2" t="s">
        <v>57</v>
      </c>
      <c r="FX9" s="2" t="s">
        <v>57</v>
      </c>
      <c r="FY9" s="2" t="s">
        <v>57</v>
      </c>
      <c r="FZ9" s="2" t="s">
        <v>57</v>
      </c>
      <c r="GA9" s="2" t="s">
        <v>57</v>
      </c>
      <c r="GB9" s="2" t="s">
        <v>57</v>
      </c>
      <c r="GC9" s="2" t="s">
        <v>57</v>
      </c>
      <c r="GD9" s="2" t="s">
        <v>57</v>
      </c>
      <c r="GE9" s="2" t="s">
        <v>57</v>
      </c>
      <c r="GF9" s="2" t="s">
        <v>57</v>
      </c>
      <c r="GG9" s="2" t="s">
        <v>57</v>
      </c>
      <c r="GH9" s="2" t="s">
        <v>57</v>
      </c>
      <c r="GI9" s="2" t="s">
        <v>57</v>
      </c>
      <c r="GJ9" s="2" t="s">
        <v>57</v>
      </c>
      <c r="GK9" s="2" t="s">
        <v>57</v>
      </c>
      <c r="GL9" s="2" t="s">
        <v>57</v>
      </c>
      <c r="GM9" s="2" t="s">
        <v>57</v>
      </c>
      <c r="GN9" s="2" t="s">
        <v>57</v>
      </c>
      <c r="GO9" s="2" t="s">
        <v>57</v>
      </c>
      <c r="GP9" s="2" t="s">
        <v>57</v>
      </c>
      <c r="GQ9" s="2" t="s">
        <v>57</v>
      </c>
      <c r="GR9" s="2" t="s">
        <v>57</v>
      </c>
      <c r="GS9" s="2" t="s">
        <v>57</v>
      </c>
      <c r="GT9" s="2" t="s">
        <v>57</v>
      </c>
      <c r="GU9" s="2" t="s">
        <v>57</v>
      </c>
      <c r="GV9" s="2" t="s">
        <v>57</v>
      </c>
      <c r="GW9" s="2" t="s">
        <v>57</v>
      </c>
      <c r="GX9" s="2" t="s">
        <v>57</v>
      </c>
      <c r="GY9" s="2" t="s">
        <v>57</v>
      </c>
      <c r="GZ9" s="2" t="s">
        <v>57</v>
      </c>
      <c r="HA9" s="2" t="s">
        <v>57</v>
      </c>
      <c r="HB9" s="2" t="s">
        <v>57</v>
      </c>
      <c r="HC9" s="2" t="s">
        <v>57</v>
      </c>
      <c r="HD9" s="2" t="s">
        <v>57</v>
      </c>
      <c r="HE9" s="2" t="s">
        <v>57</v>
      </c>
      <c r="HF9" s="2" t="s">
        <v>57</v>
      </c>
      <c r="HG9" s="2" t="s">
        <v>57</v>
      </c>
      <c r="HH9" s="2" t="s">
        <v>57</v>
      </c>
      <c r="HI9" s="2" t="s">
        <v>57</v>
      </c>
      <c r="HJ9" s="2" t="s">
        <v>57</v>
      </c>
      <c r="HK9" s="2" t="s">
        <v>57</v>
      </c>
      <c r="HL9" s="2" t="s">
        <v>57</v>
      </c>
      <c r="HM9" s="2" t="s">
        <v>57</v>
      </c>
      <c r="HN9" s="2" t="s">
        <v>57</v>
      </c>
      <c r="HO9" s="2" t="s">
        <v>57</v>
      </c>
      <c r="HP9" s="2" t="s">
        <v>57</v>
      </c>
      <c r="HQ9" s="2" t="s">
        <v>57</v>
      </c>
      <c r="HR9" s="2" t="s">
        <v>57</v>
      </c>
      <c r="HS9" s="2" t="s">
        <v>57</v>
      </c>
      <c r="HT9" s="2" t="s">
        <v>57</v>
      </c>
      <c r="HU9" s="2" t="s">
        <v>57</v>
      </c>
      <c r="HV9" s="2" t="s">
        <v>57</v>
      </c>
      <c r="HW9" s="2" t="s">
        <v>57</v>
      </c>
      <c r="HX9" s="2" t="s">
        <v>57</v>
      </c>
      <c r="HY9" s="2" t="s">
        <v>57</v>
      </c>
      <c r="HZ9" s="2" t="s">
        <v>57</v>
      </c>
      <c r="IA9" s="2" t="s">
        <v>57</v>
      </c>
      <c r="IB9" s="2" t="s">
        <v>57</v>
      </c>
      <c r="IC9" s="2" t="s">
        <v>57</v>
      </c>
      <c r="ID9" s="2" t="s">
        <v>57</v>
      </c>
      <c r="IE9" s="2" t="s">
        <v>57</v>
      </c>
      <c r="IF9" s="2" t="s">
        <v>57</v>
      </c>
      <c r="IG9" s="2" t="s">
        <v>57</v>
      </c>
      <c r="IH9" s="2" t="s">
        <v>57</v>
      </c>
      <c r="II9" s="2" t="s">
        <v>57</v>
      </c>
      <c r="IJ9" s="2" t="s">
        <v>62</v>
      </c>
      <c r="IK9" s="2" t="s">
        <v>62</v>
      </c>
      <c r="IL9" s="2" t="s">
        <v>62</v>
      </c>
      <c r="IM9" s="2" t="s">
        <v>62</v>
      </c>
      <c r="IN9" s="2" t="s">
        <v>62</v>
      </c>
      <c r="IO9" s="2" t="s">
        <v>62</v>
      </c>
      <c r="IP9" s="2" t="s">
        <v>62</v>
      </c>
      <c r="IQ9" s="2" t="s">
        <v>62</v>
      </c>
      <c r="IR9" s="2" t="s">
        <v>62</v>
      </c>
      <c r="IS9" s="2" t="s">
        <v>62</v>
      </c>
      <c r="IT9" s="2" t="s">
        <v>62</v>
      </c>
      <c r="IU9" s="2" t="s">
        <v>62</v>
      </c>
      <c r="IV9" s="2" t="s">
        <v>62</v>
      </c>
      <c r="IW9" s="2" t="s">
        <v>62</v>
      </c>
      <c r="IX9" s="2" t="s">
        <v>62</v>
      </c>
      <c r="IY9" s="2" t="s">
        <v>62</v>
      </c>
      <c r="IZ9" s="2" t="s">
        <v>62</v>
      </c>
      <c r="JA9" s="2" t="s">
        <v>62</v>
      </c>
      <c r="JB9" s="2" t="s">
        <v>62</v>
      </c>
      <c r="JC9" s="2" t="s">
        <v>62</v>
      </c>
      <c r="JD9" s="2" t="s">
        <v>62</v>
      </c>
      <c r="JE9" s="2" t="s">
        <v>62</v>
      </c>
      <c r="JF9" s="2" t="s">
        <v>62</v>
      </c>
      <c r="JG9" s="2" t="s">
        <v>62</v>
      </c>
      <c r="JH9" s="2" t="s">
        <v>62</v>
      </c>
      <c r="JI9" s="2" t="s">
        <v>62</v>
      </c>
      <c r="JJ9" s="2" t="s">
        <v>62</v>
      </c>
      <c r="JK9" s="2" t="s">
        <v>62</v>
      </c>
      <c r="JL9" s="2" t="s">
        <v>62</v>
      </c>
      <c r="JM9" s="2" t="s">
        <v>62</v>
      </c>
      <c r="JN9" s="2" t="s">
        <v>57</v>
      </c>
    </row>
    <row r="10" spans="1:274">
      <c r="A10" s="274" t="s">
        <v>66</v>
      </c>
      <c r="B10" s="2" t="s">
        <v>57</v>
      </c>
      <c r="C10" s="2" t="s">
        <v>57</v>
      </c>
      <c r="D10" s="2" t="s">
        <v>57</v>
      </c>
      <c r="E10" s="2" t="s">
        <v>57</v>
      </c>
      <c r="F10" s="2" t="s">
        <v>57</v>
      </c>
      <c r="G10" s="2" t="s">
        <v>57</v>
      </c>
      <c r="H10" s="2" t="s">
        <v>57</v>
      </c>
      <c r="I10" s="2" t="s">
        <v>57</v>
      </c>
      <c r="J10" s="2" t="s">
        <v>57</v>
      </c>
      <c r="K10" s="2" t="s">
        <v>57</v>
      </c>
      <c r="L10" s="2" t="s">
        <v>57</v>
      </c>
      <c r="M10" s="2" t="s">
        <v>57</v>
      </c>
      <c r="N10" s="2" t="s">
        <v>57</v>
      </c>
      <c r="O10" s="2" t="s">
        <v>57</v>
      </c>
      <c r="P10" s="2" t="s">
        <v>57</v>
      </c>
      <c r="Q10" s="2" t="s">
        <v>57</v>
      </c>
      <c r="R10" s="2" t="s">
        <v>57</v>
      </c>
      <c r="S10" s="2" t="s">
        <v>57</v>
      </c>
      <c r="T10" s="2" t="s">
        <v>57</v>
      </c>
      <c r="U10" s="2" t="s">
        <v>57</v>
      </c>
      <c r="V10" s="2" t="s">
        <v>57</v>
      </c>
      <c r="W10" s="2" t="s">
        <v>57</v>
      </c>
      <c r="X10" s="2" t="s">
        <v>57</v>
      </c>
      <c r="Y10" s="2" t="s">
        <v>57</v>
      </c>
      <c r="Z10" s="2" t="s">
        <v>57</v>
      </c>
      <c r="AA10" s="2" t="s">
        <v>57</v>
      </c>
      <c r="AB10" s="2" t="s">
        <v>57</v>
      </c>
      <c r="AC10" s="2" t="s">
        <v>57</v>
      </c>
      <c r="AD10" s="2" t="s">
        <v>57</v>
      </c>
      <c r="AE10" s="2" t="s">
        <v>57</v>
      </c>
      <c r="AF10" s="2" t="s">
        <v>57</v>
      </c>
      <c r="AG10" s="2" t="s">
        <v>57</v>
      </c>
      <c r="AH10" s="2" t="s">
        <v>57</v>
      </c>
      <c r="AI10" s="2" t="s">
        <v>57</v>
      </c>
      <c r="AJ10" s="2" t="s">
        <v>57</v>
      </c>
      <c r="AK10" s="2" t="s">
        <v>57</v>
      </c>
      <c r="AL10" s="2" t="s">
        <v>57</v>
      </c>
      <c r="AM10" s="2" t="s">
        <v>57</v>
      </c>
      <c r="AN10" s="2" t="s">
        <v>57</v>
      </c>
      <c r="AO10" s="2" t="s">
        <v>57</v>
      </c>
      <c r="AP10" s="2" t="s">
        <v>57</v>
      </c>
      <c r="AQ10" s="2" t="s">
        <v>57</v>
      </c>
      <c r="AR10" s="2" t="s">
        <v>57</v>
      </c>
      <c r="AS10" s="2" t="s">
        <v>57</v>
      </c>
      <c r="AT10" s="2" t="s">
        <v>57</v>
      </c>
      <c r="AU10" s="2" t="s">
        <v>57</v>
      </c>
      <c r="AV10" s="2" t="s">
        <v>57</v>
      </c>
      <c r="AW10" s="2" t="s">
        <v>57</v>
      </c>
      <c r="AX10" s="2" t="s">
        <v>57</v>
      </c>
      <c r="AY10" s="2" t="s">
        <v>57</v>
      </c>
      <c r="AZ10" s="2" t="s">
        <v>57</v>
      </c>
      <c r="BA10" s="2" t="s">
        <v>57</v>
      </c>
      <c r="BB10" s="2" t="s">
        <v>57</v>
      </c>
      <c r="BC10" s="2" t="s">
        <v>57</v>
      </c>
      <c r="BD10" s="2" t="s">
        <v>57</v>
      </c>
      <c r="BE10" s="2" t="s">
        <v>57</v>
      </c>
      <c r="BF10" s="2" t="s">
        <v>57</v>
      </c>
      <c r="BG10" s="2" t="s">
        <v>57</v>
      </c>
      <c r="BH10" s="2" t="s">
        <v>57</v>
      </c>
      <c r="BI10" s="2" t="s">
        <v>57</v>
      </c>
      <c r="BJ10" s="2" t="s">
        <v>57</v>
      </c>
      <c r="BK10" s="2" t="s">
        <v>57</v>
      </c>
      <c r="BL10" s="2" t="s">
        <v>57</v>
      </c>
      <c r="BM10" s="2" t="s">
        <v>57</v>
      </c>
      <c r="BN10" s="2" t="s">
        <v>57</v>
      </c>
      <c r="BO10" s="2" t="s">
        <v>57</v>
      </c>
      <c r="BP10" s="2" t="s">
        <v>57</v>
      </c>
      <c r="BQ10" s="2" t="s">
        <v>57</v>
      </c>
      <c r="BR10" s="2" t="s">
        <v>57</v>
      </c>
      <c r="BS10" s="2" t="s">
        <v>57</v>
      </c>
      <c r="BT10" s="2" t="s">
        <v>57</v>
      </c>
      <c r="BU10" s="2" t="s">
        <v>57</v>
      </c>
      <c r="BV10" s="2" t="s">
        <v>57</v>
      </c>
      <c r="BW10" s="2" t="s">
        <v>57</v>
      </c>
      <c r="BX10" s="2" t="s">
        <v>57</v>
      </c>
      <c r="BY10" s="2" t="s">
        <v>57</v>
      </c>
      <c r="BZ10" s="2" t="s">
        <v>57</v>
      </c>
      <c r="CA10" s="2" t="s">
        <v>57</v>
      </c>
      <c r="CB10" s="2" t="s">
        <v>57</v>
      </c>
      <c r="CC10" s="2" t="s">
        <v>57</v>
      </c>
      <c r="CD10" s="2" t="s">
        <v>57</v>
      </c>
      <c r="CE10" s="2" t="s">
        <v>57</v>
      </c>
      <c r="CF10" s="2" t="s">
        <v>57</v>
      </c>
      <c r="CG10" s="2" t="s">
        <v>57</v>
      </c>
      <c r="CH10" s="2" t="s">
        <v>57</v>
      </c>
      <c r="CI10" s="2" t="s">
        <v>57</v>
      </c>
      <c r="CJ10" s="2" t="s">
        <v>57</v>
      </c>
      <c r="CK10" s="2" t="s">
        <v>57</v>
      </c>
      <c r="CL10" s="2" t="s">
        <v>57</v>
      </c>
      <c r="CM10" s="2" t="s">
        <v>57</v>
      </c>
      <c r="CN10" s="2" t="s">
        <v>57</v>
      </c>
      <c r="CO10" s="2" t="s">
        <v>57</v>
      </c>
      <c r="CP10" s="2" t="s">
        <v>57</v>
      </c>
      <c r="CQ10" s="2" t="s">
        <v>57</v>
      </c>
      <c r="CR10" s="2" t="s">
        <v>57</v>
      </c>
      <c r="CS10" s="2" t="s">
        <v>57</v>
      </c>
      <c r="CT10" s="2" t="s">
        <v>57</v>
      </c>
      <c r="CU10" s="2" t="s">
        <v>57</v>
      </c>
      <c r="CV10" s="2" t="s">
        <v>57</v>
      </c>
      <c r="CW10" s="2" t="s">
        <v>57</v>
      </c>
      <c r="CX10" s="2" t="s">
        <v>57</v>
      </c>
      <c r="CY10" s="2" t="s">
        <v>57</v>
      </c>
      <c r="CZ10" s="2" t="s">
        <v>57</v>
      </c>
      <c r="DA10" s="2" t="s">
        <v>57</v>
      </c>
      <c r="DB10" s="2" t="s">
        <v>57</v>
      </c>
      <c r="DC10" s="2" t="s">
        <v>57</v>
      </c>
      <c r="DD10" s="2" t="s">
        <v>57</v>
      </c>
      <c r="DE10" s="2" t="s">
        <v>57</v>
      </c>
      <c r="DF10" s="2" t="s">
        <v>57</v>
      </c>
      <c r="DG10" s="2" t="s">
        <v>57</v>
      </c>
      <c r="DH10" s="2" t="s">
        <v>57</v>
      </c>
      <c r="DI10" s="2" t="s">
        <v>57</v>
      </c>
      <c r="DJ10" s="2" t="s">
        <v>57</v>
      </c>
      <c r="DK10" s="2" t="s">
        <v>57</v>
      </c>
      <c r="DL10" s="2" t="s">
        <v>57</v>
      </c>
      <c r="DM10" s="2" t="s">
        <v>57</v>
      </c>
      <c r="DN10" s="2" t="s">
        <v>57</v>
      </c>
      <c r="DO10" s="2" t="s">
        <v>57</v>
      </c>
      <c r="DP10" s="2" t="s">
        <v>57</v>
      </c>
      <c r="DQ10" s="2" t="s">
        <v>57</v>
      </c>
      <c r="DR10" s="2" t="s">
        <v>57</v>
      </c>
      <c r="DS10" s="2" t="s">
        <v>57</v>
      </c>
      <c r="DT10" s="2" t="s">
        <v>57</v>
      </c>
      <c r="DU10" s="2" t="s">
        <v>57</v>
      </c>
      <c r="DV10" s="2" t="s">
        <v>57</v>
      </c>
      <c r="DW10" s="2" t="s">
        <v>57</v>
      </c>
      <c r="DX10" s="2" t="s">
        <v>57</v>
      </c>
      <c r="DY10" s="2" t="s">
        <v>57</v>
      </c>
      <c r="DZ10" s="2" t="s">
        <v>57</v>
      </c>
      <c r="EA10" s="2" t="s">
        <v>57</v>
      </c>
      <c r="EB10" s="2" t="s">
        <v>57</v>
      </c>
      <c r="EC10" s="2" t="s">
        <v>57</v>
      </c>
      <c r="ED10" s="2" t="s">
        <v>57</v>
      </c>
      <c r="EE10" s="2" t="s">
        <v>57</v>
      </c>
      <c r="EF10" s="2" t="s">
        <v>57</v>
      </c>
      <c r="EG10" s="2" t="s">
        <v>57</v>
      </c>
      <c r="EH10" s="2" t="s">
        <v>57</v>
      </c>
      <c r="EI10" s="2" t="s">
        <v>57</v>
      </c>
      <c r="EJ10" s="2" t="s">
        <v>57</v>
      </c>
      <c r="EK10" s="2" t="s">
        <v>57</v>
      </c>
      <c r="EL10" s="2" t="s">
        <v>57</v>
      </c>
      <c r="EM10" s="2" t="s">
        <v>57</v>
      </c>
      <c r="EN10" s="2" t="s">
        <v>57</v>
      </c>
      <c r="EO10" s="2" t="s">
        <v>57</v>
      </c>
      <c r="EP10" s="2" t="s">
        <v>57</v>
      </c>
      <c r="EQ10" s="2" t="s">
        <v>57</v>
      </c>
      <c r="ER10" s="2" t="s">
        <v>57</v>
      </c>
      <c r="ES10" s="2" t="s">
        <v>57</v>
      </c>
      <c r="ET10" s="2" t="s">
        <v>57</v>
      </c>
      <c r="EU10" s="2" t="s">
        <v>57</v>
      </c>
      <c r="EV10" s="2" t="s">
        <v>57</v>
      </c>
      <c r="EW10" s="2" t="s">
        <v>57</v>
      </c>
      <c r="EX10" s="2" t="s">
        <v>57</v>
      </c>
      <c r="EY10" s="2" t="s">
        <v>57</v>
      </c>
      <c r="EZ10" s="2" t="s">
        <v>57</v>
      </c>
      <c r="FA10" s="2" t="s">
        <v>57</v>
      </c>
      <c r="FB10" s="2" t="s">
        <v>57</v>
      </c>
      <c r="FC10" s="2" t="s">
        <v>57</v>
      </c>
      <c r="FD10" s="2" t="s">
        <v>57</v>
      </c>
      <c r="FE10" s="2" t="s">
        <v>57</v>
      </c>
      <c r="FF10" s="2" t="s">
        <v>57</v>
      </c>
      <c r="FG10" s="2" t="s">
        <v>57</v>
      </c>
      <c r="FH10" s="2" t="s">
        <v>57</v>
      </c>
      <c r="FI10" s="2" t="s">
        <v>57</v>
      </c>
      <c r="FJ10" s="2" t="s">
        <v>57</v>
      </c>
      <c r="FK10" s="2" t="s">
        <v>57</v>
      </c>
      <c r="FL10" s="2" t="s">
        <v>57</v>
      </c>
      <c r="FM10" s="2" t="s">
        <v>57</v>
      </c>
      <c r="FN10" s="2" t="s">
        <v>57</v>
      </c>
      <c r="FO10" s="2" t="s">
        <v>57</v>
      </c>
      <c r="FP10" s="2" t="s">
        <v>57</v>
      </c>
      <c r="FQ10" s="2" t="s">
        <v>57</v>
      </c>
      <c r="FR10" s="2" t="s">
        <v>57</v>
      </c>
      <c r="FS10" s="2" t="s">
        <v>57</v>
      </c>
      <c r="FT10" s="2" t="s">
        <v>57</v>
      </c>
      <c r="FU10" s="2" t="s">
        <v>57</v>
      </c>
      <c r="FV10" s="2" t="s">
        <v>57</v>
      </c>
      <c r="FW10" s="2" t="s">
        <v>57</v>
      </c>
      <c r="FX10" s="2" t="s">
        <v>57</v>
      </c>
      <c r="FY10" s="2" t="s">
        <v>57</v>
      </c>
      <c r="FZ10" s="2" t="s">
        <v>57</v>
      </c>
      <c r="GA10" s="2" t="s">
        <v>57</v>
      </c>
      <c r="GB10" s="2" t="s">
        <v>57</v>
      </c>
      <c r="GC10" s="2" t="s">
        <v>57</v>
      </c>
      <c r="GD10" s="2" t="s">
        <v>57</v>
      </c>
      <c r="GE10" s="2" t="s">
        <v>57</v>
      </c>
      <c r="GF10" s="2" t="s">
        <v>57</v>
      </c>
      <c r="GG10" s="2" t="s">
        <v>57</v>
      </c>
      <c r="GH10" s="2" t="s">
        <v>57</v>
      </c>
      <c r="GI10" s="2" t="s">
        <v>57</v>
      </c>
      <c r="GJ10" s="2" t="s">
        <v>57</v>
      </c>
      <c r="GK10" s="2" t="s">
        <v>57</v>
      </c>
      <c r="GL10" s="2" t="s">
        <v>57</v>
      </c>
      <c r="GM10" s="2" t="s">
        <v>57</v>
      </c>
      <c r="GN10" s="2" t="s">
        <v>57</v>
      </c>
      <c r="GO10" s="2" t="s">
        <v>57</v>
      </c>
      <c r="GP10" s="2" t="s">
        <v>57</v>
      </c>
      <c r="GQ10" s="2" t="s">
        <v>57</v>
      </c>
      <c r="GR10" s="2" t="s">
        <v>57</v>
      </c>
      <c r="GS10" s="2" t="s">
        <v>57</v>
      </c>
      <c r="GT10" s="2" t="s">
        <v>57</v>
      </c>
      <c r="GU10" s="2" t="s">
        <v>57</v>
      </c>
      <c r="GV10" s="2" t="s">
        <v>57</v>
      </c>
      <c r="GW10" s="2" t="s">
        <v>57</v>
      </c>
      <c r="GX10" s="2" t="s">
        <v>57</v>
      </c>
      <c r="GY10" s="2" t="s">
        <v>57</v>
      </c>
      <c r="GZ10" s="2" t="s">
        <v>57</v>
      </c>
      <c r="HA10" s="2" t="s">
        <v>57</v>
      </c>
      <c r="HB10" s="2" t="s">
        <v>57</v>
      </c>
      <c r="HC10" s="2" t="s">
        <v>57</v>
      </c>
      <c r="HD10" s="2" t="s">
        <v>57</v>
      </c>
      <c r="HE10" s="2" t="s">
        <v>57</v>
      </c>
      <c r="HF10" s="2" t="s">
        <v>57</v>
      </c>
      <c r="HG10" s="2" t="s">
        <v>57</v>
      </c>
      <c r="HH10" s="2" t="s">
        <v>57</v>
      </c>
      <c r="HI10" s="2" t="s">
        <v>57</v>
      </c>
      <c r="HJ10" s="2" t="s">
        <v>57</v>
      </c>
      <c r="HK10" s="2" t="s">
        <v>57</v>
      </c>
      <c r="HL10" s="2" t="s">
        <v>57</v>
      </c>
      <c r="HM10" s="2" t="s">
        <v>57</v>
      </c>
      <c r="HN10" s="2" t="s">
        <v>57</v>
      </c>
      <c r="HO10" s="2" t="s">
        <v>57</v>
      </c>
      <c r="HP10" s="2" t="s">
        <v>57</v>
      </c>
      <c r="HQ10" s="2" t="s">
        <v>57</v>
      </c>
      <c r="HR10" s="2" t="s">
        <v>57</v>
      </c>
      <c r="HS10" s="2" t="s">
        <v>57</v>
      </c>
      <c r="HT10" s="2" t="s">
        <v>57</v>
      </c>
      <c r="HU10" s="2" t="s">
        <v>57</v>
      </c>
      <c r="HV10" s="2" t="s">
        <v>57</v>
      </c>
      <c r="HW10" s="2" t="s">
        <v>57</v>
      </c>
      <c r="HX10" s="2" t="s">
        <v>57</v>
      </c>
      <c r="HY10" s="2" t="s">
        <v>57</v>
      </c>
      <c r="HZ10" s="2" t="s">
        <v>57</v>
      </c>
      <c r="IA10" s="2" t="s">
        <v>57</v>
      </c>
      <c r="IB10" s="2" t="s">
        <v>57</v>
      </c>
      <c r="IC10" s="2" t="s">
        <v>57</v>
      </c>
      <c r="ID10" s="2" t="s">
        <v>57</v>
      </c>
      <c r="IE10" s="2" t="s">
        <v>57</v>
      </c>
      <c r="IF10" s="2" t="s">
        <v>57</v>
      </c>
      <c r="IG10" s="2" t="s">
        <v>57</v>
      </c>
      <c r="IH10" s="2" t="s">
        <v>57</v>
      </c>
      <c r="II10" s="2" t="s">
        <v>57</v>
      </c>
      <c r="IJ10" s="2" t="s">
        <v>57</v>
      </c>
      <c r="IK10" s="2" t="s">
        <v>57</v>
      </c>
      <c r="IL10" s="2" t="s">
        <v>57</v>
      </c>
      <c r="IM10" s="2" t="s">
        <v>57</v>
      </c>
      <c r="IN10" s="2" t="s">
        <v>57</v>
      </c>
      <c r="IO10" s="2" t="s">
        <v>57</v>
      </c>
      <c r="IP10" s="2" t="s">
        <v>57</v>
      </c>
      <c r="IQ10" s="2" t="s">
        <v>57</v>
      </c>
      <c r="IR10" s="2" t="s">
        <v>57</v>
      </c>
      <c r="IS10" s="2" t="s">
        <v>57</v>
      </c>
      <c r="IT10" s="2" t="s">
        <v>57</v>
      </c>
      <c r="IU10" s="2" t="s">
        <v>57</v>
      </c>
      <c r="IV10" s="2" t="s">
        <v>57</v>
      </c>
      <c r="IW10" s="2" t="s">
        <v>57</v>
      </c>
      <c r="IX10" s="2" t="s">
        <v>57</v>
      </c>
      <c r="IY10" s="2" t="s">
        <v>57</v>
      </c>
      <c r="IZ10" s="2" t="s">
        <v>57</v>
      </c>
      <c r="JA10" s="2" t="s">
        <v>57</v>
      </c>
      <c r="JB10" s="2" t="s">
        <v>57</v>
      </c>
      <c r="JC10" s="2" t="s">
        <v>57</v>
      </c>
      <c r="JD10" s="2" t="s">
        <v>57</v>
      </c>
      <c r="JE10" s="2" t="s">
        <v>57</v>
      </c>
      <c r="JF10" s="2" t="s">
        <v>57</v>
      </c>
      <c r="JG10" s="2" t="s">
        <v>57</v>
      </c>
      <c r="JH10" s="2" t="s">
        <v>57</v>
      </c>
      <c r="JI10" s="2" t="s">
        <v>57</v>
      </c>
      <c r="JJ10" s="2" t="s">
        <v>57</v>
      </c>
      <c r="JK10" s="2" t="s">
        <v>57</v>
      </c>
      <c r="JL10" s="2" t="s">
        <v>57</v>
      </c>
      <c r="JM10" s="2" t="s">
        <v>57</v>
      </c>
      <c r="JN10" s="2" t="s">
        <v>57</v>
      </c>
    </row>
    <row r="11" spans="1:274">
      <c r="A11" s="274" t="s">
        <v>67</v>
      </c>
      <c r="B11" s="2" t="s">
        <v>57</v>
      </c>
      <c r="C11" s="2" t="s">
        <v>57</v>
      </c>
      <c r="D11" s="2" t="s">
        <v>57</v>
      </c>
      <c r="E11" s="2" t="s">
        <v>57</v>
      </c>
      <c r="F11" s="2" t="s">
        <v>57</v>
      </c>
      <c r="G11" s="2" t="s">
        <v>57</v>
      </c>
      <c r="H11" s="2" t="s">
        <v>57</v>
      </c>
      <c r="I11" s="2" t="s">
        <v>57</v>
      </c>
      <c r="J11" s="2" t="s">
        <v>57</v>
      </c>
      <c r="K11" s="2" t="s">
        <v>57</v>
      </c>
      <c r="L11" s="2" t="s">
        <v>57</v>
      </c>
      <c r="M11" s="2" t="s">
        <v>57</v>
      </c>
      <c r="N11" s="2" t="s">
        <v>57</v>
      </c>
      <c r="O11" s="2" t="s">
        <v>57</v>
      </c>
      <c r="P11" s="2" t="s">
        <v>57</v>
      </c>
      <c r="Q11" s="2" t="s">
        <v>57</v>
      </c>
      <c r="R11" s="2" t="s">
        <v>57</v>
      </c>
      <c r="S11" s="2" t="s">
        <v>57</v>
      </c>
      <c r="T11" s="2" t="s">
        <v>57</v>
      </c>
      <c r="U11" s="2" t="s">
        <v>57</v>
      </c>
      <c r="V11" s="2" t="s">
        <v>57</v>
      </c>
      <c r="W11" s="2" t="s">
        <v>57</v>
      </c>
      <c r="X11" s="2" t="s">
        <v>57</v>
      </c>
      <c r="Y11" s="2" t="s">
        <v>57</v>
      </c>
      <c r="Z11" s="2" t="s">
        <v>57</v>
      </c>
      <c r="AA11" s="2" t="s">
        <v>57</v>
      </c>
      <c r="AB11" s="2" t="s">
        <v>57</v>
      </c>
      <c r="AC11" s="2" t="s">
        <v>57</v>
      </c>
      <c r="AD11" s="2" t="s">
        <v>57</v>
      </c>
      <c r="AE11" s="2" t="s">
        <v>57</v>
      </c>
      <c r="AF11" s="2" t="s">
        <v>57</v>
      </c>
      <c r="AG11" s="2" t="s">
        <v>57</v>
      </c>
      <c r="AH11" s="2" t="s">
        <v>57</v>
      </c>
      <c r="AI11" s="2" t="s">
        <v>57</v>
      </c>
      <c r="AJ11" s="2" t="s">
        <v>57</v>
      </c>
      <c r="AK11" s="2" t="s">
        <v>57</v>
      </c>
      <c r="AL11" s="2" t="s">
        <v>57</v>
      </c>
      <c r="AM11" s="2" t="s">
        <v>57</v>
      </c>
      <c r="AN11" s="2" t="s">
        <v>57</v>
      </c>
      <c r="AO11" s="2" t="s">
        <v>57</v>
      </c>
      <c r="AP11" s="2" t="s">
        <v>57</v>
      </c>
      <c r="AQ11" s="2" t="s">
        <v>57</v>
      </c>
      <c r="AR11" s="2" t="s">
        <v>57</v>
      </c>
      <c r="AS11" s="2" t="s">
        <v>57</v>
      </c>
      <c r="AT11" s="2" t="s">
        <v>57</v>
      </c>
      <c r="AU11" s="2" t="s">
        <v>57</v>
      </c>
      <c r="AV11" s="2" t="s">
        <v>57</v>
      </c>
      <c r="AW11" s="2" t="s">
        <v>57</v>
      </c>
      <c r="AX11" s="2" t="s">
        <v>57</v>
      </c>
      <c r="AY11" s="2" t="s">
        <v>57</v>
      </c>
      <c r="AZ11" s="2" t="s">
        <v>57</v>
      </c>
      <c r="BA11" s="2" t="s">
        <v>57</v>
      </c>
      <c r="BB11" s="2" t="s">
        <v>57</v>
      </c>
      <c r="BC11" s="2" t="s">
        <v>57</v>
      </c>
      <c r="BD11" s="2" t="s">
        <v>57</v>
      </c>
      <c r="BE11" s="2" t="s">
        <v>57</v>
      </c>
      <c r="BF11" s="2" t="s">
        <v>57</v>
      </c>
      <c r="BG11" s="2" t="s">
        <v>57</v>
      </c>
      <c r="BH11" s="2" t="s">
        <v>57</v>
      </c>
      <c r="BI11" s="2" t="s">
        <v>57</v>
      </c>
      <c r="BJ11" s="2" t="s">
        <v>57</v>
      </c>
      <c r="BK11" s="2" t="s">
        <v>57</v>
      </c>
      <c r="BL11" s="2" t="s">
        <v>57</v>
      </c>
      <c r="BM11" s="2" t="s">
        <v>57</v>
      </c>
      <c r="BN11" s="2" t="s">
        <v>57</v>
      </c>
      <c r="BO11" s="2" t="s">
        <v>57</v>
      </c>
      <c r="BP11" s="2" t="s">
        <v>57</v>
      </c>
      <c r="BQ11" s="2" t="s">
        <v>57</v>
      </c>
      <c r="BR11" s="2" t="s">
        <v>57</v>
      </c>
      <c r="BS11" s="2" t="s">
        <v>57</v>
      </c>
      <c r="BT11" s="2" t="s">
        <v>57</v>
      </c>
      <c r="BU11" s="2" t="s">
        <v>57</v>
      </c>
      <c r="BV11" s="2" t="s">
        <v>57</v>
      </c>
      <c r="BW11" s="2" t="s">
        <v>57</v>
      </c>
      <c r="BX11" s="2" t="s">
        <v>57</v>
      </c>
      <c r="BY11" s="2" t="s">
        <v>57</v>
      </c>
      <c r="BZ11" s="2" t="s">
        <v>57</v>
      </c>
      <c r="CA11" s="2" t="s">
        <v>57</v>
      </c>
      <c r="CB11" s="2" t="s">
        <v>57</v>
      </c>
      <c r="CC11" s="2" t="s">
        <v>57</v>
      </c>
      <c r="CD11" s="2" t="s">
        <v>57</v>
      </c>
      <c r="CE11" s="2" t="s">
        <v>57</v>
      </c>
      <c r="CF11" s="2" t="s">
        <v>57</v>
      </c>
      <c r="CG11" s="2" t="s">
        <v>57</v>
      </c>
      <c r="CH11" s="2" t="s">
        <v>57</v>
      </c>
      <c r="CI11" s="2" t="s">
        <v>57</v>
      </c>
      <c r="CJ11" s="2" t="s">
        <v>57</v>
      </c>
      <c r="CK11" s="2" t="s">
        <v>57</v>
      </c>
      <c r="CL11" s="2" t="s">
        <v>57</v>
      </c>
      <c r="CM11" s="2" t="s">
        <v>57</v>
      </c>
      <c r="CN11" s="2" t="s">
        <v>57</v>
      </c>
      <c r="CO11" s="2" t="s">
        <v>57</v>
      </c>
      <c r="CP11" s="2" t="s">
        <v>57</v>
      </c>
      <c r="CQ11" s="2" t="s">
        <v>57</v>
      </c>
      <c r="CR11" s="2" t="s">
        <v>57</v>
      </c>
      <c r="CS11" s="2" t="s">
        <v>57</v>
      </c>
      <c r="CT11" s="2" t="s">
        <v>57</v>
      </c>
      <c r="CU11" s="2" t="s">
        <v>57</v>
      </c>
      <c r="CV11" s="2" t="s">
        <v>57</v>
      </c>
      <c r="CW11" s="2" t="s">
        <v>57</v>
      </c>
      <c r="CX11" s="2" t="s">
        <v>57</v>
      </c>
      <c r="CY11" s="2" t="s">
        <v>57</v>
      </c>
      <c r="CZ11" s="2" t="s">
        <v>57</v>
      </c>
      <c r="DA11" s="2" t="s">
        <v>57</v>
      </c>
      <c r="DB11" s="2" t="s">
        <v>57</v>
      </c>
      <c r="DC11" s="2" t="s">
        <v>57</v>
      </c>
      <c r="DD11" s="2" t="s">
        <v>57</v>
      </c>
      <c r="DE11" s="2" t="s">
        <v>57</v>
      </c>
      <c r="DF11" s="2" t="s">
        <v>57</v>
      </c>
      <c r="DG11" s="2" t="s">
        <v>57</v>
      </c>
      <c r="DH11" s="2" t="s">
        <v>57</v>
      </c>
      <c r="DI11" s="2" t="s">
        <v>57</v>
      </c>
      <c r="DJ11" s="2" t="s">
        <v>57</v>
      </c>
      <c r="DK11" s="2" t="s">
        <v>57</v>
      </c>
      <c r="DL11" s="2" t="s">
        <v>57</v>
      </c>
      <c r="DM11" s="2" t="s">
        <v>57</v>
      </c>
      <c r="DN11" s="2" t="s">
        <v>57</v>
      </c>
      <c r="DO11" s="2" t="s">
        <v>57</v>
      </c>
      <c r="DP11" s="2" t="s">
        <v>57</v>
      </c>
      <c r="DQ11" s="2" t="s">
        <v>57</v>
      </c>
      <c r="DR11" s="2" t="s">
        <v>57</v>
      </c>
      <c r="DS11" s="2" t="s">
        <v>57</v>
      </c>
      <c r="DT11" s="2" t="s">
        <v>57</v>
      </c>
      <c r="DU11" s="2" t="s">
        <v>57</v>
      </c>
      <c r="DV11" s="2" t="s">
        <v>57</v>
      </c>
      <c r="DW11" s="2" t="s">
        <v>57</v>
      </c>
      <c r="DX11" s="2" t="s">
        <v>57</v>
      </c>
      <c r="DY11" s="2" t="s">
        <v>57</v>
      </c>
      <c r="DZ11" s="2" t="s">
        <v>57</v>
      </c>
      <c r="EA11" s="2" t="s">
        <v>57</v>
      </c>
      <c r="EB11" s="2" t="s">
        <v>57</v>
      </c>
      <c r="EC11" s="2" t="s">
        <v>57</v>
      </c>
      <c r="ED11" s="2" t="s">
        <v>57</v>
      </c>
      <c r="EE11" s="2" t="s">
        <v>57</v>
      </c>
      <c r="EF11" s="2" t="s">
        <v>57</v>
      </c>
      <c r="EG11" s="2" t="s">
        <v>57</v>
      </c>
      <c r="EH11" s="2" t="s">
        <v>57</v>
      </c>
      <c r="EI11" s="2" t="s">
        <v>57</v>
      </c>
      <c r="EJ11" s="2" t="s">
        <v>57</v>
      </c>
      <c r="EK11" s="2" t="s">
        <v>57</v>
      </c>
      <c r="EL11" s="2" t="s">
        <v>57</v>
      </c>
      <c r="EM11" s="2" t="s">
        <v>57</v>
      </c>
      <c r="EN11" s="2" t="s">
        <v>57</v>
      </c>
      <c r="EO11" s="2" t="s">
        <v>57</v>
      </c>
      <c r="EP11" s="2" t="s">
        <v>57</v>
      </c>
      <c r="EQ11" s="2" t="s">
        <v>57</v>
      </c>
      <c r="ER11" s="2" t="s">
        <v>57</v>
      </c>
      <c r="ES11" s="2" t="s">
        <v>57</v>
      </c>
      <c r="ET11" s="2" t="s">
        <v>57</v>
      </c>
      <c r="EU11" s="2" t="s">
        <v>57</v>
      </c>
      <c r="EV11" s="2" t="s">
        <v>57</v>
      </c>
      <c r="EW11" s="2" t="s">
        <v>57</v>
      </c>
      <c r="EX11" s="2" t="s">
        <v>57</v>
      </c>
      <c r="EY11" s="2" t="s">
        <v>57</v>
      </c>
      <c r="EZ11" s="2" t="s">
        <v>57</v>
      </c>
      <c r="FA11" s="2" t="s">
        <v>57</v>
      </c>
      <c r="FB11" s="2" t="s">
        <v>57</v>
      </c>
      <c r="FC11" s="2" t="s">
        <v>57</v>
      </c>
      <c r="FD11" s="2" t="s">
        <v>57</v>
      </c>
      <c r="FE11" s="2" t="s">
        <v>57</v>
      </c>
      <c r="FF11" s="2" t="s">
        <v>57</v>
      </c>
      <c r="FG11" s="2" t="s">
        <v>57</v>
      </c>
      <c r="FH11" s="2" t="s">
        <v>57</v>
      </c>
      <c r="FI11" s="2" t="s">
        <v>57</v>
      </c>
      <c r="FJ11" s="2" t="s">
        <v>57</v>
      </c>
      <c r="FK11" s="2" t="s">
        <v>57</v>
      </c>
      <c r="FL11" s="2" t="s">
        <v>57</v>
      </c>
      <c r="FM11" s="2" t="s">
        <v>57</v>
      </c>
      <c r="FN11" s="2" t="s">
        <v>57</v>
      </c>
      <c r="FO11" s="2" t="s">
        <v>57</v>
      </c>
      <c r="FP11" s="2" t="s">
        <v>57</v>
      </c>
      <c r="FQ11" s="2" t="s">
        <v>57</v>
      </c>
      <c r="FR11" s="2" t="s">
        <v>57</v>
      </c>
      <c r="FS11" s="2" t="s">
        <v>57</v>
      </c>
      <c r="FT11" s="2" t="s">
        <v>57</v>
      </c>
      <c r="FU11" s="2" t="s">
        <v>57</v>
      </c>
      <c r="FV11" s="2" t="s">
        <v>57</v>
      </c>
      <c r="FW11" s="2" t="s">
        <v>57</v>
      </c>
      <c r="FX11" s="2" t="s">
        <v>57</v>
      </c>
      <c r="FY11" s="2" t="s">
        <v>57</v>
      </c>
      <c r="FZ11" s="2" t="s">
        <v>57</v>
      </c>
      <c r="GA11" s="2" t="s">
        <v>57</v>
      </c>
      <c r="GB11" s="2" t="s">
        <v>57</v>
      </c>
      <c r="GC11" s="2" t="s">
        <v>57</v>
      </c>
      <c r="GD11" s="2" t="s">
        <v>57</v>
      </c>
      <c r="GE11" s="2" t="s">
        <v>57</v>
      </c>
      <c r="GF11" s="2" t="s">
        <v>57</v>
      </c>
      <c r="GG11" s="2" t="s">
        <v>57</v>
      </c>
      <c r="GH11" s="2" t="s">
        <v>57</v>
      </c>
      <c r="GI11" s="2" t="s">
        <v>57</v>
      </c>
      <c r="GJ11" s="2" t="s">
        <v>57</v>
      </c>
      <c r="GK11" s="2" t="s">
        <v>57</v>
      </c>
      <c r="GL11" s="2" t="s">
        <v>57</v>
      </c>
      <c r="GM11" s="2" t="s">
        <v>57</v>
      </c>
      <c r="GN11" s="2" t="s">
        <v>57</v>
      </c>
      <c r="GO11" s="2" t="s">
        <v>57</v>
      </c>
      <c r="GP11" s="2" t="s">
        <v>57</v>
      </c>
      <c r="GQ11" s="2" t="s">
        <v>57</v>
      </c>
      <c r="GR11" s="2" t="s">
        <v>57</v>
      </c>
      <c r="GS11" s="2" t="s">
        <v>57</v>
      </c>
      <c r="GT11" s="2" t="s">
        <v>57</v>
      </c>
      <c r="GU11" s="2" t="s">
        <v>57</v>
      </c>
      <c r="GV11" s="2" t="s">
        <v>57</v>
      </c>
      <c r="GW11" s="2" t="s">
        <v>57</v>
      </c>
      <c r="GX11" s="2" t="s">
        <v>57</v>
      </c>
      <c r="GY11" s="2" t="s">
        <v>57</v>
      </c>
      <c r="GZ11" s="2" t="s">
        <v>57</v>
      </c>
      <c r="HA11" s="2" t="s">
        <v>57</v>
      </c>
      <c r="HB11" s="2" t="s">
        <v>57</v>
      </c>
      <c r="HC11" s="2" t="s">
        <v>57</v>
      </c>
      <c r="HD11" s="2" t="s">
        <v>57</v>
      </c>
      <c r="HE11" s="2" t="s">
        <v>57</v>
      </c>
      <c r="HF11" s="2" t="s">
        <v>57</v>
      </c>
      <c r="HG11" s="2" t="s">
        <v>57</v>
      </c>
      <c r="HH11" s="2" t="s">
        <v>57</v>
      </c>
      <c r="HI11" s="2" t="s">
        <v>57</v>
      </c>
      <c r="HJ11" s="2" t="s">
        <v>57</v>
      </c>
      <c r="HK11" s="2" t="s">
        <v>57</v>
      </c>
      <c r="HL11" s="2" t="s">
        <v>57</v>
      </c>
      <c r="HM11" s="2" t="s">
        <v>57</v>
      </c>
      <c r="HN11" s="2" t="s">
        <v>57</v>
      </c>
      <c r="HO11" s="2" t="s">
        <v>57</v>
      </c>
      <c r="HP11" s="2" t="s">
        <v>57</v>
      </c>
      <c r="HQ11" s="2" t="s">
        <v>57</v>
      </c>
      <c r="HR11" s="2" t="s">
        <v>57</v>
      </c>
      <c r="HS11" s="2" t="s">
        <v>57</v>
      </c>
      <c r="HT11" s="2" t="s">
        <v>57</v>
      </c>
      <c r="HU11" s="2" t="s">
        <v>57</v>
      </c>
      <c r="HV11" s="2" t="s">
        <v>57</v>
      </c>
      <c r="HW11" s="2" t="s">
        <v>57</v>
      </c>
      <c r="HX11" s="2" t="s">
        <v>57</v>
      </c>
      <c r="HY11" s="2" t="s">
        <v>57</v>
      </c>
      <c r="HZ11" s="2" t="s">
        <v>57</v>
      </c>
      <c r="IA11" s="2" t="s">
        <v>57</v>
      </c>
      <c r="IB11" s="2" t="s">
        <v>57</v>
      </c>
      <c r="IC11" s="2" t="s">
        <v>57</v>
      </c>
      <c r="ID11" s="2" t="s">
        <v>57</v>
      </c>
      <c r="IE11" s="2" t="s">
        <v>57</v>
      </c>
      <c r="IF11" s="2" t="s">
        <v>57</v>
      </c>
      <c r="IG11" s="2" t="s">
        <v>57</v>
      </c>
      <c r="IH11" s="2" t="s">
        <v>57</v>
      </c>
      <c r="II11" s="2" t="s">
        <v>57</v>
      </c>
      <c r="IJ11" s="2" t="s">
        <v>57</v>
      </c>
      <c r="IK11" s="2" t="s">
        <v>57</v>
      </c>
      <c r="IL11" s="2" t="s">
        <v>57</v>
      </c>
      <c r="IM11" s="2" t="s">
        <v>57</v>
      </c>
      <c r="IN11" s="2" t="s">
        <v>57</v>
      </c>
      <c r="IO11" s="2" t="s">
        <v>57</v>
      </c>
      <c r="IP11" s="2" t="s">
        <v>57</v>
      </c>
      <c r="IQ11" s="2" t="s">
        <v>57</v>
      </c>
      <c r="IR11" s="2" t="s">
        <v>57</v>
      </c>
      <c r="IS11" s="2" t="s">
        <v>57</v>
      </c>
      <c r="IT11" s="2" t="s">
        <v>57</v>
      </c>
      <c r="IU11" s="2" t="s">
        <v>57</v>
      </c>
      <c r="IV11" s="2" t="s">
        <v>57</v>
      </c>
      <c r="IW11" s="2" t="s">
        <v>57</v>
      </c>
      <c r="IX11" s="2" t="s">
        <v>57</v>
      </c>
      <c r="IY11" s="2" t="s">
        <v>57</v>
      </c>
      <c r="IZ11" s="2" t="s">
        <v>57</v>
      </c>
      <c r="JA11" s="2" t="s">
        <v>57</v>
      </c>
      <c r="JB11" s="2" t="s">
        <v>57</v>
      </c>
      <c r="JC11" s="2" t="s">
        <v>57</v>
      </c>
      <c r="JD11" s="2" t="s">
        <v>57</v>
      </c>
      <c r="JE11" s="2" t="s">
        <v>57</v>
      </c>
      <c r="JF11" s="2" t="s">
        <v>57</v>
      </c>
      <c r="JG11" s="2" t="s">
        <v>57</v>
      </c>
      <c r="JH11" s="2" t="s">
        <v>57</v>
      </c>
      <c r="JI11" s="2" t="s">
        <v>57</v>
      </c>
      <c r="JJ11" s="2" t="s">
        <v>57</v>
      </c>
      <c r="JK11" s="2" t="s">
        <v>57</v>
      </c>
      <c r="JL11" s="2" t="s">
        <v>57</v>
      </c>
      <c r="JM11" s="2" t="s">
        <v>57</v>
      </c>
      <c r="JN11" s="2" t="s">
        <v>57</v>
      </c>
    </row>
    <row r="12" spans="1:274">
      <c r="A12" s="274" t="s">
        <v>68</v>
      </c>
      <c r="B12" s="2" t="s">
        <v>57</v>
      </c>
      <c r="C12" s="2" t="s">
        <v>57</v>
      </c>
      <c r="D12" s="2" t="s">
        <v>57</v>
      </c>
      <c r="E12" s="2" t="s">
        <v>57</v>
      </c>
      <c r="F12" s="2" t="s">
        <v>57</v>
      </c>
      <c r="G12" s="2" t="s">
        <v>57</v>
      </c>
      <c r="H12" s="2" t="s">
        <v>57</v>
      </c>
      <c r="I12" s="2" t="s">
        <v>57</v>
      </c>
      <c r="J12" s="2" t="s">
        <v>57</v>
      </c>
      <c r="K12" s="2" t="s">
        <v>57</v>
      </c>
      <c r="L12" s="2" t="s">
        <v>57</v>
      </c>
      <c r="M12" s="2" t="s">
        <v>57</v>
      </c>
      <c r="N12" s="2" t="s">
        <v>57</v>
      </c>
      <c r="O12" s="2" t="s">
        <v>57</v>
      </c>
      <c r="P12" s="2" t="s">
        <v>57</v>
      </c>
      <c r="Q12" s="2" t="s">
        <v>57</v>
      </c>
      <c r="R12" s="2" t="s">
        <v>57</v>
      </c>
      <c r="S12" s="2" t="s">
        <v>57</v>
      </c>
      <c r="T12" s="2" t="s">
        <v>57</v>
      </c>
      <c r="U12" s="2" t="s">
        <v>57</v>
      </c>
      <c r="V12" s="2" t="s">
        <v>57</v>
      </c>
      <c r="W12" s="2" t="s">
        <v>57</v>
      </c>
      <c r="X12" s="2" t="s">
        <v>57</v>
      </c>
      <c r="Y12" s="2" t="s">
        <v>57</v>
      </c>
      <c r="Z12" s="2" t="s">
        <v>57</v>
      </c>
      <c r="AA12" s="2" t="s">
        <v>57</v>
      </c>
      <c r="AB12" s="2" t="s">
        <v>57</v>
      </c>
      <c r="AC12" s="2" t="s">
        <v>57</v>
      </c>
      <c r="AD12" s="2" t="s">
        <v>57</v>
      </c>
      <c r="AE12" s="2" t="s">
        <v>57</v>
      </c>
      <c r="AF12" s="2" t="s">
        <v>57</v>
      </c>
      <c r="AG12" s="2" t="s">
        <v>57</v>
      </c>
      <c r="AH12" s="2" t="s">
        <v>57</v>
      </c>
      <c r="AI12" s="2" t="s">
        <v>57</v>
      </c>
      <c r="AJ12" s="2" t="s">
        <v>57</v>
      </c>
      <c r="AK12" s="2" t="s">
        <v>57</v>
      </c>
      <c r="AL12" s="2" t="s">
        <v>57</v>
      </c>
      <c r="AM12" s="2" t="s">
        <v>57</v>
      </c>
      <c r="AN12" s="2" t="s">
        <v>57</v>
      </c>
      <c r="AO12" s="2" t="s">
        <v>57</v>
      </c>
      <c r="AP12" s="2" t="s">
        <v>57</v>
      </c>
      <c r="AQ12" s="2" t="s">
        <v>57</v>
      </c>
      <c r="AR12" s="2" t="s">
        <v>57</v>
      </c>
      <c r="AS12" s="2" t="s">
        <v>57</v>
      </c>
      <c r="AT12" s="2" t="s">
        <v>57</v>
      </c>
      <c r="AU12" s="2" t="s">
        <v>57</v>
      </c>
      <c r="AV12" s="2" t="s">
        <v>57</v>
      </c>
      <c r="AW12" s="2" t="s">
        <v>57</v>
      </c>
      <c r="AX12" s="2" t="s">
        <v>57</v>
      </c>
      <c r="AY12" s="2" t="s">
        <v>57</v>
      </c>
      <c r="AZ12" s="2" t="s">
        <v>57</v>
      </c>
      <c r="BA12" s="2" t="s">
        <v>57</v>
      </c>
      <c r="BB12" s="2" t="s">
        <v>57</v>
      </c>
      <c r="BC12" s="2" t="s">
        <v>57</v>
      </c>
      <c r="BD12" s="2" t="s">
        <v>57</v>
      </c>
      <c r="BE12" s="2" t="s">
        <v>57</v>
      </c>
      <c r="BF12" s="2" t="s">
        <v>57</v>
      </c>
      <c r="BG12" s="2" t="s">
        <v>57</v>
      </c>
      <c r="BH12" s="2" t="s">
        <v>57</v>
      </c>
      <c r="BI12" s="2" t="s">
        <v>57</v>
      </c>
      <c r="BJ12" s="2" t="s">
        <v>57</v>
      </c>
      <c r="BK12" s="2" t="s">
        <v>57</v>
      </c>
      <c r="BL12" s="2" t="s">
        <v>57</v>
      </c>
      <c r="BM12" s="2" t="s">
        <v>57</v>
      </c>
      <c r="BN12" s="2" t="s">
        <v>57</v>
      </c>
      <c r="BO12" s="2" t="s">
        <v>57</v>
      </c>
      <c r="BP12" s="2" t="s">
        <v>57</v>
      </c>
      <c r="BQ12" s="2" t="s">
        <v>57</v>
      </c>
      <c r="BR12" s="2" t="s">
        <v>57</v>
      </c>
      <c r="BS12" s="2" t="s">
        <v>57</v>
      </c>
      <c r="BT12" s="2" t="s">
        <v>57</v>
      </c>
      <c r="BU12" s="2" t="s">
        <v>57</v>
      </c>
      <c r="BV12" s="2" t="s">
        <v>57</v>
      </c>
      <c r="BW12" s="2" t="s">
        <v>57</v>
      </c>
      <c r="BX12" s="2" t="s">
        <v>57</v>
      </c>
      <c r="BY12" s="2" t="s">
        <v>57</v>
      </c>
      <c r="BZ12" s="2" t="s">
        <v>57</v>
      </c>
      <c r="CA12" s="2" t="s">
        <v>57</v>
      </c>
      <c r="CB12" s="2" t="s">
        <v>57</v>
      </c>
      <c r="CC12" s="2" t="s">
        <v>57</v>
      </c>
      <c r="CD12" s="2" t="s">
        <v>57</v>
      </c>
      <c r="CE12" s="2" t="s">
        <v>57</v>
      </c>
      <c r="CF12" s="2" t="s">
        <v>57</v>
      </c>
      <c r="CG12" s="2" t="s">
        <v>57</v>
      </c>
      <c r="CH12" s="2" t="s">
        <v>57</v>
      </c>
      <c r="CI12" s="2" t="s">
        <v>57</v>
      </c>
      <c r="CJ12" s="2" t="s">
        <v>57</v>
      </c>
      <c r="CK12" s="2" t="s">
        <v>57</v>
      </c>
      <c r="CL12" s="2" t="s">
        <v>57</v>
      </c>
      <c r="CM12" s="2" t="s">
        <v>57</v>
      </c>
      <c r="CN12" s="2" t="s">
        <v>57</v>
      </c>
      <c r="CO12" s="2" t="s">
        <v>57</v>
      </c>
      <c r="CP12" s="2" t="s">
        <v>57</v>
      </c>
      <c r="CQ12" s="2" t="s">
        <v>57</v>
      </c>
      <c r="CR12" s="2" t="s">
        <v>57</v>
      </c>
      <c r="CS12" s="2" t="s">
        <v>57</v>
      </c>
      <c r="CT12" s="2" t="s">
        <v>57</v>
      </c>
      <c r="CU12" s="2" t="s">
        <v>57</v>
      </c>
      <c r="CV12" s="2" t="s">
        <v>57</v>
      </c>
      <c r="CW12" s="2" t="s">
        <v>57</v>
      </c>
      <c r="CX12" s="2" t="s">
        <v>57</v>
      </c>
      <c r="CY12" s="2" t="s">
        <v>57</v>
      </c>
      <c r="CZ12" s="2" t="s">
        <v>57</v>
      </c>
      <c r="DA12" s="2" t="s">
        <v>57</v>
      </c>
      <c r="DB12" s="2" t="s">
        <v>57</v>
      </c>
      <c r="DC12" s="2" t="s">
        <v>57</v>
      </c>
      <c r="DD12" s="2" t="s">
        <v>57</v>
      </c>
      <c r="DE12" s="2" t="s">
        <v>57</v>
      </c>
      <c r="DF12" s="2" t="s">
        <v>57</v>
      </c>
      <c r="DG12" s="2" t="s">
        <v>57</v>
      </c>
      <c r="DH12" s="2" t="s">
        <v>57</v>
      </c>
      <c r="DI12" s="2" t="s">
        <v>57</v>
      </c>
      <c r="DJ12" s="2" t="s">
        <v>57</v>
      </c>
      <c r="DK12" s="2" t="s">
        <v>57</v>
      </c>
      <c r="DL12" s="2" t="s">
        <v>57</v>
      </c>
      <c r="DM12" s="2" t="s">
        <v>57</v>
      </c>
      <c r="DN12" s="2" t="s">
        <v>57</v>
      </c>
      <c r="DO12" s="2" t="s">
        <v>57</v>
      </c>
      <c r="DP12" s="2" t="s">
        <v>57</v>
      </c>
      <c r="DQ12" s="2" t="s">
        <v>57</v>
      </c>
      <c r="DR12" s="2" t="s">
        <v>57</v>
      </c>
      <c r="DS12" s="2" t="s">
        <v>57</v>
      </c>
      <c r="DT12" s="2" t="s">
        <v>57</v>
      </c>
      <c r="DU12" s="2" t="s">
        <v>57</v>
      </c>
      <c r="DV12" s="2" t="s">
        <v>57</v>
      </c>
      <c r="DW12" s="2" t="s">
        <v>57</v>
      </c>
      <c r="DX12" s="2" t="s">
        <v>57</v>
      </c>
      <c r="DY12" s="2" t="s">
        <v>57</v>
      </c>
      <c r="DZ12" s="2" t="s">
        <v>57</v>
      </c>
      <c r="EA12" s="2" t="s">
        <v>57</v>
      </c>
      <c r="EB12" s="2" t="s">
        <v>57</v>
      </c>
      <c r="EC12" s="2" t="s">
        <v>57</v>
      </c>
      <c r="ED12" s="2" t="s">
        <v>57</v>
      </c>
      <c r="EE12" s="2" t="s">
        <v>57</v>
      </c>
      <c r="EF12" s="2" t="s">
        <v>57</v>
      </c>
      <c r="EG12" s="2" t="s">
        <v>57</v>
      </c>
      <c r="EH12" s="2" t="s">
        <v>57</v>
      </c>
      <c r="EI12" s="2" t="s">
        <v>57</v>
      </c>
      <c r="EJ12" s="2" t="s">
        <v>57</v>
      </c>
      <c r="EK12" s="2" t="s">
        <v>57</v>
      </c>
      <c r="EL12" s="2" t="s">
        <v>57</v>
      </c>
      <c r="EM12" s="2" t="s">
        <v>57</v>
      </c>
      <c r="EN12" s="2" t="s">
        <v>57</v>
      </c>
      <c r="EO12" s="2" t="s">
        <v>57</v>
      </c>
      <c r="EP12" s="2" t="s">
        <v>57</v>
      </c>
      <c r="EQ12" s="2" t="s">
        <v>57</v>
      </c>
      <c r="ER12" s="2" t="s">
        <v>57</v>
      </c>
      <c r="ES12" s="2" t="s">
        <v>57</v>
      </c>
      <c r="ET12" s="2" t="s">
        <v>57</v>
      </c>
      <c r="EU12" s="2" t="s">
        <v>57</v>
      </c>
      <c r="EV12" s="2" t="s">
        <v>57</v>
      </c>
      <c r="EW12" s="2" t="s">
        <v>57</v>
      </c>
      <c r="EX12" s="2" t="s">
        <v>57</v>
      </c>
      <c r="EY12" s="2" t="s">
        <v>57</v>
      </c>
      <c r="EZ12" s="2" t="s">
        <v>57</v>
      </c>
      <c r="FA12" s="2" t="s">
        <v>57</v>
      </c>
      <c r="FB12" s="2" t="s">
        <v>57</v>
      </c>
      <c r="FC12" s="2" t="s">
        <v>57</v>
      </c>
      <c r="FD12" s="2" t="s">
        <v>57</v>
      </c>
      <c r="FE12" s="2" t="s">
        <v>57</v>
      </c>
      <c r="FF12" s="2" t="s">
        <v>57</v>
      </c>
      <c r="FG12" s="2" t="s">
        <v>57</v>
      </c>
      <c r="FH12" s="2" t="s">
        <v>57</v>
      </c>
      <c r="FI12" s="2" t="s">
        <v>62</v>
      </c>
      <c r="FJ12" s="2" t="s">
        <v>62</v>
      </c>
      <c r="FK12" s="2" t="s">
        <v>62</v>
      </c>
      <c r="FL12" s="2" t="s">
        <v>62</v>
      </c>
      <c r="FM12" s="2" t="s">
        <v>62</v>
      </c>
      <c r="FN12" s="2" t="s">
        <v>62</v>
      </c>
      <c r="FO12" s="2" t="s">
        <v>62</v>
      </c>
      <c r="FP12" s="2" t="s">
        <v>62</v>
      </c>
      <c r="FQ12" s="2" t="s">
        <v>62</v>
      </c>
      <c r="FR12" s="2" t="s">
        <v>62</v>
      </c>
      <c r="FS12" s="2" t="s">
        <v>62</v>
      </c>
      <c r="FT12" s="2" t="s">
        <v>62</v>
      </c>
      <c r="FU12" s="2" t="s">
        <v>62</v>
      </c>
      <c r="FV12" s="2" t="s">
        <v>62</v>
      </c>
      <c r="FW12" s="2" t="s">
        <v>62</v>
      </c>
      <c r="FX12" s="2" t="s">
        <v>57</v>
      </c>
      <c r="FY12" s="2" t="s">
        <v>57</v>
      </c>
      <c r="FZ12" s="2" t="s">
        <v>57</v>
      </c>
      <c r="GA12" s="2" t="s">
        <v>57</v>
      </c>
      <c r="GB12" s="2" t="s">
        <v>57</v>
      </c>
      <c r="GC12" s="2" t="s">
        <v>57</v>
      </c>
      <c r="GD12" s="2" t="s">
        <v>57</v>
      </c>
      <c r="GE12" s="2" t="s">
        <v>57</v>
      </c>
      <c r="GF12" s="2" t="s">
        <v>57</v>
      </c>
      <c r="GG12" s="2" t="s">
        <v>57</v>
      </c>
      <c r="GH12" s="2" t="s">
        <v>57</v>
      </c>
      <c r="GI12" s="2" t="s">
        <v>57</v>
      </c>
      <c r="GJ12" s="2" t="s">
        <v>57</v>
      </c>
      <c r="GK12" s="2" t="s">
        <v>57</v>
      </c>
      <c r="GL12" s="2" t="s">
        <v>57</v>
      </c>
      <c r="GM12" s="2" t="s">
        <v>57</v>
      </c>
      <c r="GN12" s="2" t="s">
        <v>57</v>
      </c>
      <c r="GO12" s="2" t="s">
        <v>57</v>
      </c>
      <c r="GP12" s="2" t="s">
        <v>57</v>
      </c>
      <c r="GQ12" s="2" t="s">
        <v>57</v>
      </c>
      <c r="GR12" s="2" t="s">
        <v>57</v>
      </c>
      <c r="GS12" s="2" t="s">
        <v>57</v>
      </c>
      <c r="GT12" s="2" t="s">
        <v>57</v>
      </c>
      <c r="GU12" s="2" t="s">
        <v>57</v>
      </c>
      <c r="GV12" s="2" t="s">
        <v>57</v>
      </c>
      <c r="GW12" s="2" t="s">
        <v>57</v>
      </c>
      <c r="GX12" s="2" t="s">
        <v>57</v>
      </c>
      <c r="GY12" s="2" t="s">
        <v>57</v>
      </c>
      <c r="GZ12" s="2" t="s">
        <v>57</v>
      </c>
      <c r="HA12" s="2" t="s">
        <v>57</v>
      </c>
      <c r="HB12" s="2" t="s">
        <v>57</v>
      </c>
      <c r="HC12" s="2" t="s">
        <v>57</v>
      </c>
      <c r="HD12" s="2" t="s">
        <v>57</v>
      </c>
      <c r="HE12" s="2" t="s">
        <v>57</v>
      </c>
      <c r="HF12" s="2" t="s">
        <v>57</v>
      </c>
      <c r="HG12" s="2" t="s">
        <v>57</v>
      </c>
      <c r="HH12" s="2" t="s">
        <v>57</v>
      </c>
      <c r="HI12" s="2" t="s">
        <v>57</v>
      </c>
      <c r="HJ12" s="2" t="s">
        <v>57</v>
      </c>
      <c r="HK12" s="2" t="s">
        <v>57</v>
      </c>
      <c r="HL12" s="2" t="s">
        <v>57</v>
      </c>
      <c r="HM12" s="2" t="s">
        <v>57</v>
      </c>
      <c r="HN12" s="2" t="s">
        <v>57</v>
      </c>
      <c r="HO12" s="2" t="s">
        <v>57</v>
      </c>
      <c r="HP12" s="2" t="s">
        <v>57</v>
      </c>
      <c r="HQ12" s="2" t="s">
        <v>57</v>
      </c>
      <c r="HR12" s="2" t="s">
        <v>57</v>
      </c>
      <c r="HS12" s="2" t="s">
        <v>57</v>
      </c>
      <c r="HT12" s="2" t="s">
        <v>57</v>
      </c>
      <c r="HU12" s="2" t="s">
        <v>57</v>
      </c>
      <c r="HV12" s="2" t="s">
        <v>57</v>
      </c>
      <c r="HW12" s="2" t="s">
        <v>57</v>
      </c>
      <c r="HX12" s="2" t="s">
        <v>57</v>
      </c>
      <c r="HY12" s="2" t="s">
        <v>57</v>
      </c>
      <c r="HZ12" s="2" t="s">
        <v>57</v>
      </c>
      <c r="IA12" s="2" t="s">
        <v>57</v>
      </c>
      <c r="IB12" s="2" t="s">
        <v>57</v>
      </c>
      <c r="IC12" s="2" t="s">
        <v>57</v>
      </c>
      <c r="ID12" s="2" t="s">
        <v>57</v>
      </c>
      <c r="IE12" s="2" t="s">
        <v>57</v>
      </c>
      <c r="IF12" s="2" t="s">
        <v>57</v>
      </c>
      <c r="IG12" s="2" t="s">
        <v>57</v>
      </c>
      <c r="IH12" s="2" t="s">
        <v>57</v>
      </c>
      <c r="II12" s="2" t="s">
        <v>57</v>
      </c>
      <c r="IJ12" s="2" t="s">
        <v>57</v>
      </c>
      <c r="IK12" s="2" t="s">
        <v>57</v>
      </c>
      <c r="IL12" s="2" t="s">
        <v>57</v>
      </c>
      <c r="IM12" s="2" t="s">
        <v>57</v>
      </c>
      <c r="IN12" s="2" t="s">
        <v>57</v>
      </c>
      <c r="IO12" s="2" t="s">
        <v>57</v>
      </c>
      <c r="IP12" s="2" t="s">
        <v>57</v>
      </c>
      <c r="IQ12" s="2" t="s">
        <v>57</v>
      </c>
      <c r="IR12" s="2" t="s">
        <v>57</v>
      </c>
      <c r="IS12" s="2" t="s">
        <v>57</v>
      </c>
      <c r="IT12" s="2" t="s">
        <v>57</v>
      </c>
      <c r="IU12" s="2" t="s">
        <v>57</v>
      </c>
      <c r="IV12" s="2" t="s">
        <v>57</v>
      </c>
      <c r="IW12" s="2" t="s">
        <v>57</v>
      </c>
      <c r="IX12" s="2" t="s">
        <v>57</v>
      </c>
      <c r="IY12" s="2" t="s">
        <v>57</v>
      </c>
      <c r="IZ12" s="2" t="s">
        <v>57</v>
      </c>
      <c r="JA12" s="2" t="s">
        <v>57</v>
      </c>
      <c r="JB12" s="2" t="s">
        <v>57</v>
      </c>
      <c r="JC12" s="2" t="s">
        <v>57</v>
      </c>
      <c r="JD12" s="2" t="s">
        <v>57</v>
      </c>
      <c r="JE12" s="2" t="s">
        <v>57</v>
      </c>
      <c r="JF12" s="2" t="s">
        <v>57</v>
      </c>
      <c r="JG12" s="2" t="s">
        <v>57</v>
      </c>
      <c r="JH12" s="2" t="s">
        <v>57</v>
      </c>
      <c r="JI12" s="2" t="s">
        <v>57</v>
      </c>
      <c r="JJ12" s="2" t="s">
        <v>57</v>
      </c>
      <c r="JK12" s="2" t="s">
        <v>57</v>
      </c>
      <c r="JL12" s="2" t="s">
        <v>57</v>
      </c>
      <c r="JM12" s="2" t="s">
        <v>57</v>
      </c>
      <c r="JN12" s="2" t="s">
        <v>57</v>
      </c>
    </row>
    <row r="13" spans="1:274">
      <c r="A13" s="274" t="s">
        <v>69</v>
      </c>
      <c r="B13" s="2" t="s">
        <v>57</v>
      </c>
      <c r="C13" s="2" t="s">
        <v>57</v>
      </c>
      <c r="D13" s="2" t="s">
        <v>57</v>
      </c>
      <c r="E13" s="2" t="s">
        <v>57</v>
      </c>
      <c r="F13" s="2" t="s">
        <v>57</v>
      </c>
      <c r="G13" s="2" t="s">
        <v>57</v>
      </c>
      <c r="H13" s="2" t="s">
        <v>57</v>
      </c>
      <c r="I13" s="2" t="s">
        <v>57</v>
      </c>
      <c r="J13" s="2" t="s">
        <v>57</v>
      </c>
      <c r="K13" s="2" t="s">
        <v>57</v>
      </c>
      <c r="L13" s="2" t="s">
        <v>57</v>
      </c>
      <c r="M13" s="2" t="s">
        <v>57</v>
      </c>
      <c r="N13" s="2" t="s">
        <v>57</v>
      </c>
      <c r="O13" s="2" t="s">
        <v>57</v>
      </c>
      <c r="P13" s="2" t="s">
        <v>57</v>
      </c>
      <c r="Q13" s="2" t="s">
        <v>57</v>
      </c>
      <c r="R13" s="2" t="s">
        <v>57</v>
      </c>
      <c r="S13" s="2" t="s">
        <v>57</v>
      </c>
      <c r="T13" s="2" t="s">
        <v>57</v>
      </c>
      <c r="U13" s="2" t="s">
        <v>57</v>
      </c>
      <c r="V13" s="2" t="s">
        <v>57</v>
      </c>
      <c r="W13" s="2" t="s">
        <v>57</v>
      </c>
      <c r="X13" s="2" t="s">
        <v>57</v>
      </c>
      <c r="Y13" s="2" t="s">
        <v>57</v>
      </c>
      <c r="Z13" s="2" t="s">
        <v>57</v>
      </c>
      <c r="AA13" s="2" t="s">
        <v>57</v>
      </c>
      <c r="AB13" s="2" t="s">
        <v>57</v>
      </c>
      <c r="AC13" s="2" t="s">
        <v>57</v>
      </c>
      <c r="AD13" s="2" t="s">
        <v>57</v>
      </c>
      <c r="AE13" s="2" t="s">
        <v>57</v>
      </c>
      <c r="AF13" s="2" t="s">
        <v>57</v>
      </c>
      <c r="AG13" s="2" t="s">
        <v>57</v>
      </c>
      <c r="AH13" s="2" t="s">
        <v>57</v>
      </c>
      <c r="AI13" s="2" t="s">
        <v>57</v>
      </c>
      <c r="AJ13" s="2" t="s">
        <v>57</v>
      </c>
      <c r="AK13" s="2" t="s">
        <v>57</v>
      </c>
      <c r="AL13" s="2" t="s">
        <v>57</v>
      </c>
      <c r="AM13" s="2" t="s">
        <v>57</v>
      </c>
      <c r="AN13" s="2" t="s">
        <v>57</v>
      </c>
      <c r="AO13" s="2" t="s">
        <v>57</v>
      </c>
      <c r="AP13" s="2" t="s">
        <v>57</v>
      </c>
      <c r="AQ13" s="2" t="s">
        <v>57</v>
      </c>
      <c r="AR13" s="2" t="s">
        <v>57</v>
      </c>
      <c r="AS13" s="2" t="s">
        <v>57</v>
      </c>
      <c r="AT13" s="2" t="s">
        <v>57</v>
      </c>
      <c r="AU13" s="2" t="s">
        <v>57</v>
      </c>
      <c r="AV13" s="2" t="s">
        <v>57</v>
      </c>
      <c r="AW13" s="2" t="s">
        <v>57</v>
      </c>
      <c r="AX13" s="2" t="s">
        <v>57</v>
      </c>
      <c r="AY13" s="2" t="s">
        <v>57</v>
      </c>
      <c r="AZ13" s="2" t="s">
        <v>57</v>
      </c>
      <c r="BA13" s="2" t="s">
        <v>57</v>
      </c>
      <c r="BB13" s="2" t="s">
        <v>57</v>
      </c>
      <c r="BC13" s="2" t="s">
        <v>57</v>
      </c>
      <c r="BD13" s="2" t="s">
        <v>57</v>
      </c>
      <c r="BE13" s="2" t="s">
        <v>57</v>
      </c>
      <c r="BF13" s="2" t="s">
        <v>57</v>
      </c>
      <c r="BG13" s="2" t="s">
        <v>57</v>
      </c>
      <c r="BH13" s="2" t="s">
        <v>57</v>
      </c>
      <c r="BI13" s="2" t="s">
        <v>57</v>
      </c>
      <c r="BJ13" s="2" t="s">
        <v>57</v>
      </c>
      <c r="BK13" s="2" t="s">
        <v>57</v>
      </c>
      <c r="BL13" s="2" t="s">
        <v>57</v>
      </c>
      <c r="BM13" s="2" t="s">
        <v>57</v>
      </c>
      <c r="BN13" s="2" t="s">
        <v>57</v>
      </c>
      <c r="BO13" s="2" t="s">
        <v>57</v>
      </c>
      <c r="BP13" s="2" t="s">
        <v>57</v>
      </c>
      <c r="BQ13" s="2" t="s">
        <v>57</v>
      </c>
      <c r="BR13" s="2" t="s">
        <v>57</v>
      </c>
      <c r="BS13" s="2" t="s">
        <v>57</v>
      </c>
      <c r="BT13" s="2" t="s">
        <v>57</v>
      </c>
      <c r="BU13" s="2" t="s">
        <v>57</v>
      </c>
      <c r="BV13" s="2" t="s">
        <v>57</v>
      </c>
      <c r="BW13" s="2" t="s">
        <v>57</v>
      </c>
      <c r="BX13" s="2" t="s">
        <v>57</v>
      </c>
      <c r="BY13" s="2" t="s">
        <v>57</v>
      </c>
      <c r="BZ13" s="2" t="s">
        <v>57</v>
      </c>
      <c r="CA13" s="2" t="s">
        <v>57</v>
      </c>
      <c r="CB13" s="2" t="s">
        <v>57</v>
      </c>
      <c r="CC13" s="2" t="s">
        <v>57</v>
      </c>
      <c r="CD13" s="2" t="s">
        <v>57</v>
      </c>
      <c r="CE13" s="2" t="s">
        <v>57</v>
      </c>
      <c r="CF13" s="2" t="s">
        <v>57</v>
      </c>
      <c r="CG13" s="2" t="s">
        <v>57</v>
      </c>
      <c r="CH13" s="2" t="s">
        <v>57</v>
      </c>
      <c r="CI13" s="2" t="s">
        <v>57</v>
      </c>
      <c r="CJ13" s="2" t="s">
        <v>57</v>
      </c>
      <c r="CK13" s="2" t="s">
        <v>57</v>
      </c>
      <c r="CL13" s="2" t="s">
        <v>57</v>
      </c>
      <c r="CM13" s="2" t="s">
        <v>57</v>
      </c>
      <c r="CN13" s="2" t="s">
        <v>57</v>
      </c>
      <c r="CO13" s="2" t="s">
        <v>57</v>
      </c>
      <c r="CP13" s="2" t="s">
        <v>57</v>
      </c>
      <c r="CQ13" s="2" t="s">
        <v>57</v>
      </c>
      <c r="CR13" s="2" t="s">
        <v>57</v>
      </c>
      <c r="CS13" s="2" t="s">
        <v>57</v>
      </c>
      <c r="CT13" s="2" t="s">
        <v>57</v>
      </c>
      <c r="CU13" s="2" t="s">
        <v>57</v>
      </c>
      <c r="CV13" s="2" t="s">
        <v>57</v>
      </c>
      <c r="CW13" s="2" t="s">
        <v>57</v>
      </c>
      <c r="CX13" s="2" t="s">
        <v>57</v>
      </c>
      <c r="CY13" s="2" t="s">
        <v>57</v>
      </c>
      <c r="CZ13" s="2" t="s">
        <v>57</v>
      </c>
      <c r="DA13" s="2" t="s">
        <v>57</v>
      </c>
      <c r="DB13" s="2" t="s">
        <v>57</v>
      </c>
      <c r="DC13" s="2" t="s">
        <v>57</v>
      </c>
      <c r="DD13" s="2" t="s">
        <v>57</v>
      </c>
      <c r="DE13" s="2" t="s">
        <v>57</v>
      </c>
      <c r="DF13" s="2" t="s">
        <v>57</v>
      </c>
      <c r="DG13" s="2" t="s">
        <v>57</v>
      </c>
      <c r="DH13" s="2" t="s">
        <v>57</v>
      </c>
      <c r="DI13" s="2" t="s">
        <v>57</v>
      </c>
      <c r="DJ13" s="2" t="s">
        <v>57</v>
      </c>
      <c r="DK13" s="2" t="s">
        <v>57</v>
      </c>
      <c r="DL13" s="2" t="s">
        <v>57</v>
      </c>
      <c r="DM13" s="2" t="s">
        <v>57</v>
      </c>
      <c r="DN13" s="2" t="s">
        <v>57</v>
      </c>
      <c r="DO13" s="2" t="s">
        <v>57</v>
      </c>
      <c r="DP13" s="2" t="s">
        <v>57</v>
      </c>
      <c r="DQ13" s="2" t="s">
        <v>57</v>
      </c>
      <c r="DR13" s="2" t="s">
        <v>57</v>
      </c>
      <c r="DS13" s="2" t="s">
        <v>57</v>
      </c>
      <c r="DT13" s="2" t="s">
        <v>57</v>
      </c>
      <c r="DU13" s="2" t="s">
        <v>57</v>
      </c>
      <c r="DV13" s="2" t="s">
        <v>57</v>
      </c>
      <c r="DW13" s="2" t="s">
        <v>57</v>
      </c>
      <c r="DX13" s="2" t="s">
        <v>57</v>
      </c>
      <c r="DY13" s="2" t="s">
        <v>57</v>
      </c>
      <c r="DZ13" s="2" t="s">
        <v>57</v>
      </c>
      <c r="EA13" s="2" t="s">
        <v>57</v>
      </c>
      <c r="EB13" s="2" t="s">
        <v>57</v>
      </c>
      <c r="EC13" s="2" t="s">
        <v>57</v>
      </c>
      <c r="ED13" s="2" t="s">
        <v>57</v>
      </c>
      <c r="EE13" s="2" t="s">
        <v>57</v>
      </c>
      <c r="EF13" s="2" t="s">
        <v>57</v>
      </c>
      <c r="EG13" s="2" t="s">
        <v>57</v>
      </c>
      <c r="EH13" s="2" t="s">
        <v>57</v>
      </c>
      <c r="EI13" s="2" t="s">
        <v>57</v>
      </c>
      <c r="EJ13" s="2" t="s">
        <v>57</v>
      </c>
      <c r="EK13" s="2" t="s">
        <v>57</v>
      </c>
      <c r="EL13" s="2" t="s">
        <v>57</v>
      </c>
      <c r="EM13" s="2" t="s">
        <v>57</v>
      </c>
      <c r="EN13" s="2" t="s">
        <v>57</v>
      </c>
      <c r="EO13" s="2" t="s">
        <v>57</v>
      </c>
      <c r="EP13" s="2" t="s">
        <v>57</v>
      </c>
      <c r="EQ13" s="2" t="s">
        <v>57</v>
      </c>
      <c r="ER13" s="2" t="s">
        <v>57</v>
      </c>
      <c r="ES13" s="2" t="s">
        <v>57</v>
      </c>
      <c r="ET13" s="2" t="s">
        <v>57</v>
      </c>
      <c r="EU13" s="2" t="s">
        <v>57</v>
      </c>
      <c r="EV13" s="2" t="s">
        <v>57</v>
      </c>
      <c r="EW13" s="2" t="s">
        <v>57</v>
      </c>
      <c r="EX13" s="2" t="s">
        <v>57</v>
      </c>
      <c r="EY13" s="2" t="s">
        <v>57</v>
      </c>
      <c r="EZ13" s="2" t="s">
        <v>57</v>
      </c>
      <c r="FA13" s="2" t="s">
        <v>57</v>
      </c>
      <c r="FB13" s="2" t="s">
        <v>57</v>
      </c>
      <c r="FC13" s="2" t="s">
        <v>57</v>
      </c>
      <c r="FD13" s="2" t="s">
        <v>57</v>
      </c>
      <c r="FE13" s="2" t="s">
        <v>57</v>
      </c>
      <c r="FF13" s="2" t="s">
        <v>57</v>
      </c>
      <c r="FG13" s="2" t="s">
        <v>57</v>
      </c>
      <c r="FH13" s="2" t="s">
        <v>57</v>
      </c>
      <c r="FI13" s="2" t="s">
        <v>57</v>
      </c>
      <c r="FJ13" s="2" t="s">
        <v>57</v>
      </c>
      <c r="FK13" s="2" t="s">
        <v>57</v>
      </c>
      <c r="FL13" s="2" t="s">
        <v>57</v>
      </c>
      <c r="FM13" s="2" t="s">
        <v>57</v>
      </c>
      <c r="FN13" s="2" t="s">
        <v>57</v>
      </c>
      <c r="FO13" s="2" t="s">
        <v>57</v>
      </c>
      <c r="FP13" s="2" t="s">
        <v>57</v>
      </c>
      <c r="FQ13" s="2" t="s">
        <v>57</v>
      </c>
      <c r="FR13" s="2" t="s">
        <v>57</v>
      </c>
      <c r="FS13" s="2" t="s">
        <v>57</v>
      </c>
      <c r="FT13" s="2" t="s">
        <v>57</v>
      </c>
      <c r="FU13" s="2" t="s">
        <v>57</v>
      </c>
      <c r="FV13" s="2" t="s">
        <v>57</v>
      </c>
      <c r="FW13" s="2" t="s">
        <v>57</v>
      </c>
      <c r="FX13" s="2" t="s">
        <v>57</v>
      </c>
      <c r="FY13" s="2" t="s">
        <v>57</v>
      </c>
      <c r="FZ13" s="2" t="s">
        <v>57</v>
      </c>
      <c r="GA13" s="2" t="s">
        <v>57</v>
      </c>
      <c r="GB13" s="2" t="s">
        <v>57</v>
      </c>
      <c r="GC13" s="2" t="s">
        <v>57</v>
      </c>
      <c r="GD13" s="2" t="s">
        <v>57</v>
      </c>
      <c r="GE13" s="2" t="s">
        <v>57</v>
      </c>
      <c r="GF13" s="2" t="s">
        <v>57</v>
      </c>
      <c r="GG13" s="2" t="s">
        <v>57</v>
      </c>
      <c r="GH13" s="2" t="s">
        <v>57</v>
      </c>
      <c r="GI13" s="2" t="s">
        <v>57</v>
      </c>
      <c r="GJ13" s="2" t="s">
        <v>57</v>
      </c>
      <c r="GK13" s="2" t="s">
        <v>57</v>
      </c>
      <c r="GL13" s="2" t="s">
        <v>57</v>
      </c>
      <c r="GM13" s="2" t="s">
        <v>57</v>
      </c>
      <c r="GN13" s="2" t="s">
        <v>57</v>
      </c>
      <c r="GO13" s="2" t="s">
        <v>57</v>
      </c>
      <c r="GP13" s="2" t="s">
        <v>57</v>
      </c>
      <c r="GQ13" s="2" t="s">
        <v>57</v>
      </c>
      <c r="GR13" s="2" t="s">
        <v>57</v>
      </c>
      <c r="GS13" s="2" t="s">
        <v>57</v>
      </c>
      <c r="GT13" s="2" t="s">
        <v>57</v>
      </c>
      <c r="GU13" s="2" t="s">
        <v>57</v>
      </c>
      <c r="GV13" s="2" t="s">
        <v>57</v>
      </c>
      <c r="GW13" s="2" t="s">
        <v>57</v>
      </c>
      <c r="GX13" s="2" t="s">
        <v>57</v>
      </c>
      <c r="GY13" s="2" t="s">
        <v>57</v>
      </c>
      <c r="GZ13" s="2" t="s">
        <v>57</v>
      </c>
      <c r="HA13" s="2" t="s">
        <v>57</v>
      </c>
      <c r="HB13" s="2" t="s">
        <v>57</v>
      </c>
      <c r="HC13" s="2" t="s">
        <v>57</v>
      </c>
      <c r="HD13" s="2" t="s">
        <v>57</v>
      </c>
      <c r="HE13" s="2" t="s">
        <v>57</v>
      </c>
      <c r="HF13" s="2" t="s">
        <v>57</v>
      </c>
      <c r="HG13" s="2" t="s">
        <v>57</v>
      </c>
      <c r="HH13" s="2" t="s">
        <v>57</v>
      </c>
      <c r="HI13" s="2" t="s">
        <v>57</v>
      </c>
      <c r="HJ13" s="2" t="s">
        <v>57</v>
      </c>
      <c r="HK13" s="2" t="s">
        <v>57</v>
      </c>
      <c r="HL13" s="2" t="s">
        <v>57</v>
      </c>
      <c r="HM13" s="2" t="s">
        <v>57</v>
      </c>
      <c r="HN13" s="2" t="s">
        <v>57</v>
      </c>
      <c r="HO13" s="2" t="s">
        <v>57</v>
      </c>
      <c r="HP13" s="2" t="s">
        <v>57</v>
      </c>
      <c r="HQ13" s="2" t="s">
        <v>57</v>
      </c>
      <c r="HR13" s="2" t="s">
        <v>57</v>
      </c>
      <c r="HS13" s="2" t="s">
        <v>57</v>
      </c>
      <c r="HT13" s="2" t="s">
        <v>57</v>
      </c>
      <c r="HU13" s="2" t="s">
        <v>57</v>
      </c>
      <c r="HV13" s="2" t="s">
        <v>57</v>
      </c>
      <c r="HW13" s="2" t="s">
        <v>57</v>
      </c>
      <c r="HX13" s="2" t="s">
        <v>57</v>
      </c>
      <c r="HY13" s="2" t="s">
        <v>57</v>
      </c>
      <c r="HZ13" s="2" t="s">
        <v>57</v>
      </c>
      <c r="IA13" s="2" t="s">
        <v>57</v>
      </c>
      <c r="IB13" s="2" t="s">
        <v>57</v>
      </c>
      <c r="IC13" s="2" t="s">
        <v>57</v>
      </c>
      <c r="ID13" s="2" t="s">
        <v>57</v>
      </c>
      <c r="IE13" s="2" t="s">
        <v>57</v>
      </c>
      <c r="IF13" s="2" t="s">
        <v>57</v>
      </c>
      <c r="IG13" s="2" t="s">
        <v>57</v>
      </c>
      <c r="IH13" s="2" t="s">
        <v>57</v>
      </c>
      <c r="II13" s="2" t="s">
        <v>57</v>
      </c>
      <c r="IJ13" s="2" t="s">
        <v>57</v>
      </c>
      <c r="IK13" s="2" t="s">
        <v>57</v>
      </c>
      <c r="IL13" s="2" t="s">
        <v>57</v>
      </c>
      <c r="IM13" s="2" t="s">
        <v>57</v>
      </c>
      <c r="IN13" s="2" t="s">
        <v>57</v>
      </c>
      <c r="IO13" s="2" t="s">
        <v>57</v>
      </c>
      <c r="IP13" s="2" t="s">
        <v>57</v>
      </c>
      <c r="IQ13" s="2" t="s">
        <v>57</v>
      </c>
      <c r="IR13" s="2" t="s">
        <v>57</v>
      </c>
      <c r="IS13" s="2" t="s">
        <v>57</v>
      </c>
      <c r="IT13" s="2" t="s">
        <v>57</v>
      </c>
      <c r="IU13" s="2" t="s">
        <v>57</v>
      </c>
      <c r="IV13" s="2" t="s">
        <v>57</v>
      </c>
      <c r="IW13" s="2" t="s">
        <v>57</v>
      </c>
      <c r="IX13" s="2" t="s">
        <v>57</v>
      </c>
      <c r="IY13" s="2" t="s">
        <v>57</v>
      </c>
      <c r="IZ13" s="2" t="s">
        <v>57</v>
      </c>
      <c r="JA13" s="2" t="s">
        <v>57</v>
      </c>
      <c r="JB13" s="2" t="s">
        <v>57</v>
      </c>
      <c r="JC13" s="2" t="s">
        <v>57</v>
      </c>
      <c r="JD13" s="2" t="s">
        <v>57</v>
      </c>
      <c r="JE13" s="2" t="s">
        <v>57</v>
      </c>
      <c r="JF13" s="2" t="s">
        <v>57</v>
      </c>
      <c r="JG13" s="2" t="s">
        <v>57</v>
      </c>
      <c r="JH13" s="2" t="s">
        <v>57</v>
      </c>
      <c r="JI13" s="2" t="s">
        <v>57</v>
      </c>
      <c r="JJ13" s="2" t="s">
        <v>57</v>
      </c>
      <c r="JK13" s="2" t="s">
        <v>57</v>
      </c>
      <c r="JL13" s="2" t="s">
        <v>57</v>
      </c>
      <c r="JM13" s="2" t="s">
        <v>57</v>
      </c>
      <c r="JN13" s="2" t="s">
        <v>57</v>
      </c>
    </row>
    <row r="14" spans="1:274">
      <c r="A14" s="274" t="s">
        <v>70</v>
      </c>
      <c r="B14" s="2" t="s">
        <v>57</v>
      </c>
      <c r="C14" s="2" t="s">
        <v>57</v>
      </c>
      <c r="D14" s="2" t="s">
        <v>57</v>
      </c>
      <c r="E14" s="2" t="s">
        <v>57</v>
      </c>
      <c r="F14" s="2" t="s">
        <v>57</v>
      </c>
      <c r="G14" s="2" t="s">
        <v>57</v>
      </c>
      <c r="H14" s="2" t="s">
        <v>57</v>
      </c>
      <c r="I14" s="2" t="s">
        <v>57</v>
      </c>
      <c r="J14" s="2" t="s">
        <v>57</v>
      </c>
      <c r="K14" s="2" t="s">
        <v>57</v>
      </c>
      <c r="L14" s="2" t="s">
        <v>57</v>
      </c>
      <c r="M14" s="2" t="s">
        <v>57</v>
      </c>
      <c r="N14" s="2" t="s">
        <v>57</v>
      </c>
      <c r="O14" s="2" t="s">
        <v>57</v>
      </c>
      <c r="P14" s="2" t="s">
        <v>57</v>
      </c>
      <c r="Q14" s="2" t="s">
        <v>57</v>
      </c>
      <c r="R14" s="2" t="s">
        <v>57</v>
      </c>
      <c r="S14" s="2" t="s">
        <v>57</v>
      </c>
      <c r="T14" s="2" t="s">
        <v>57</v>
      </c>
      <c r="U14" s="2" t="s">
        <v>57</v>
      </c>
      <c r="V14" s="2" t="s">
        <v>57</v>
      </c>
      <c r="W14" s="2" t="s">
        <v>57</v>
      </c>
      <c r="X14" s="2" t="s">
        <v>57</v>
      </c>
      <c r="Y14" s="2" t="s">
        <v>57</v>
      </c>
      <c r="Z14" s="2" t="s">
        <v>57</v>
      </c>
      <c r="AA14" s="2" t="s">
        <v>57</v>
      </c>
      <c r="AB14" s="2" t="s">
        <v>57</v>
      </c>
      <c r="AC14" s="2" t="s">
        <v>57</v>
      </c>
      <c r="AD14" s="2" t="s">
        <v>57</v>
      </c>
      <c r="AE14" s="2" t="s">
        <v>57</v>
      </c>
      <c r="AF14" s="2" t="s">
        <v>57</v>
      </c>
      <c r="AG14" s="2" t="s">
        <v>57</v>
      </c>
      <c r="AH14" s="2" t="s">
        <v>57</v>
      </c>
      <c r="AI14" s="2" t="s">
        <v>57</v>
      </c>
      <c r="AJ14" s="2" t="s">
        <v>57</v>
      </c>
      <c r="AK14" s="2" t="s">
        <v>57</v>
      </c>
      <c r="AL14" s="2" t="s">
        <v>57</v>
      </c>
      <c r="AM14" s="2" t="s">
        <v>57</v>
      </c>
      <c r="AN14" s="2" t="s">
        <v>57</v>
      </c>
      <c r="AO14" s="2" t="s">
        <v>57</v>
      </c>
      <c r="AP14" s="2" t="s">
        <v>57</v>
      </c>
      <c r="AQ14" s="2" t="s">
        <v>57</v>
      </c>
      <c r="AR14" s="2" t="s">
        <v>57</v>
      </c>
      <c r="AS14" s="2" t="s">
        <v>57</v>
      </c>
      <c r="AT14" s="2" t="s">
        <v>57</v>
      </c>
      <c r="AU14" s="2" t="s">
        <v>57</v>
      </c>
      <c r="AV14" s="2" t="s">
        <v>57</v>
      </c>
      <c r="AW14" s="2" t="s">
        <v>57</v>
      </c>
      <c r="AX14" s="2" t="s">
        <v>57</v>
      </c>
      <c r="AY14" s="2" t="s">
        <v>57</v>
      </c>
      <c r="AZ14" s="2" t="s">
        <v>57</v>
      </c>
      <c r="BA14" s="2" t="s">
        <v>57</v>
      </c>
      <c r="BB14" s="2" t="s">
        <v>57</v>
      </c>
      <c r="BC14" s="2" t="s">
        <v>57</v>
      </c>
      <c r="BD14" s="2" t="s">
        <v>57</v>
      </c>
      <c r="BE14" s="2" t="s">
        <v>57</v>
      </c>
      <c r="BF14" s="2" t="s">
        <v>57</v>
      </c>
      <c r="BG14" s="2" t="s">
        <v>57</v>
      </c>
      <c r="BH14" s="2" t="s">
        <v>57</v>
      </c>
      <c r="BI14" s="2" t="s">
        <v>57</v>
      </c>
      <c r="BJ14" s="2" t="s">
        <v>57</v>
      </c>
      <c r="BK14" s="2" t="s">
        <v>57</v>
      </c>
      <c r="BL14" s="2" t="s">
        <v>57</v>
      </c>
      <c r="BM14" s="2" t="s">
        <v>57</v>
      </c>
      <c r="BN14" s="2" t="s">
        <v>57</v>
      </c>
      <c r="BO14" s="2" t="s">
        <v>57</v>
      </c>
      <c r="BP14" s="2" t="s">
        <v>57</v>
      </c>
      <c r="BQ14" s="2" t="s">
        <v>57</v>
      </c>
      <c r="BR14" s="2" t="s">
        <v>57</v>
      </c>
      <c r="BS14" s="2" t="s">
        <v>57</v>
      </c>
      <c r="BT14" s="2" t="s">
        <v>57</v>
      </c>
      <c r="BU14" s="2" t="s">
        <v>57</v>
      </c>
      <c r="BV14" s="2" t="s">
        <v>57</v>
      </c>
      <c r="BW14" s="2" t="s">
        <v>57</v>
      </c>
      <c r="BX14" s="2" t="s">
        <v>57</v>
      </c>
      <c r="BY14" s="2" t="s">
        <v>57</v>
      </c>
      <c r="BZ14" s="2" t="s">
        <v>57</v>
      </c>
      <c r="CA14" s="2" t="s">
        <v>57</v>
      </c>
      <c r="CB14" s="2" t="s">
        <v>57</v>
      </c>
      <c r="CC14" s="2" t="s">
        <v>57</v>
      </c>
      <c r="CD14" s="2" t="s">
        <v>57</v>
      </c>
      <c r="CE14" s="2" t="s">
        <v>57</v>
      </c>
      <c r="CF14" s="2" t="s">
        <v>57</v>
      </c>
      <c r="CG14" s="2" t="s">
        <v>57</v>
      </c>
      <c r="CH14" s="2" t="s">
        <v>57</v>
      </c>
      <c r="CI14" s="2" t="s">
        <v>57</v>
      </c>
      <c r="CJ14" s="2" t="s">
        <v>57</v>
      </c>
      <c r="CK14" s="2" t="s">
        <v>57</v>
      </c>
      <c r="CL14" s="2" t="s">
        <v>57</v>
      </c>
      <c r="CM14" s="2" t="s">
        <v>57</v>
      </c>
      <c r="CN14" s="2" t="s">
        <v>57</v>
      </c>
      <c r="CO14" s="2" t="s">
        <v>57</v>
      </c>
      <c r="CP14" s="2" t="s">
        <v>57</v>
      </c>
      <c r="CQ14" s="2" t="s">
        <v>57</v>
      </c>
      <c r="CR14" s="2" t="s">
        <v>57</v>
      </c>
      <c r="CS14" s="2" t="s">
        <v>57</v>
      </c>
      <c r="CT14" s="2" t="s">
        <v>57</v>
      </c>
      <c r="CU14" s="2" t="s">
        <v>57</v>
      </c>
      <c r="CV14" s="2" t="s">
        <v>57</v>
      </c>
      <c r="CW14" s="2" t="s">
        <v>57</v>
      </c>
      <c r="CX14" s="2" t="s">
        <v>57</v>
      </c>
      <c r="CY14" s="2" t="s">
        <v>57</v>
      </c>
      <c r="CZ14" s="2" t="s">
        <v>57</v>
      </c>
      <c r="DA14" s="2" t="s">
        <v>57</v>
      </c>
      <c r="DB14" s="2" t="s">
        <v>57</v>
      </c>
      <c r="DC14" s="2" t="s">
        <v>57</v>
      </c>
      <c r="DD14" s="2" t="s">
        <v>57</v>
      </c>
      <c r="DE14" s="2" t="s">
        <v>57</v>
      </c>
      <c r="DF14" s="2" t="s">
        <v>57</v>
      </c>
      <c r="DG14" s="2" t="s">
        <v>57</v>
      </c>
      <c r="DH14" s="2" t="s">
        <v>57</v>
      </c>
      <c r="DI14" s="2" t="s">
        <v>57</v>
      </c>
      <c r="DJ14" s="2" t="s">
        <v>57</v>
      </c>
      <c r="DK14" s="2" t="s">
        <v>57</v>
      </c>
      <c r="DL14" s="2" t="s">
        <v>57</v>
      </c>
      <c r="DM14" s="2" t="s">
        <v>57</v>
      </c>
      <c r="DN14" s="2" t="s">
        <v>57</v>
      </c>
      <c r="DO14" s="2" t="s">
        <v>57</v>
      </c>
      <c r="DP14" s="2" t="s">
        <v>57</v>
      </c>
      <c r="DQ14" s="2" t="s">
        <v>57</v>
      </c>
      <c r="DR14" s="2" t="s">
        <v>57</v>
      </c>
      <c r="DS14" s="2" t="s">
        <v>57</v>
      </c>
      <c r="DT14" s="2" t="s">
        <v>57</v>
      </c>
      <c r="DU14" s="2" t="s">
        <v>57</v>
      </c>
      <c r="DV14" s="2" t="s">
        <v>57</v>
      </c>
      <c r="DW14" s="2" t="s">
        <v>57</v>
      </c>
      <c r="DX14" s="2" t="s">
        <v>57</v>
      </c>
      <c r="DY14" s="2" t="s">
        <v>57</v>
      </c>
      <c r="DZ14" s="2" t="s">
        <v>57</v>
      </c>
      <c r="EA14" s="2" t="s">
        <v>57</v>
      </c>
      <c r="EB14" s="2" t="s">
        <v>57</v>
      </c>
      <c r="EC14" s="2" t="s">
        <v>57</v>
      </c>
      <c r="ED14" s="2" t="s">
        <v>57</v>
      </c>
      <c r="EE14" s="2" t="s">
        <v>57</v>
      </c>
      <c r="EF14" s="2" t="s">
        <v>57</v>
      </c>
      <c r="EG14" s="2" t="s">
        <v>57</v>
      </c>
      <c r="EH14" s="2" t="s">
        <v>57</v>
      </c>
      <c r="EI14" s="2" t="s">
        <v>57</v>
      </c>
      <c r="EJ14" s="2" t="s">
        <v>57</v>
      </c>
      <c r="EK14" s="2" t="s">
        <v>57</v>
      </c>
      <c r="EL14" s="2" t="s">
        <v>57</v>
      </c>
      <c r="EM14" s="2" t="s">
        <v>57</v>
      </c>
      <c r="EN14" s="2" t="s">
        <v>57</v>
      </c>
      <c r="EO14" s="2" t="s">
        <v>57</v>
      </c>
      <c r="EP14" s="2" t="s">
        <v>57</v>
      </c>
      <c r="EQ14" s="2" t="s">
        <v>57</v>
      </c>
      <c r="ER14" s="2" t="s">
        <v>57</v>
      </c>
      <c r="ES14" s="2" t="s">
        <v>57</v>
      </c>
      <c r="ET14" s="2" t="s">
        <v>57</v>
      </c>
      <c r="EU14" s="2" t="s">
        <v>57</v>
      </c>
      <c r="EV14" s="2" t="s">
        <v>57</v>
      </c>
      <c r="EW14" s="2" t="s">
        <v>57</v>
      </c>
      <c r="EX14" s="2" t="s">
        <v>57</v>
      </c>
      <c r="EY14" s="2" t="s">
        <v>57</v>
      </c>
      <c r="EZ14" s="2" t="s">
        <v>57</v>
      </c>
      <c r="FA14" s="2" t="s">
        <v>57</v>
      </c>
      <c r="FB14" s="2" t="s">
        <v>57</v>
      </c>
      <c r="FC14" s="2" t="s">
        <v>57</v>
      </c>
      <c r="FD14" s="2" t="s">
        <v>57</v>
      </c>
      <c r="FE14" s="2" t="s">
        <v>57</v>
      </c>
      <c r="FF14" s="2" t="s">
        <v>57</v>
      </c>
      <c r="FG14" s="2" t="s">
        <v>57</v>
      </c>
      <c r="FH14" s="2" t="s">
        <v>57</v>
      </c>
      <c r="FI14" s="2" t="s">
        <v>57</v>
      </c>
      <c r="FJ14" s="2" t="s">
        <v>57</v>
      </c>
      <c r="FK14" s="2" t="s">
        <v>57</v>
      </c>
      <c r="FL14" s="2" t="s">
        <v>57</v>
      </c>
      <c r="FM14" s="2" t="s">
        <v>57</v>
      </c>
      <c r="FN14" s="2" t="s">
        <v>57</v>
      </c>
      <c r="FO14" s="2" t="s">
        <v>57</v>
      </c>
      <c r="FP14" s="2" t="s">
        <v>57</v>
      </c>
      <c r="FQ14" s="2" t="s">
        <v>57</v>
      </c>
      <c r="FR14" s="2" t="s">
        <v>57</v>
      </c>
      <c r="FS14" s="2" t="s">
        <v>57</v>
      </c>
      <c r="FT14" s="2" t="s">
        <v>57</v>
      </c>
      <c r="FU14" s="2" t="s">
        <v>57</v>
      </c>
      <c r="FV14" s="2" t="s">
        <v>57</v>
      </c>
      <c r="FW14" s="2" t="s">
        <v>57</v>
      </c>
      <c r="FX14" s="2" t="s">
        <v>57</v>
      </c>
      <c r="FY14" s="2" t="s">
        <v>57</v>
      </c>
      <c r="FZ14" s="2" t="s">
        <v>57</v>
      </c>
      <c r="GA14" s="2" t="s">
        <v>57</v>
      </c>
      <c r="GB14" s="2" t="s">
        <v>57</v>
      </c>
      <c r="GC14" s="2" t="s">
        <v>57</v>
      </c>
      <c r="GD14" s="2" t="s">
        <v>57</v>
      </c>
      <c r="GE14" s="2" t="s">
        <v>57</v>
      </c>
      <c r="GF14" s="2" t="s">
        <v>57</v>
      </c>
      <c r="GG14" s="2" t="s">
        <v>57</v>
      </c>
      <c r="GH14" s="2" t="s">
        <v>57</v>
      </c>
      <c r="GI14" s="2" t="s">
        <v>57</v>
      </c>
      <c r="GJ14" s="2" t="s">
        <v>57</v>
      </c>
      <c r="GK14" s="2" t="s">
        <v>57</v>
      </c>
      <c r="GL14" s="2" t="s">
        <v>57</v>
      </c>
      <c r="GM14" s="2" t="s">
        <v>57</v>
      </c>
      <c r="GN14" s="2" t="s">
        <v>57</v>
      </c>
      <c r="GO14" s="2" t="s">
        <v>57</v>
      </c>
      <c r="GP14" s="2" t="s">
        <v>57</v>
      </c>
      <c r="GQ14" s="2" t="s">
        <v>57</v>
      </c>
      <c r="GR14" s="2" t="s">
        <v>57</v>
      </c>
      <c r="GS14" s="2" t="s">
        <v>57</v>
      </c>
      <c r="GT14" s="2" t="s">
        <v>57</v>
      </c>
      <c r="GU14" s="2" t="s">
        <v>57</v>
      </c>
      <c r="GV14" s="2" t="s">
        <v>57</v>
      </c>
      <c r="GW14" s="2" t="s">
        <v>57</v>
      </c>
      <c r="GX14" s="2" t="s">
        <v>57</v>
      </c>
      <c r="GY14" s="2" t="s">
        <v>57</v>
      </c>
      <c r="GZ14" s="2" t="s">
        <v>57</v>
      </c>
      <c r="HA14" s="2" t="s">
        <v>57</v>
      </c>
      <c r="HB14" s="2" t="s">
        <v>57</v>
      </c>
      <c r="HC14" s="2" t="s">
        <v>57</v>
      </c>
      <c r="HD14" s="2" t="s">
        <v>57</v>
      </c>
      <c r="HE14" s="2" t="s">
        <v>57</v>
      </c>
      <c r="HF14" s="2" t="s">
        <v>57</v>
      </c>
      <c r="HG14" s="2" t="s">
        <v>57</v>
      </c>
      <c r="HH14" s="2" t="s">
        <v>57</v>
      </c>
      <c r="HI14" s="2" t="s">
        <v>57</v>
      </c>
      <c r="HJ14" s="2" t="s">
        <v>57</v>
      </c>
      <c r="HK14" s="2" t="s">
        <v>57</v>
      </c>
      <c r="HL14" s="2" t="s">
        <v>57</v>
      </c>
      <c r="HM14" s="2" t="s">
        <v>57</v>
      </c>
      <c r="HN14" s="2" t="s">
        <v>57</v>
      </c>
      <c r="HO14" s="2" t="s">
        <v>57</v>
      </c>
      <c r="HP14" s="2" t="s">
        <v>57</v>
      </c>
      <c r="HQ14" s="2" t="s">
        <v>57</v>
      </c>
      <c r="HR14" s="2" t="s">
        <v>57</v>
      </c>
      <c r="HS14" s="2" t="s">
        <v>57</v>
      </c>
      <c r="HT14" s="2" t="s">
        <v>57</v>
      </c>
      <c r="HU14" s="2" t="s">
        <v>57</v>
      </c>
      <c r="HV14" s="2" t="s">
        <v>57</v>
      </c>
      <c r="HW14" s="2" t="s">
        <v>57</v>
      </c>
      <c r="HX14" s="2" t="s">
        <v>57</v>
      </c>
      <c r="HY14" s="2" t="s">
        <v>57</v>
      </c>
      <c r="HZ14" s="2" t="s">
        <v>57</v>
      </c>
      <c r="IA14" s="2" t="s">
        <v>57</v>
      </c>
      <c r="IB14" s="2" t="s">
        <v>57</v>
      </c>
      <c r="IC14" s="2" t="s">
        <v>57</v>
      </c>
      <c r="ID14" s="2" t="s">
        <v>57</v>
      </c>
      <c r="IE14" s="2" t="s">
        <v>57</v>
      </c>
      <c r="IF14" s="2" t="s">
        <v>57</v>
      </c>
      <c r="IG14" s="2" t="s">
        <v>57</v>
      </c>
      <c r="IH14" s="2" t="s">
        <v>57</v>
      </c>
      <c r="II14" s="2" t="s">
        <v>57</v>
      </c>
      <c r="IJ14" s="2" t="s">
        <v>57</v>
      </c>
      <c r="IK14" s="2" t="s">
        <v>57</v>
      </c>
      <c r="IL14" s="2" t="s">
        <v>57</v>
      </c>
      <c r="IM14" s="2" t="s">
        <v>57</v>
      </c>
      <c r="IN14" s="2" t="s">
        <v>57</v>
      </c>
      <c r="IO14" s="2" t="s">
        <v>57</v>
      </c>
      <c r="IP14" s="2" t="s">
        <v>57</v>
      </c>
      <c r="IQ14" s="2" t="s">
        <v>57</v>
      </c>
      <c r="IR14" s="2" t="s">
        <v>57</v>
      </c>
      <c r="IS14" s="2" t="s">
        <v>57</v>
      </c>
      <c r="IT14" s="2" t="s">
        <v>57</v>
      </c>
      <c r="IU14" s="2" t="s">
        <v>57</v>
      </c>
      <c r="IV14" s="2" t="s">
        <v>57</v>
      </c>
      <c r="IW14" s="2" t="s">
        <v>57</v>
      </c>
      <c r="IX14" s="2" t="s">
        <v>57</v>
      </c>
      <c r="IY14" s="2" t="s">
        <v>57</v>
      </c>
      <c r="IZ14" s="2" t="s">
        <v>57</v>
      </c>
      <c r="JA14" s="2" t="s">
        <v>57</v>
      </c>
      <c r="JB14" s="2" t="s">
        <v>57</v>
      </c>
      <c r="JC14" s="2" t="s">
        <v>57</v>
      </c>
      <c r="JD14" s="2" t="s">
        <v>57</v>
      </c>
      <c r="JE14" s="2" t="s">
        <v>57</v>
      </c>
      <c r="JF14" s="2" t="s">
        <v>57</v>
      </c>
      <c r="JG14" s="2" t="s">
        <v>57</v>
      </c>
      <c r="JH14" s="2" t="s">
        <v>57</v>
      </c>
      <c r="JI14" s="2" t="s">
        <v>57</v>
      </c>
      <c r="JJ14" s="2" t="s">
        <v>57</v>
      </c>
      <c r="JK14" s="2" t="s">
        <v>57</v>
      </c>
      <c r="JL14" s="2" t="s">
        <v>57</v>
      </c>
      <c r="JM14" s="2" t="s">
        <v>57</v>
      </c>
      <c r="JN14" s="2" t="s">
        <v>57</v>
      </c>
    </row>
    <row r="15" spans="1:274">
      <c r="A15" s="274" t="s">
        <v>71</v>
      </c>
      <c r="B15" s="2" t="s">
        <v>57</v>
      </c>
      <c r="C15" s="2" t="s">
        <v>57</v>
      </c>
      <c r="D15" s="2" t="s">
        <v>57</v>
      </c>
      <c r="E15" s="2" t="s">
        <v>57</v>
      </c>
      <c r="F15" s="2" t="s">
        <v>57</v>
      </c>
      <c r="G15" s="2" t="s">
        <v>57</v>
      </c>
      <c r="H15" s="2" t="s">
        <v>57</v>
      </c>
      <c r="I15" s="2" t="s">
        <v>57</v>
      </c>
      <c r="J15" s="2" t="s">
        <v>57</v>
      </c>
      <c r="K15" s="2" t="s">
        <v>57</v>
      </c>
      <c r="L15" s="2" t="s">
        <v>57</v>
      </c>
      <c r="M15" s="2" t="s">
        <v>57</v>
      </c>
      <c r="N15" s="2" t="s">
        <v>57</v>
      </c>
      <c r="O15" s="2" t="s">
        <v>57</v>
      </c>
      <c r="P15" s="2" t="s">
        <v>57</v>
      </c>
      <c r="Q15" s="2" t="s">
        <v>57</v>
      </c>
      <c r="R15" s="2" t="s">
        <v>57</v>
      </c>
      <c r="S15" s="2" t="s">
        <v>57</v>
      </c>
      <c r="T15" s="2" t="s">
        <v>57</v>
      </c>
      <c r="U15" s="2" t="s">
        <v>57</v>
      </c>
      <c r="V15" s="2" t="s">
        <v>57</v>
      </c>
      <c r="W15" s="2" t="s">
        <v>57</v>
      </c>
      <c r="X15" s="2" t="s">
        <v>57</v>
      </c>
      <c r="Y15" s="2" t="s">
        <v>57</v>
      </c>
      <c r="Z15" s="2" t="s">
        <v>57</v>
      </c>
      <c r="AA15" s="2" t="s">
        <v>57</v>
      </c>
      <c r="AB15" s="2" t="s">
        <v>57</v>
      </c>
      <c r="AC15" s="2" t="s">
        <v>57</v>
      </c>
      <c r="AD15" s="2" t="s">
        <v>57</v>
      </c>
      <c r="AE15" s="2" t="s">
        <v>57</v>
      </c>
      <c r="AF15" s="2" t="s">
        <v>57</v>
      </c>
      <c r="AG15" s="2" t="s">
        <v>57</v>
      </c>
      <c r="AH15" s="2" t="s">
        <v>57</v>
      </c>
      <c r="AI15" s="2" t="s">
        <v>57</v>
      </c>
      <c r="AJ15" s="2" t="s">
        <v>57</v>
      </c>
      <c r="AK15" s="2" t="s">
        <v>57</v>
      </c>
      <c r="AL15" s="2" t="s">
        <v>57</v>
      </c>
      <c r="AM15" s="2" t="s">
        <v>57</v>
      </c>
      <c r="AN15" s="2" t="s">
        <v>57</v>
      </c>
      <c r="AO15" s="2" t="s">
        <v>57</v>
      </c>
      <c r="AP15" s="2" t="s">
        <v>57</v>
      </c>
      <c r="AQ15" s="2" t="s">
        <v>57</v>
      </c>
      <c r="AR15" s="2" t="s">
        <v>57</v>
      </c>
      <c r="AS15" s="2" t="s">
        <v>57</v>
      </c>
      <c r="AT15" s="2" t="s">
        <v>57</v>
      </c>
      <c r="AU15" s="2" t="s">
        <v>57</v>
      </c>
      <c r="AV15" s="2" t="s">
        <v>57</v>
      </c>
      <c r="AW15" s="2" t="s">
        <v>57</v>
      </c>
      <c r="AX15" s="2" t="s">
        <v>57</v>
      </c>
      <c r="AY15" s="2" t="s">
        <v>57</v>
      </c>
      <c r="AZ15" s="2" t="s">
        <v>57</v>
      </c>
      <c r="BA15" s="2" t="s">
        <v>57</v>
      </c>
      <c r="BB15" s="2" t="s">
        <v>57</v>
      </c>
      <c r="BC15" s="2" t="s">
        <v>57</v>
      </c>
      <c r="BD15" s="2" t="s">
        <v>57</v>
      </c>
      <c r="BE15" s="2" t="s">
        <v>57</v>
      </c>
      <c r="BF15" s="2" t="s">
        <v>57</v>
      </c>
      <c r="BG15" s="2" t="s">
        <v>57</v>
      </c>
      <c r="BH15" s="2" t="s">
        <v>57</v>
      </c>
      <c r="BI15" s="2" t="s">
        <v>57</v>
      </c>
      <c r="BJ15" s="2" t="s">
        <v>57</v>
      </c>
      <c r="BK15" s="2" t="s">
        <v>57</v>
      </c>
      <c r="BL15" s="2" t="s">
        <v>57</v>
      </c>
      <c r="BM15" s="2" t="s">
        <v>57</v>
      </c>
      <c r="BN15" s="2" t="s">
        <v>57</v>
      </c>
      <c r="BO15" s="2" t="s">
        <v>57</v>
      </c>
      <c r="BP15" s="2" t="s">
        <v>57</v>
      </c>
      <c r="BQ15" s="2" t="s">
        <v>57</v>
      </c>
      <c r="BR15" s="2" t="s">
        <v>57</v>
      </c>
      <c r="BS15" s="2" t="s">
        <v>57</v>
      </c>
      <c r="BT15" s="2" t="s">
        <v>57</v>
      </c>
      <c r="BU15" s="2" t="s">
        <v>57</v>
      </c>
      <c r="BV15" s="2" t="s">
        <v>57</v>
      </c>
      <c r="BW15" s="2" t="s">
        <v>57</v>
      </c>
      <c r="BX15" s="2" t="s">
        <v>57</v>
      </c>
      <c r="BY15" s="2" t="s">
        <v>57</v>
      </c>
      <c r="BZ15" s="2" t="s">
        <v>57</v>
      </c>
      <c r="CA15" s="2" t="s">
        <v>57</v>
      </c>
      <c r="CB15" s="2" t="s">
        <v>57</v>
      </c>
      <c r="CC15" s="2" t="s">
        <v>57</v>
      </c>
      <c r="CD15" s="2" t="s">
        <v>57</v>
      </c>
      <c r="CE15" s="2" t="s">
        <v>57</v>
      </c>
      <c r="CF15" s="2" t="s">
        <v>57</v>
      </c>
      <c r="CG15" s="2" t="s">
        <v>57</v>
      </c>
      <c r="CH15" s="2" t="s">
        <v>57</v>
      </c>
      <c r="CI15" s="2" t="s">
        <v>57</v>
      </c>
      <c r="CJ15" s="2" t="s">
        <v>57</v>
      </c>
      <c r="CK15" s="2" t="s">
        <v>57</v>
      </c>
      <c r="CL15" s="2" t="s">
        <v>57</v>
      </c>
      <c r="CM15" s="2" t="s">
        <v>57</v>
      </c>
      <c r="CN15" s="2" t="s">
        <v>57</v>
      </c>
      <c r="CO15" s="2" t="s">
        <v>57</v>
      </c>
      <c r="CP15" s="2" t="s">
        <v>57</v>
      </c>
      <c r="CQ15" s="2" t="s">
        <v>57</v>
      </c>
      <c r="CR15" s="2" t="s">
        <v>57</v>
      </c>
      <c r="CS15" s="2" t="s">
        <v>57</v>
      </c>
      <c r="CT15" s="2" t="s">
        <v>57</v>
      </c>
      <c r="CU15" s="2" t="s">
        <v>57</v>
      </c>
      <c r="CV15" s="2" t="s">
        <v>57</v>
      </c>
      <c r="CW15" s="2" t="s">
        <v>57</v>
      </c>
      <c r="CX15" s="2" t="s">
        <v>57</v>
      </c>
      <c r="CY15" s="2" t="s">
        <v>57</v>
      </c>
      <c r="CZ15" s="2" t="s">
        <v>57</v>
      </c>
      <c r="DA15" s="2" t="s">
        <v>57</v>
      </c>
      <c r="DB15" s="2" t="s">
        <v>57</v>
      </c>
      <c r="DC15" s="2" t="s">
        <v>57</v>
      </c>
      <c r="DD15" s="2" t="s">
        <v>57</v>
      </c>
      <c r="DE15" s="2" t="s">
        <v>57</v>
      </c>
      <c r="DF15" s="2" t="s">
        <v>57</v>
      </c>
      <c r="DG15" s="2" t="s">
        <v>57</v>
      </c>
      <c r="DH15" s="2" t="s">
        <v>57</v>
      </c>
      <c r="DI15" s="2" t="s">
        <v>57</v>
      </c>
      <c r="DJ15" s="2" t="s">
        <v>57</v>
      </c>
      <c r="DK15" s="2" t="s">
        <v>57</v>
      </c>
      <c r="DL15" s="2" t="s">
        <v>57</v>
      </c>
      <c r="DM15" s="2" t="s">
        <v>57</v>
      </c>
      <c r="DN15" s="2" t="s">
        <v>57</v>
      </c>
      <c r="DO15" s="2" t="s">
        <v>57</v>
      </c>
      <c r="DP15" s="2" t="s">
        <v>57</v>
      </c>
      <c r="DQ15" s="2" t="s">
        <v>57</v>
      </c>
      <c r="DR15" s="2" t="s">
        <v>57</v>
      </c>
      <c r="DS15" s="2" t="s">
        <v>57</v>
      </c>
      <c r="DT15" s="2" t="s">
        <v>57</v>
      </c>
      <c r="DU15" s="2" t="s">
        <v>57</v>
      </c>
      <c r="DV15" s="2" t="s">
        <v>57</v>
      </c>
      <c r="DW15" s="2" t="s">
        <v>57</v>
      </c>
      <c r="DX15" s="2" t="s">
        <v>57</v>
      </c>
      <c r="DY15" s="2" t="s">
        <v>57</v>
      </c>
      <c r="DZ15" s="2" t="s">
        <v>57</v>
      </c>
      <c r="EA15" s="2" t="s">
        <v>57</v>
      </c>
      <c r="EB15" s="2" t="s">
        <v>57</v>
      </c>
      <c r="EC15" s="2" t="s">
        <v>57</v>
      </c>
      <c r="ED15" s="2" t="s">
        <v>57</v>
      </c>
      <c r="EE15" s="2" t="s">
        <v>57</v>
      </c>
      <c r="EF15" s="2" t="s">
        <v>57</v>
      </c>
      <c r="EG15" s="2" t="s">
        <v>57</v>
      </c>
      <c r="EH15" s="2" t="s">
        <v>57</v>
      </c>
      <c r="EI15" s="2" t="s">
        <v>57</v>
      </c>
      <c r="EJ15" s="2" t="s">
        <v>57</v>
      </c>
      <c r="EK15" s="2" t="s">
        <v>57</v>
      </c>
      <c r="EL15" s="2" t="s">
        <v>57</v>
      </c>
      <c r="EM15" s="2" t="s">
        <v>57</v>
      </c>
      <c r="EN15" s="2" t="s">
        <v>57</v>
      </c>
      <c r="EO15" s="2" t="s">
        <v>57</v>
      </c>
      <c r="EP15" s="2" t="s">
        <v>57</v>
      </c>
      <c r="EQ15" s="2" t="s">
        <v>57</v>
      </c>
      <c r="ER15" s="2" t="s">
        <v>57</v>
      </c>
      <c r="ES15" s="2" t="s">
        <v>57</v>
      </c>
      <c r="ET15" s="2" t="s">
        <v>57</v>
      </c>
      <c r="EU15" s="2" t="s">
        <v>57</v>
      </c>
      <c r="EV15" s="2" t="s">
        <v>57</v>
      </c>
      <c r="EW15" s="2" t="s">
        <v>57</v>
      </c>
      <c r="EX15" s="2" t="s">
        <v>57</v>
      </c>
      <c r="EY15" s="2" t="s">
        <v>57</v>
      </c>
      <c r="EZ15" s="2" t="s">
        <v>57</v>
      </c>
      <c r="FA15" s="2" t="s">
        <v>57</v>
      </c>
      <c r="FB15" s="2" t="s">
        <v>57</v>
      </c>
      <c r="FC15" s="2" t="s">
        <v>57</v>
      </c>
      <c r="FD15" s="2" t="s">
        <v>57</v>
      </c>
      <c r="FE15" s="2" t="s">
        <v>57</v>
      </c>
      <c r="FF15" s="2" t="s">
        <v>57</v>
      </c>
      <c r="FG15" s="2" t="s">
        <v>57</v>
      </c>
      <c r="FH15" s="2" t="s">
        <v>57</v>
      </c>
      <c r="FI15" s="2" t="s">
        <v>57</v>
      </c>
      <c r="FJ15" s="2" t="s">
        <v>57</v>
      </c>
      <c r="FK15" s="2" t="s">
        <v>57</v>
      </c>
      <c r="FL15" s="2" t="s">
        <v>57</v>
      </c>
      <c r="FM15" s="2" t="s">
        <v>57</v>
      </c>
      <c r="FN15" s="2" t="s">
        <v>57</v>
      </c>
      <c r="FO15" s="2" t="s">
        <v>57</v>
      </c>
      <c r="FP15" s="2" t="s">
        <v>57</v>
      </c>
      <c r="FQ15" s="2" t="s">
        <v>57</v>
      </c>
      <c r="FR15" s="2" t="s">
        <v>57</v>
      </c>
      <c r="FS15" s="2" t="s">
        <v>57</v>
      </c>
      <c r="FT15" s="2" t="s">
        <v>57</v>
      </c>
      <c r="FU15" s="2" t="s">
        <v>57</v>
      </c>
      <c r="FV15" s="2" t="s">
        <v>57</v>
      </c>
      <c r="FW15" s="2" t="s">
        <v>57</v>
      </c>
      <c r="FX15" s="2" t="s">
        <v>57</v>
      </c>
      <c r="FY15" s="2" t="s">
        <v>57</v>
      </c>
      <c r="FZ15" s="2" t="s">
        <v>57</v>
      </c>
      <c r="GA15" s="2" t="s">
        <v>57</v>
      </c>
      <c r="GB15" s="2" t="s">
        <v>57</v>
      </c>
      <c r="GC15" s="2" t="s">
        <v>57</v>
      </c>
      <c r="GD15" s="2" t="s">
        <v>57</v>
      </c>
      <c r="GE15" s="2" t="s">
        <v>57</v>
      </c>
      <c r="GF15" s="2" t="s">
        <v>57</v>
      </c>
      <c r="GG15" s="2" t="s">
        <v>57</v>
      </c>
      <c r="GH15" s="2" t="s">
        <v>57</v>
      </c>
      <c r="GI15" s="2" t="s">
        <v>57</v>
      </c>
      <c r="GJ15" s="2" t="s">
        <v>57</v>
      </c>
      <c r="GK15" s="2" t="s">
        <v>57</v>
      </c>
      <c r="GL15" s="2" t="s">
        <v>57</v>
      </c>
      <c r="GM15" s="2" t="s">
        <v>57</v>
      </c>
      <c r="GN15" s="2" t="s">
        <v>57</v>
      </c>
      <c r="GO15" s="2" t="s">
        <v>57</v>
      </c>
      <c r="GP15" s="2" t="s">
        <v>57</v>
      </c>
      <c r="GQ15" s="2" t="s">
        <v>57</v>
      </c>
      <c r="GR15" s="2" t="s">
        <v>57</v>
      </c>
      <c r="GS15" s="2" t="s">
        <v>57</v>
      </c>
      <c r="GT15" s="2" t="s">
        <v>57</v>
      </c>
      <c r="GU15" s="2" t="s">
        <v>57</v>
      </c>
      <c r="GV15" s="2" t="s">
        <v>57</v>
      </c>
      <c r="GW15" s="2" t="s">
        <v>57</v>
      </c>
      <c r="GX15" s="2" t="s">
        <v>57</v>
      </c>
      <c r="GY15" s="2" t="s">
        <v>57</v>
      </c>
      <c r="GZ15" s="2" t="s">
        <v>57</v>
      </c>
      <c r="HA15" s="2" t="s">
        <v>57</v>
      </c>
      <c r="HB15" s="2" t="s">
        <v>57</v>
      </c>
      <c r="HC15" s="2" t="s">
        <v>57</v>
      </c>
      <c r="HD15" s="2" t="s">
        <v>57</v>
      </c>
      <c r="HE15" s="2" t="s">
        <v>57</v>
      </c>
      <c r="HF15" s="2" t="s">
        <v>57</v>
      </c>
      <c r="HG15" s="2" t="s">
        <v>57</v>
      </c>
      <c r="HH15" s="2" t="s">
        <v>57</v>
      </c>
      <c r="HI15" s="2" t="s">
        <v>57</v>
      </c>
      <c r="HJ15" s="2" t="s">
        <v>57</v>
      </c>
      <c r="HK15" s="2" t="s">
        <v>57</v>
      </c>
      <c r="HL15" s="2" t="s">
        <v>57</v>
      </c>
      <c r="HM15" s="2" t="s">
        <v>57</v>
      </c>
      <c r="HN15" s="2" t="s">
        <v>57</v>
      </c>
      <c r="HO15" s="2" t="s">
        <v>57</v>
      </c>
      <c r="HP15" s="2" t="s">
        <v>57</v>
      </c>
      <c r="HQ15" s="2" t="s">
        <v>57</v>
      </c>
      <c r="HR15" s="2" t="s">
        <v>57</v>
      </c>
      <c r="HS15" s="2" t="s">
        <v>57</v>
      </c>
      <c r="HT15" s="2" t="s">
        <v>57</v>
      </c>
      <c r="HU15" s="2" t="s">
        <v>57</v>
      </c>
      <c r="HV15" s="2" t="s">
        <v>57</v>
      </c>
      <c r="HW15" s="2" t="s">
        <v>57</v>
      </c>
      <c r="HX15" s="2" t="s">
        <v>57</v>
      </c>
      <c r="HY15" s="2" t="s">
        <v>57</v>
      </c>
      <c r="HZ15" s="2" t="s">
        <v>57</v>
      </c>
      <c r="IA15" s="2" t="s">
        <v>57</v>
      </c>
      <c r="IB15" s="2" t="s">
        <v>57</v>
      </c>
      <c r="IC15" s="2" t="s">
        <v>57</v>
      </c>
      <c r="ID15" s="2" t="s">
        <v>57</v>
      </c>
      <c r="IE15" s="2" t="s">
        <v>57</v>
      </c>
      <c r="IF15" s="2" t="s">
        <v>57</v>
      </c>
      <c r="IG15" s="2" t="s">
        <v>57</v>
      </c>
      <c r="IH15" s="2" t="s">
        <v>57</v>
      </c>
      <c r="II15" s="2" t="s">
        <v>57</v>
      </c>
      <c r="IJ15" s="2" t="s">
        <v>57</v>
      </c>
      <c r="IK15" s="2" t="s">
        <v>57</v>
      </c>
      <c r="IL15" s="2" t="s">
        <v>57</v>
      </c>
      <c r="IM15" s="2" t="s">
        <v>57</v>
      </c>
      <c r="IN15" s="2" t="s">
        <v>57</v>
      </c>
      <c r="IO15" s="2" t="s">
        <v>57</v>
      </c>
      <c r="IP15" s="2" t="s">
        <v>57</v>
      </c>
      <c r="IQ15" s="2" t="s">
        <v>57</v>
      </c>
      <c r="IR15" s="2" t="s">
        <v>57</v>
      </c>
      <c r="IS15" s="2" t="s">
        <v>57</v>
      </c>
      <c r="IT15" s="2" t="s">
        <v>57</v>
      </c>
      <c r="IU15" s="2" t="s">
        <v>57</v>
      </c>
      <c r="IV15" s="2" t="s">
        <v>57</v>
      </c>
      <c r="IW15" s="2" t="s">
        <v>57</v>
      </c>
      <c r="IX15" s="2" t="s">
        <v>57</v>
      </c>
      <c r="IY15" s="2" t="s">
        <v>57</v>
      </c>
      <c r="IZ15" s="2" t="s">
        <v>57</v>
      </c>
      <c r="JA15" s="2" t="s">
        <v>57</v>
      </c>
      <c r="JB15" s="2" t="s">
        <v>57</v>
      </c>
      <c r="JC15" s="2" t="s">
        <v>57</v>
      </c>
      <c r="JD15" s="2" t="s">
        <v>57</v>
      </c>
      <c r="JE15" s="2" t="s">
        <v>57</v>
      </c>
      <c r="JF15" s="2" t="s">
        <v>57</v>
      </c>
      <c r="JG15" s="2" t="s">
        <v>57</v>
      </c>
      <c r="JH15" s="2" t="s">
        <v>57</v>
      </c>
      <c r="JI15" s="2" t="s">
        <v>57</v>
      </c>
      <c r="JJ15" s="2" t="s">
        <v>57</v>
      </c>
      <c r="JK15" s="2" t="s">
        <v>57</v>
      </c>
      <c r="JL15" s="2" t="s">
        <v>57</v>
      </c>
      <c r="JM15" s="2" t="s">
        <v>57</v>
      </c>
      <c r="JN15" s="2" t="s">
        <v>57</v>
      </c>
    </row>
    <row r="16" spans="1:274">
      <c r="A16" s="274" t="s">
        <v>72</v>
      </c>
      <c r="B16" s="2" t="s">
        <v>57</v>
      </c>
      <c r="C16" s="2" t="s">
        <v>57</v>
      </c>
      <c r="D16" s="2" t="s">
        <v>57</v>
      </c>
      <c r="E16" s="2" t="s">
        <v>57</v>
      </c>
      <c r="F16" s="2" t="s">
        <v>57</v>
      </c>
      <c r="G16" s="2" t="s">
        <v>57</v>
      </c>
      <c r="H16" s="2" t="s">
        <v>57</v>
      </c>
      <c r="I16" s="2" t="s">
        <v>57</v>
      </c>
      <c r="J16" s="2" t="s">
        <v>57</v>
      </c>
      <c r="K16" s="2" t="s">
        <v>57</v>
      </c>
      <c r="L16" s="2" t="s">
        <v>57</v>
      </c>
      <c r="M16" s="2" t="s">
        <v>57</v>
      </c>
      <c r="N16" s="2" t="s">
        <v>57</v>
      </c>
      <c r="O16" s="2" t="s">
        <v>57</v>
      </c>
      <c r="P16" s="2" t="s">
        <v>57</v>
      </c>
      <c r="Q16" s="2" t="s">
        <v>57</v>
      </c>
      <c r="R16" s="2" t="s">
        <v>57</v>
      </c>
      <c r="S16" s="2" t="s">
        <v>57</v>
      </c>
      <c r="T16" s="2" t="s">
        <v>57</v>
      </c>
      <c r="U16" s="2" t="s">
        <v>57</v>
      </c>
      <c r="V16" s="2" t="s">
        <v>57</v>
      </c>
      <c r="W16" s="2" t="s">
        <v>57</v>
      </c>
      <c r="X16" s="2" t="s">
        <v>57</v>
      </c>
      <c r="Y16" s="2" t="s">
        <v>57</v>
      </c>
      <c r="Z16" s="2" t="s">
        <v>57</v>
      </c>
      <c r="AA16" s="2" t="s">
        <v>57</v>
      </c>
      <c r="AB16" s="2" t="s">
        <v>57</v>
      </c>
      <c r="AC16" s="2" t="s">
        <v>57</v>
      </c>
      <c r="AD16" s="2" t="s">
        <v>57</v>
      </c>
      <c r="AE16" s="2" t="s">
        <v>57</v>
      </c>
      <c r="AF16" s="2" t="s">
        <v>57</v>
      </c>
      <c r="AG16" s="2" t="s">
        <v>57</v>
      </c>
      <c r="AH16" s="2" t="s">
        <v>57</v>
      </c>
      <c r="AI16" s="2" t="s">
        <v>57</v>
      </c>
      <c r="AJ16" s="2" t="s">
        <v>57</v>
      </c>
      <c r="AK16" s="2" t="s">
        <v>57</v>
      </c>
      <c r="AL16" s="2" t="s">
        <v>57</v>
      </c>
      <c r="AM16" s="2" t="s">
        <v>57</v>
      </c>
      <c r="AN16" s="2" t="s">
        <v>57</v>
      </c>
      <c r="AO16" s="2" t="s">
        <v>57</v>
      </c>
      <c r="AP16" s="2" t="s">
        <v>57</v>
      </c>
      <c r="AQ16" s="2" t="s">
        <v>57</v>
      </c>
      <c r="AR16" s="2" t="s">
        <v>57</v>
      </c>
      <c r="AS16" s="2" t="s">
        <v>57</v>
      </c>
      <c r="AT16" s="2" t="s">
        <v>57</v>
      </c>
      <c r="AU16" s="2" t="s">
        <v>57</v>
      </c>
      <c r="AV16" s="2" t="s">
        <v>57</v>
      </c>
      <c r="AW16" s="2" t="s">
        <v>57</v>
      </c>
      <c r="AX16" s="2" t="s">
        <v>57</v>
      </c>
      <c r="AY16" s="2" t="s">
        <v>57</v>
      </c>
      <c r="AZ16" s="2" t="s">
        <v>57</v>
      </c>
      <c r="BA16" s="2" t="s">
        <v>57</v>
      </c>
      <c r="BB16" s="2" t="s">
        <v>57</v>
      </c>
      <c r="BC16" s="2" t="s">
        <v>57</v>
      </c>
      <c r="BD16" s="2" t="s">
        <v>57</v>
      </c>
      <c r="BE16" s="2" t="s">
        <v>57</v>
      </c>
      <c r="BF16" s="2" t="s">
        <v>57</v>
      </c>
      <c r="BG16" s="2" t="s">
        <v>57</v>
      </c>
      <c r="BH16" s="2" t="s">
        <v>57</v>
      </c>
      <c r="BI16" s="2" t="s">
        <v>57</v>
      </c>
      <c r="BJ16" s="2" t="s">
        <v>57</v>
      </c>
      <c r="BK16" s="2" t="s">
        <v>57</v>
      </c>
      <c r="BL16" s="2" t="s">
        <v>57</v>
      </c>
      <c r="BM16" s="2" t="s">
        <v>57</v>
      </c>
      <c r="BN16" s="2" t="s">
        <v>57</v>
      </c>
      <c r="BO16" s="2" t="s">
        <v>57</v>
      </c>
      <c r="BP16" s="2" t="s">
        <v>57</v>
      </c>
      <c r="BQ16" s="2" t="s">
        <v>57</v>
      </c>
      <c r="BR16" s="2" t="s">
        <v>57</v>
      </c>
      <c r="BS16" s="2" t="s">
        <v>57</v>
      </c>
      <c r="BT16" s="2" t="s">
        <v>57</v>
      </c>
      <c r="BU16" s="2" t="s">
        <v>57</v>
      </c>
      <c r="BV16" s="2" t="s">
        <v>57</v>
      </c>
      <c r="BW16" s="2" t="s">
        <v>57</v>
      </c>
      <c r="BX16" s="2" t="s">
        <v>57</v>
      </c>
      <c r="BY16" s="2" t="s">
        <v>57</v>
      </c>
      <c r="BZ16" s="2" t="s">
        <v>57</v>
      </c>
      <c r="CA16" s="2" t="s">
        <v>57</v>
      </c>
      <c r="CB16" s="2" t="s">
        <v>57</v>
      </c>
      <c r="CC16" s="2" t="s">
        <v>57</v>
      </c>
      <c r="CD16" s="2" t="s">
        <v>57</v>
      </c>
      <c r="CE16" s="2" t="s">
        <v>57</v>
      </c>
      <c r="CF16" s="2" t="s">
        <v>57</v>
      </c>
      <c r="CG16" s="2" t="s">
        <v>57</v>
      </c>
      <c r="CH16" s="2" t="s">
        <v>57</v>
      </c>
      <c r="CI16" s="2" t="s">
        <v>57</v>
      </c>
      <c r="CJ16" s="2" t="s">
        <v>57</v>
      </c>
      <c r="CK16" s="2" t="s">
        <v>57</v>
      </c>
      <c r="CL16" s="2" t="s">
        <v>57</v>
      </c>
      <c r="CM16" s="2" t="s">
        <v>57</v>
      </c>
      <c r="CN16" s="2" t="s">
        <v>57</v>
      </c>
      <c r="CO16" s="2" t="s">
        <v>57</v>
      </c>
      <c r="CP16" s="2" t="s">
        <v>57</v>
      </c>
      <c r="CQ16" s="2" t="s">
        <v>57</v>
      </c>
      <c r="CR16" s="2" t="s">
        <v>57</v>
      </c>
      <c r="CS16" s="2" t="s">
        <v>57</v>
      </c>
      <c r="CT16" s="2" t="s">
        <v>57</v>
      </c>
      <c r="CU16" s="2" t="s">
        <v>57</v>
      </c>
      <c r="CV16" s="2" t="s">
        <v>57</v>
      </c>
      <c r="CW16" s="2" t="s">
        <v>57</v>
      </c>
      <c r="CX16" s="2" t="s">
        <v>57</v>
      </c>
      <c r="CY16" s="2" t="s">
        <v>57</v>
      </c>
      <c r="CZ16" s="2" t="s">
        <v>57</v>
      </c>
      <c r="DA16" s="2" t="s">
        <v>57</v>
      </c>
      <c r="DB16" s="2" t="s">
        <v>57</v>
      </c>
      <c r="DC16" s="2" t="s">
        <v>57</v>
      </c>
      <c r="DD16" s="2" t="s">
        <v>57</v>
      </c>
      <c r="DE16" s="2" t="s">
        <v>57</v>
      </c>
      <c r="DF16" s="2" t="s">
        <v>57</v>
      </c>
      <c r="DG16" s="2" t="s">
        <v>57</v>
      </c>
      <c r="DH16" s="2" t="s">
        <v>57</v>
      </c>
      <c r="DI16" s="2" t="s">
        <v>57</v>
      </c>
      <c r="DJ16" s="2" t="s">
        <v>57</v>
      </c>
      <c r="DK16" s="2" t="s">
        <v>57</v>
      </c>
      <c r="DL16" s="2" t="s">
        <v>57</v>
      </c>
      <c r="DM16" s="2" t="s">
        <v>57</v>
      </c>
      <c r="DN16" s="2" t="s">
        <v>57</v>
      </c>
      <c r="DO16" s="2" t="s">
        <v>57</v>
      </c>
      <c r="DP16" s="2" t="s">
        <v>57</v>
      </c>
      <c r="DQ16" s="2" t="s">
        <v>57</v>
      </c>
      <c r="DR16" s="2" t="s">
        <v>57</v>
      </c>
      <c r="DS16" s="2" t="s">
        <v>57</v>
      </c>
      <c r="DT16" s="2" t="s">
        <v>57</v>
      </c>
      <c r="DU16" s="2" t="s">
        <v>57</v>
      </c>
      <c r="DV16" s="2" t="s">
        <v>57</v>
      </c>
      <c r="DW16" s="2" t="s">
        <v>57</v>
      </c>
      <c r="DX16" s="2" t="s">
        <v>57</v>
      </c>
      <c r="DY16" s="2" t="s">
        <v>57</v>
      </c>
      <c r="DZ16" s="2" t="s">
        <v>57</v>
      </c>
      <c r="EA16" s="2" t="s">
        <v>57</v>
      </c>
      <c r="EB16" s="2" t="s">
        <v>57</v>
      </c>
      <c r="EC16" s="2" t="s">
        <v>57</v>
      </c>
      <c r="ED16" s="2" t="s">
        <v>57</v>
      </c>
      <c r="EE16" s="2" t="s">
        <v>57</v>
      </c>
      <c r="EF16" s="2" t="s">
        <v>57</v>
      </c>
      <c r="EG16" s="2" t="s">
        <v>57</v>
      </c>
      <c r="EH16" s="2" t="s">
        <v>57</v>
      </c>
      <c r="EI16" s="2" t="s">
        <v>57</v>
      </c>
      <c r="EJ16" s="2" t="s">
        <v>57</v>
      </c>
      <c r="EK16" s="2" t="s">
        <v>57</v>
      </c>
      <c r="EL16" s="2" t="s">
        <v>57</v>
      </c>
      <c r="EM16" s="2" t="s">
        <v>57</v>
      </c>
      <c r="EN16" s="2" t="s">
        <v>57</v>
      </c>
      <c r="EO16" s="2" t="s">
        <v>57</v>
      </c>
      <c r="EP16" s="2" t="s">
        <v>57</v>
      </c>
      <c r="EQ16" s="2" t="s">
        <v>57</v>
      </c>
      <c r="ER16" s="2" t="s">
        <v>57</v>
      </c>
      <c r="ES16" s="2" t="s">
        <v>57</v>
      </c>
      <c r="ET16" s="2" t="s">
        <v>57</v>
      </c>
      <c r="EU16" s="2" t="s">
        <v>57</v>
      </c>
      <c r="EV16" s="2" t="s">
        <v>57</v>
      </c>
      <c r="EW16" s="2" t="s">
        <v>57</v>
      </c>
      <c r="EX16" s="2" t="s">
        <v>57</v>
      </c>
      <c r="EY16" s="2" t="s">
        <v>57</v>
      </c>
      <c r="EZ16" s="2" t="s">
        <v>57</v>
      </c>
      <c r="FA16" s="2" t="s">
        <v>57</v>
      </c>
      <c r="FB16" s="2" t="s">
        <v>57</v>
      </c>
      <c r="FC16" s="2" t="s">
        <v>57</v>
      </c>
      <c r="FD16" s="2" t="s">
        <v>57</v>
      </c>
      <c r="FE16" s="2" t="s">
        <v>57</v>
      </c>
      <c r="FF16" s="2" t="s">
        <v>57</v>
      </c>
      <c r="FG16" s="2" t="s">
        <v>57</v>
      </c>
      <c r="FH16" s="2" t="s">
        <v>57</v>
      </c>
      <c r="FI16" s="2" t="s">
        <v>57</v>
      </c>
      <c r="FJ16" s="2" t="s">
        <v>57</v>
      </c>
      <c r="FK16" s="2" t="s">
        <v>57</v>
      </c>
      <c r="FL16" s="2" t="s">
        <v>57</v>
      </c>
      <c r="FM16" s="2" t="s">
        <v>57</v>
      </c>
      <c r="FN16" s="2" t="s">
        <v>57</v>
      </c>
      <c r="FO16" s="2" t="s">
        <v>57</v>
      </c>
      <c r="FP16" s="2" t="s">
        <v>57</v>
      </c>
      <c r="FQ16" s="2" t="s">
        <v>57</v>
      </c>
      <c r="FR16" s="2" t="s">
        <v>57</v>
      </c>
      <c r="FS16" s="2" t="s">
        <v>57</v>
      </c>
      <c r="FT16" s="2" t="s">
        <v>57</v>
      </c>
      <c r="FU16" s="2" t="s">
        <v>57</v>
      </c>
      <c r="FV16" s="2" t="s">
        <v>57</v>
      </c>
      <c r="FW16" s="2" t="s">
        <v>57</v>
      </c>
      <c r="FX16" s="2" t="s">
        <v>57</v>
      </c>
      <c r="FY16" s="2" t="s">
        <v>57</v>
      </c>
      <c r="FZ16" s="2" t="s">
        <v>57</v>
      </c>
      <c r="GA16" s="2" t="s">
        <v>57</v>
      </c>
      <c r="GB16" s="2" t="s">
        <v>57</v>
      </c>
      <c r="GC16" s="2" t="s">
        <v>57</v>
      </c>
      <c r="GD16" s="2" t="s">
        <v>57</v>
      </c>
      <c r="GE16" s="2" t="s">
        <v>57</v>
      </c>
      <c r="GF16" s="2" t="s">
        <v>57</v>
      </c>
      <c r="GG16" s="2" t="s">
        <v>57</v>
      </c>
      <c r="GH16" s="2" t="s">
        <v>57</v>
      </c>
      <c r="GI16" s="2" t="s">
        <v>57</v>
      </c>
      <c r="GJ16" s="2" t="s">
        <v>57</v>
      </c>
      <c r="GK16" s="2" t="s">
        <v>57</v>
      </c>
      <c r="GL16" s="2" t="s">
        <v>57</v>
      </c>
      <c r="GM16" s="2" t="s">
        <v>57</v>
      </c>
      <c r="GN16" s="2" t="s">
        <v>57</v>
      </c>
      <c r="GO16" s="2" t="s">
        <v>57</v>
      </c>
      <c r="GP16" s="2" t="s">
        <v>57</v>
      </c>
      <c r="GQ16" s="2" t="s">
        <v>57</v>
      </c>
      <c r="GR16" s="2" t="s">
        <v>57</v>
      </c>
      <c r="GS16" s="2" t="s">
        <v>57</v>
      </c>
      <c r="GT16" s="2" t="s">
        <v>57</v>
      </c>
      <c r="GU16" s="2" t="s">
        <v>57</v>
      </c>
      <c r="GV16" s="2" t="s">
        <v>57</v>
      </c>
      <c r="GW16" s="2" t="s">
        <v>57</v>
      </c>
      <c r="GX16" s="2" t="s">
        <v>57</v>
      </c>
      <c r="GY16" s="2" t="s">
        <v>57</v>
      </c>
      <c r="GZ16" s="2" t="s">
        <v>57</v>
      </c>
      <c r="HA16" s="2" t="s">
        <v>57</v>
      </c>
      <c r="HB16" s="2" t="s">
        <v>57</v>
      </c>
      <c r="HC16" s="2" t="s">
        <v>57</v>
      </c>
      <c r="HD16" s="2" t="s">
        <v>57</v>
      </c>
      <c r="HE16" s="2" t="s">
        <v>57</v>
      </c>
      <c r="HF16" s="2" t="s">
        <v>57</v>
      </c>
      <c r="HG16" s="2" t="s">
        <v>57</v>
      </c>
      <c r="HH16" s="2" t="s">
        <v>57</v>
      </c>
      <c r="HI16" s="2" t="s">
        <v>57</v>
      </c>
      <c r="HJ16" s="2" t="s">
        <v>57</v>
      </c>
      <c r="HK16" s="2" t="s">
        <v>57</v>
      </c>
      <c r="HL16" s="2" t="s">
        <v>57</v>
      </c>
      <c r="HM16" s="2" t="s">
        <v>57</v>
      </c>
      <c r="HN16" s="2" t="s">
        <v>57</v>
      </c>
      <c r="HO16" s="2" t="s">
        <v>57</v>
      </c>
      <c r="HP16" s="2" t="s">
        <v>57</v>
      </c>
      <c r="HQ16" s="2" t="s">
        <v>57</v>
      </c>
      <c r="HR16" s="2" t="s">
        <v>57</v>
      </c>
      <c r="HS16" s="2" t="s">
        <v>57</v>
      </c>
      <c r="HT16" s="2" t="s">
        <v>57</v>
      </c>
      <c r="HU16" s="2" t="s">
        <v>57</v>
      </c>
      <c r="HV16" s="2" t="s">
        <v>57</v>
      </c>
      <c r="HW16" s="2" t="s">
        <v>57</v>
      </c>
      <c r="HX16" s="2" t="s">
        <v>57</v>
      </c>
      <c r="HY16" s="2" t="s">
        <v>57</v>
      </c>
      <c r="HZ16" s="2" t="s">
        <v>57</v>
      </c>
      <c r="IA16" s="2" t="s">
        <v>57</v>
      </c>
      <c r="IB16" s="2" t="s">
        <v>57</v>
      </c>
      <c r="IC16" s="2" t="s">
        <v>57</v>
      </c>
      <c r="ID16" s="2" t="s">
        <v>57</v>
      </c>
      <c r="IE16" s="2" t="s">
        <v>57</v>
      </c>
      <c r="IF16" s="2" t="s">
        <v>57</v>
      </c>
      <c r="IG16" s="2" t="s">
        <v>57</v>
      </c>
      <c r="IH16" s="2" t="s">
        <v>57</v>
      </c>
      <c r="II16" s="2" t="s">
        <v>57</v>
      </c>
      <c r="IJ16" s="2" t="s">
        <v>57</v>
      </c>
      <c r="IK16" s="2" t="s">
        <v>57</v>
      </c>
      <c r="IL16" s="2" t="s">
        <v>57</v>
      </c>
      <c r="IM16" s="2" t="s">
        <v>57</v>
      </c>
      <c r="IN16" s="2" t="s">
        <v>57</v>
      </c>
      <c r="IO16" s="2" t="s">
        <v>57</v>
      </c>
      <c r="IP16" s="2" t="s">
        <v>57</v>
      </c>
      <c r="IQ16" s="2" t="s">
        <v>57</v>
      </c>
      <c r="IR16" s="2" t="s">
        <v>57</v>
      </c>
      <c r="IS16" s="2" t="s">
        <v>57</v>
      </c>
      <c r="IT16" s="2" t="s">
        <v>57</v>
      </c>
      <c r="IU16" s="2" t="s">
        <v>57</v>
      </c>
      <c r="IV16" s="2" t="s">
        <v>57</v>
      </c>
      <c r="IW16" s="2" t="s">
        <v>57</v>
      </c>
      <c r="IX16" s="2" t="s">
        <v>57</v>
      </c>
      <c r="IY16" s="2" t="s">
        <v>57</v>
      </c>
      <c r="IZ16" s="2" t="s">
        <v>57</v>
      </c>
      <c r="JA16" s="2" t="s">
        <v>57</v>
      </c>
      <c r="JB16" s="2" t="s">
        <v>57</v>
      </c>
      <c r="JC16" s="2" t="s">
        <v>57</v>
      </c>
      <c r="JD16" s="2" t="s">
        <v>57</v>
      </c>
      <c r="JE16" s="2" t="s">
        <v>57</v>
      </c>
      <c r="JF16" s="2" t="s">
        <v>57</v>
      </c>
      <c r="JG16" s="2" t="s">
        <v>57</v>
      </c>
      <c r="JH16" s="2" t="s">
        <v>57</v>
      </c>
      <c r="JI16" s="2" t="s">
        <v>57</v>
      </c>
      <c r="JJ16" s="2" t="s">
        <v>57</v>
      </c>
      <c r="JK16" s="2" t="s">
        <v>57</v>
      </c>
      <c r="JL16" s="2" t="s">
        <v>57</v>
      </c>
      <c r="JM16" s="2" t="s">
        <v>57</v>
      </c>
      <c r="JN16" s="2" t="s">
        <v>57</v>
      </c>
    </row>
    <row r="17" spans="2:274">
      <c r="B17" s="275">
        <f t="shared" ref="B17:BM17" si="5">COUNTIF(B2:B16,"=T")</f>
        <v>14</v>
      </c>
      <c r="C17" s="275">
        <f t="shared" si="5"/>
        <v>14</v>
      </c>
      <c r="D17" s="275">
        <f t="shared" si="5"/>
        <v>14</v>
      </c>
      <c r="E17" s="275">
        <f t="shared" si="5"/>
        <v>14</v>
      </c>
      <c r="F17" s="275">
        <f t="shared" si="5"/>
        <v>14</v>
      </c>
      <c r="G17" s="275">
        <f t="shared" si="5"/>
        <v>14</v>
      </c>
      <c r="H17" s="275">
        <f t="shared" si="5"/>
        <v>14</v>
      </c>
      <c r="I17" s="275">
        <f t="shared" si="5"/>
        <v>14</v>
      </c>
      <c r="J17" s="275">
        <f t="shared" si="5"/>
        <v>14</v>
      </c>
      <c r="K17" s="275">
        <f t="shared" si="5"/>
        <v>14</v>
      </c>
      <c r="L17" s="275">
        <f t="shared" si="5"/>
        <v>14</v>
      </c>
      <c r="M17" s="275">
        <f t="shared" si="5"/>
        <v>14</v>
      </c>
      <c r="N17" s="275">
        <f t="shared" si="5"/>
        <v>14</v>
      </c>
      <c r="O17" s="275">
        <f t="shared" si="5"/>
        <v>14</v>
      </c>
      <c r="P17" s="275">
        <f t="shared" si="5"/>
        <v>14</v>
      </c>
      <c r="Q17" s="275">
        <f t="shared" si="5"/>
        <v>14</v>
      </c>
      <c r="R17" s="275">
        <f t="shared" si="5"/>
        <v>14</v>
      </c>
      <c r="S17" s="275">
        <f t="shared" si="5"/>
        <v>14</v>
      </c>
      <c r="T17" s="275">
        <f t="shared" si="5"/>
        <v>14</v>
      </c>
      <c r="U17" s="275">
        <f t="shared" si="5"/>
        <v>14</v>
      </c>
      <c r="V17" s="275">
        <f t="shared" si="5"/>
        <v>14</v>
      </c>
      <c r="W17" s="275">
        <f t="shared" si="5"/>
        <v>14</v>
      </c>
      <c r="X17" s="275">
        <f t="shared" si="5"/>
        <v>14</v>
      </c>
      <c r="Y17" s="275">
        <f t="shared" si="5"/>
        <v>15</v>
      </c>
      <c r="Z17" s="275">
        <f t="shared" si="5"/>
        <v>15</v>
      </c>
      <c r="AA17" s="275">
        <f t="shared" si="5"/>
        <v>15</v>
      </c>
      <c r="AB17" s="275">
        <f t="shared" si="5"/>
        <v>15</v>
      </c>
      <c r="AC17" s="275">
        <f t="shared" si="5"/>
        <v>15</v>
      </c>
      <c r="AD17" s="275">
        <f t="shared" si="5"/>
        <v>15</v>
      </c>
      <c r="AE17" s="275">
        <f t="shared" si="5"/>
        <v>15</v>
      </c>
      <c r="AF17" s="275">
        <f t="shared" si="5"/>
        <v>15</v>
      </c>
      <c r="AG17" s="275">
        <f t="shared" si="5"/>
        <v>15</v>
      </c>
      <c r="AH17" s="275">
        <f t="shared" si="5"/>
        <v>15</v>
      </c>
      <c r="AI17" s="275">
        <f t="shared" si="5"/>
        <v>15</v>
      </c>
      <c r="AJ17" s="275">
        <f t="shared" si="5"/>
        <v>15</v>
      </c>
      <c r="AK17" s="275">
        <f t="shared" si="5"/>
        <v>15</v>
      </c>
      <c r="AL17" s="275">
        <f t="shared" si="5"/>
        <v>15</v>
      </c>
      <c r="AM17" s="275">
        <f t="shared" si="5"/>
        <v>15</v>
      </c>
      <c r="AN17" s="275">
        <f t="shared" si="5"/>
        <v>15</v>
      </c>
      <c r="AO17" s="275">
        <f t="shared" si="5"/>
        <v>15</v>
      </c>
      <c r="AP17" s="275">
        <f t="shared" si="5"/>
        <v>15</v>
      </c>
      <c r="AQ17" s="275">
        <f t="shared" si="5"/>
        <v>15</v>
      </c>
      <c r="AR17" s="275">
        <f t="shared" si="5"/>
        <v>15</v>
      </c>
      <c r="AS17" s="275">
        <f t="shared" si="5"/>
        <v>15</v>
      </c>
      <c r="AT17" s="275">
        <f t="shared" si="5"/>
        <v>15</v>
      </c>
      <c r="AU17" s="275">
        <f t="shared" si="5"/>
        <v>15</v>
      </c>
      <c r="AV17" s="275">
        <f t="shared" si="5"/>
        <v>15</v>
      </c>
      <c r="AW17" s="275">
        <f t="shared" si="5"/>
        <v>15</v>
      </c>
      <c r="AX17" s="275">
        <f t="shared" si="5"/>
        <v>15</v>
      </c>
      <c r="AY17" s="275">
        <f t="shared" si="5"/>
        <v>15</v>
      </c>
      <c r="AZ17" s="275">
        <f t="shared" si="5"/>
        <v>15</v>
      </c>
      <c r="BA17" s="275">
        <f t="shared" si="5"/>
        <v>15</v>
      </c>
      <c r="BB17" s="275">
        <f t="shared" si="5"/>
        <v>15</v>
      </c>
      <c r="BC17" s="275">
        <f t="shared" si="5"/>
        <v>15</v>
      </c>
      <c r="BD17" s="275">
        <f t="shared" si="5"/>
        <v>15</v>
      </c>
      <c r="BE17" s="275">
        <f t="shared" si="5"/>
        <v>15</v>
      </c>
      <c r="BF17" s="275">
        <f t="shared" si="5"/>
        <v>15</v>
      </c>
      <c r="BG17" s="275">
        <f t="shared" si="5"/>
        <v>15</v>
      </c>
      <c r="BH17" s="275">
        <f t="shared" si="5"/>
        <v>15</v>
      </c>
      <c r="BI17" s="275">
        <f t="shared" si="5"/>
        <v>15</v>
      </c>
      <c r="BJ17" s="275">
        <f t="shared" si="5"/>
        <v>15</v>
      </c>
      <c r="BK17" s="275">
        <f t="shared" si="5"/>
        <v>15</v>
      </c>
      <c r="BL17" s="275">
        <f t="shared" si="5"/>
        <v>15</v>
      </c>
      <c r="BM17" s="275">
        <f t="shared" si="5"/>
        <v>15</v>
      </c>
      <c r="BN17" s="275">
        <f t="shared" ref="BN17:DY17" si="6">COUNTIF(BN2:BN16,"=T")</f>
        <v>15</v>
      </c>
      <c r="BO17" s="275">
        <f t="shared" si="6"/>
        <v>15</v>
      </c>
      <c r="BP17" s="275">
        <f t="shared" si="6"/>
        <v>15</v>
      </c>
      <c r="BQ17" s="275">
        <f t="shared" si="6"/>
        <v>15</v>
      </c>
      <c r="BR17" s="275">
        <f t="shared" si="6"/>
        <v>15</v>
      </c>
      <c r="BS17" s="275">
        <f t="shared" si="6"/>
        <v>15</v>
      </c>
      <c r="BT17" s="275">
        <f t="shared" si="6"/>
        <v>15</v>
      </c>
      <c r="BU17" s="275">
        <f t="shared" si="6"/>
        <v>15</v>
      </c>
      <c r="BV17" s="275">
        <f t="shared" si="6"/>
        <v>15</v>
      </c>
      <c r="BW17" s="275">
        <f t="shared" si="6"/>
        <v>15</v>
      </c>
      <c r="BX17" s="275">
        <f t="shared" si="6"/>
        <v>15</v>
      </c>
      <c r="BY17" s="275">
        <f t="shared" si="6"/>
        <v>15</v>
      </c>
      <c r="BZ17" s="275">
        <f t="shared" si="6"/>
        <v>15</v>
      </c>
      <c r="CA17" s="275">
        <f t="shared" si="6"/>
        <v>15</v>
      </c>
      <c r="CB17" s="275">
        <f t="shared" si="6"/>
        <v>15</v>
      </c>
      <c r="CC17" s="275">
        <f t="shared" si="6"/>
        <v>15</v>
      </c>
      <c r="CD17" s="275">
        <f t="shared" si="6"/>
        <v>15</v>
      </c>
      <c r="CE17" s="275">
        <f t="shared" si="6"/>
        <v>15</v>
      </c>
      <c r="CF17" s="275">
        <f t="shared" si="6"/>
        <v>15</v>
      </c>
      <c r="CG17" s="275">
        <f t="shared" si="6"/>
        <v>15</v>
      </c>
      <c r="CH17" s="275">
        <f t="shared" si="6"/>
        <v>15</v>
      </c>
      <c r="CI17" s="275">
        <f t="shared" si="6"/>
        <v>15</v>
      </c>
      <c r="CJ17" s="275">
        <f t="shared" si="6"/>
        <v>15</v>
      </c>
      <c r="CK17" s="275">
        <f t="shared" si="6"/>
        <v>15</v>
      </c>
      <c r="CL17" s="275">
        <f t="shared" si="6"/>
        <v>15</v>
      </c>
      <c r="CM17" s="275">
        <f t="shared" si="6"/>
        <v>14</v>
      </c>
      <c r="CN17" s="275">
        <f t="shared" si="6"/>
        <v>14</v>
      </c>
      <c r="CO17" s="275">
        <f t="shared" si="6"/>
        <v>14</v>
      </c>
      <c r="CP17" s="275">
        <f t="shared" si="6"/>
        <v>14</v>
      </c>
      <c r="CQ17" s="275">
        <f t="shared" si="6"/>
        <v>14</v>
      </c>
      <c r="CR17" s="275">
        <f t="shared" si="6"/>
        <v>14</v>
      </c>
      <c r="CS17" s="275">
        <f t="shared" si="6"/>
        <v>14</v>
      </c>
      <c r="CT17" s="275">
        <f t="shared" si="6"/>
        <v>14</v>
      </c>
      <c r="CU17" s="275">
        <f t="shared" si="6"/>
        <v>14</v>
      </c>
      <c r="CV17" s="275">
        <f t="shared" si="6"/>
        <v>14</v>
      </c>
      <c r="CW17" s="275">
        <f t="shared" si="6"/>
        <v>14</v>
      </c>
      <c r="CX17" s="275">
        <f t="shared" si="6"/>
        <v>14</v>
      </c>
      <c r="CY17" s="275">
        <f t="shared" si="6"/>
        <v>14</v>
      </c>
      <c r="CZ17" s="275">
        <f t="shared" si="6"/>
        <v>14</v>
      </c>
      <c r="DA17" s="275">
        <f t="shared" si="6"/>
        <v>14</v>
      </c>
      <c r="DB17" s="275">
        <f t="shared" si="6"/>
        <v>14</v>
      </c>
      <c r="DC17" s="275">
        <f t="shared" si="6"/>
        <v>14</v>
      </c>
      <c r="DD17" s="275">
        <f t="shared" si="6"/>
        <v>14</v>
      </c>
      <c r="DE17" s="275">
        <f t="shared" si="6"/>
        <v>14</v>
      </c>
      <c r="DF17" s="275">
        <f t="shared" si="6"/>
        <v>14</v>
      </c>
      <c r="DG17" s="275">
        <f t="shared" si="6"/>
        <v>14</v>
      </c>
      <c r="DH17" s="275">
        <f t="shared" si="6"/>
        <v>14</v>
      </c>
      <c r="DI17" s="275">
        <f t="shared" si="6"/>
        <v>14</v>
      </c>
      <c r="DJ17" s="275">
        <f t="shared" si="6"/>
        <v>14</v>
      </c>
      <c r="DK17" s="275">
        <f t="shared" si="6"/>
        <v>14</v>
      </c>
      <c r="DL17" s="275">
        <f t="shared" si="6"/>
        <v>14</v>
      </c>
      <c r="DM17" s="275">
        <f t="shared" si="6"/>
        <v>14</v>
      </c>
      <c r="DN17" s="275">
        <f t="shared" si="6"/>
        <v>14</v>
      </c>
      <c r="DO17" s="275">
        <f t="shared" si="6"/>
        <v>14</v>
      </c>
      <c r="DP17" s="275">
        <f t="shared" si="6"/>
        <v>14</v>
      </c>
      <c r="DQ17" s="275">
        <f t="shared" si="6"/>
        <v>15</v>
      </c>
      <c r="DR17" s="275">
        <f t="shared" si="6"/>
        <v>15</v>
      </c>
      <c r="DS17" s="275">
        <f t="shared" si="6"/>
        <v>15</v>
      </c>
      <c r="DT17" s="275">
        <f t="shared" si="6"/>
        <v>15</v>
      </c>
      <c r="DU17" s="275">
        <f t="shared" si="6"/>
        <v>15</v>
      </c>
      <c r="DV17" s="275">
        <f t="shared" si="6"/>
        <v>15</v>
      </c>
      <c r="DW17" s="275">
        <f t="shared" si="6"/>
        <v>15</v>
      </c>
      <c r="DX17" s="275">
        <f t="shared" si="6"/>
        <v>15</v>
      </c>
      <c r="DY17" s="275">
        <f t="shared" si="6"/>
        <v>15</v>
      </c>
      <c r="DZ17" s="275">
        <f t="shared" ref="DZ17:GK17" si="7">COUNTIF(DZ2:DZ16,"=T")</f>
        <v>15</v>
      </c>
      <c r="EA17" s="275">
        <f t="shared" si="7"/>
        <v>15</v>
      </c>
      <c r="EB17" s="275">
        <f t="shared" si="7"/>
        <v>15</v>
      </c>
      <c r="EC17" s="275">
        <f t="shared" si="7"/>
        <v>15</v>
      </c>
      <c r="ED17" s="275">
        <f t="shared" si="7"/>
        <v>15</v>
      </c>
      <c r="EE17" s="275">
        <f t="shared" si="7"/>
        <v>15</v>
      </c>
      <c r="EF17" s="275">
        <f t="shared" si="7"/>
        <v>15</v>
      </c>
      <c r="EG17" s="275">
        <f t="shared" si="7"/>
        <v>15</v>
      </c>
      <c r="EH17" s="275">
        <f t="shared" si="7"/>
        <v>15</v>
      </c>
      <c r="EI17" s="275">
        <f t="shared" si="7"/>
        <v>15</v>
      </c>
      <c r="EJ17" s="275">
        <f t="shared" si="7"/>
        <v>15</v>
      </c>
      <c r="EK17" s="275">
        <f t="shared" si="7"/>
        <v>15</v>
      </c>
      <c r="EL17" s="275">
        <f t="shared" si="7"/>
        <v>15</v>
      </c>
      <c r="EM17" s="275">
        <f t="shared" si="7"/>
        <v>15</v>
      </c>
      <c r="EN17" s="275">
        <f t="shared" si="7"/>
        <v>15</v>
      </c>
      <c r="EO17" s="275">
        <f t="shared" si="7"/>
        <v>15</v>
      </c>
      <c r="EP17" s="275">
        <f t="shared" si="7"/>
        <v>15</v>
      </c>
      <c r="EQ17" s="275">
        <f t="shared" si="7"/>
        <v>15</v>
      </c>
      <c r="ER17" s="275">
        <f t="shared" si="7"/>
        <v>15</v>
      </c>
      <c r="ES17" s="275">
        <f t="shared" si="7"/>
        <v>15</v>
      </c>
      <c r="ET17" s="275">
        <f t="shared" si="7"/>
        <v>15</v>
      </c>
      <c r="EU17" s="275">
        <f t="shared" si="7"/>
        <v>15</v>
      </c>
      <c r="EV17" s="275">
        <f t="shared" si="7"/>
        <v>15</v>
      </c>
      <c r="EW17" s="275">
        <f t="shared" si="7"/>
        <v>15</v>
      </c>
      <c r="EX17" s="275">
        <f t="shared" si="7"/>
        <v>15</v>
      </c>
      <c r="EY17" s="275">
        <f t="shared" si="7"/>
        <v>15</v>
      </c>
      <c r="EZ17" s="275">
        <f t="shared" si="7"/>
        <v>15</v>
      </c>
      <c r="FA17" s="275">
        <f t="shared" si="7"/>
        <v>15</v>
      </c>
      <c r="FB17" s="275">
        <f t="shared" si="7"/>
        <v>15</v>
      </c>
      <c r="FC17" s="275">
        <f t="shared" si="7"/>
        <v>15</v>
      </c>
      <c r="FD17" s="275">
        <f t="shared" si="7"/>
        <v>15</v>
      </c>
      <c r="FE17" s="275">
        <f t="shared" si="7"/>
        <v>15</v>
      </c>
      <c r="FF17" s="275">
        <f t="shared" si="7"/>
        <v>15</v>
      </c>
      <c r="FG17" s="275">
        <f t="shared" si="7"/>
        <v>15</v>
      </c>
      <c r="FH17" s="275">
        <f t="shared" si="7"/>
        <v>15</v>
      </c>
      <c r="FI17" s="275">
        <f t="shared" si="7"/>
        <v>14</v>
      </c>
      <c r="FJ17" s="275">
        <f t="shared" si="7"/>
        <v>14</v>
      </c>
      <c r="FK17" s="275">
        <f t="shared" si="7"/>
        <v>14</v>
      </c>
      <c r="FL17" s="275">
        <f t="shared" si="7"/>
        <v>14</v>
      </c>
      <c r="FM17" s="275">
        <f t="shared" si="7"/>
        <v>14</v>
      </c>
      <c r="FN17" s="275">
        <f t="shared" si="7"/>
        <v>14</v>
      </c>
      <c r="FO17" s="275">
        <f t="shared" si="7"/>
        <v>14</v>
      </c>
      <c r="FP17" s="275">
        <f t="shared" si="7"/>
        <v>14</v>
      </c>
      <c r="FQ17" s="275">
        <f t="shared" si="7"/>
        <v>14</v>
      </c>
      <c r="FR17" s="275">
        <f t="shared" si="7"/>
        <v>14</v>
      </c>
      <c r="FS17" s="275">
        <f t="shared" si="7"/>
        <v>14</v>
      </c>
      <c r="FT17" s="275">
        <f t="shared" si="7"/>
        <v>14</v>
      </c>
      <c r="FU17" s="275">
        <f t="shared" si="7"/>
        <v>14</v>
      </c>
      <c r="FV17" s="275">
        <f t="shared" si="7"/>
        <v>14</v>
      </c>
      <c r="FW17" s="275">
        <f t="shared" si="7"/>
        <v>14</v>
      </c>
      <c r="FX17" s="275">
        <f t="shared" si="7"/>
        <v>15</v>
      </c>
      <c r="FY17" s="275">
        <f t="shared" si="7"/>
        <v>15</v>
      </c>
      <c r="FZ17" s="275">
        <f t="shared" si="7"/>
        <v>15</v>
      </c>
      <c r="GA17" s="275">
        <f t="shared" si="7"/>
        <v>15</v>
      </c>
      <c r="GB17" s="275">
        <f t="shared" si="7"/>
        <v>15</v>
      </c>
      <c r="GC17" s="275">
        <f t="shared" si="7"/>
        <v>15</v>
      </c>
      <c r="GD17" s="275">
        <f t="shared" si="7"/>
        <v>15</v>
      </c>
      <c r="GE17" s="275">
        <f t="shared" si="7"/>
        <v>15</v>
      </c>
      <c r="GF17" s="275">
        <f t="shared" si="7"/>
        <v>15</v>
      </c>
      <c r="GG17" s="275">
        <f t="shared" si="7"/>
        <v>15</v>
      </c>
      <c r="GH17" s="275">
        <f t="shared" si="7"/>
        <v>15</v>
      </c>
      <c r="GI17" s="275">
        <f t="shared" si="7"/>
        <v>15</v>
      </c>
      <c r="GJ17" s="275">
        <f t="shared" si="7"/>
        <v>15</v>
      </c>
      <c r="GK17" s="275">
        <f t="shared" si="7"/>
        <v>15</v>
      </c>
      <c r="GL17" s="275">
        <f t="shared" ref="GL17:IW17" si="8">COUNTIF(GL2:GL16,"=T")</f>
        <v>15</v>
      </c>
      <c r="GM17" s="275">
        <f t="shared" si="8"/>
        <v>15</v>
      </c>
      <c r="GN17" s="275">
        <f t="shared" si="8"/>
        <v>15</v>
      </c>
      <c r="GO17" s="275">
        <f t="shared" si="8"/>
        <v>15</v>
      </c>
      <c r="GP17" s="275">
        <f t="shared" si="8"/>
        <v>15</v>
      </c>
      <c r="GQ17" s="275">
        <f t="shared" si="8"/>
        <v>15</v>
      </c>
      <c r="GR17" s="275">
        <f t="shared" si="8"/>
        <v>15</v>
      </c>
      <c r="GS17" s="275">
        <f t="shared" si="8"/>
        <v>15</v>
      </c>
      <c r="GT17" s="275">
        <f t="shared" si="8"/>
        <v>15</v>
      </c>
      <c r="GU17" s="275">
        <f t="shared" si="8"/>
        <v>15</v>
      </c>
      <c r="GV17" s="275">
        <f t="shared" si="8"/>
        <v>15</v>
      </c>
      <c r="GW17" s="275">
        <f t="shared" si="8"/>
        <v>15</v>
      </c>
      <c r="GX17" s="275">
        <f t="shared" si="8"/>
        <v>15</v>
      </c>
      <c r="GY17" s="275">
        <f t="shared" si="8"/>
        <v>15</v>
      </c>
      <c r="GZ17" s="275">
        <f t="shared" si="8"/>
        <v>15</v>
      </c>
      <c r="HA17" s="275">
        <f t="shared" si="8"/>
        <v>15</v>
      </c>
      <c r="HB17" s="275">
        <f t="shared" si="8"/>
        <v>15</v>
      </c>
      <c r="HC17" s="275">
        <f t="shared" si="8"/>
        <v>15</v>
      </c>
      <c r="HD17" s="275">
        <f t="shared" si="8"/>
        <v>15</v>
      </c>
      <c r="HE17" s="275">
        <f t="shared" si="8"/>
        <v>15</v>
      </c>
      <c r="HF17" s="275">
        <f t="shared" si="8"/>
        <v>15</v>
      </c>
      <c r="HG17" s="275">
        <f t="shared" si="8"/>
        <v>15</v>
      </c>
      <c r="HH17" s="275">
        <f t="shared" si="8"/>
        <v>15</v>
      </c>
      <c r="HI17" s="275">
        <f t="shared" si="8"/>
        <v>15</v>
      </c>
      <c r="HJ17" s="275">
        <f t="shared" si="8"/>
        <v>15</v>
      </c>
      <c r="HK17" s="275">
        <f t="shared" si="8"/>
        <v>15</v>
      </c>
      <c r="HL17" s="275">
        <f t="shared" si="8"/>
        <v>15</v>
      </c>
      <c r="HM17" s="275">
        <f t="shared" si="8"/>
        <v>15</v>
      </c>
      <c r="HN17" s="275">
        <f t="shared" si="8"/>
        <v>15</v>
      </c>
      <c r="HO17" s="275">
        <f t="shared" si="8"/>
        <v>15</v>
      </c>
      <c r="HP17" s="275">
        <f t="shared" si="8"/>
        <v>15</v>
      </c>
      <c r="HQ17" s="275">
        <f t="shared" si="8"/>
        <v>15</v>
      </c>
      <c r="HR17" s="275">
        <f t="shared" si="8"/>
        <v>15</v>
      </c>
      <c r="HS17" s="275">
        <f t="shared" si="8"/>
        <v>15</v>
      </c>
      <c r="HT17" s="275">
        <f t="shared" si="8"/>
        <v>15</v>
      </c>
      <c r="HU17" s="275">
        <f t="shared" si="8"/>
        <v>15</v>
      </c>
      <c r="HV17" s="275">
        <f t="shared" si="8"/>
        <v>15</v>
      </c>
      <c r="HW17" s="275">
        <f t="shared" si="8"/>
        <v>15</v>
      </c>
      <c r="HX17" s="275">
        <f t="shared" si="8"/>
        <v>15</v>
      </c>
      <c r="HY17" s="275">
        <f t="shared" si="8"/>
        <v>15</v>
      </c>
      <c r="HZ17" s="275">
        <f t="shared" si="8"/>
        <v>15</v>
      </c>
      <c r="IA17" s="275">
        <f t="shared" si="8"/>
        <v>15</v>
      </c>
      <c r="IB17" s="275">
        <f t="shared" si="8"/>
        <v>15</v>
      </c>
      <c r="IC17" s="275">
        <f t="shared" si="8"/>
        <v>15</v>
      </c>
      <c r="ID17" s="275">
        <f t="shared" si="8"/>
        <v>15</v>
      </c>
      <c r="IE17" s="275">
        <f t="shared" si="8"/>
        <v>15</v>
      </c>
      <c r="IF17" s="275">
        <f t="shared" si="8"/>
        <v>15</v>
      </c>
      <c r="IG17" s="275">
        <f t="shared" si="8"/>
        <v>15</v>
      </c>
      <c r="IH17" s="275">
        <f t="shared" si="8"/>
        <v>15</v>
      </c>
      <c r="II17" s="275">
        <f t="shared" si="8"/>
        <v>15</v>
      </c>
      <c r="IJ17" s="275">
        <f t="shared" si="8"/>
        <v>14</v>
      </c>
      <c r="IK17" s="275">
        <f t="shared" si="8"/>
        <v>14</v>
      </c>
      <c r="IL17" s="275">
        <f t="shared" si="8"/>
        <v>14</v>
      </c>
      <c r="IM17" s="275">
        <f t="shared" si="8"/>
        <v>14</v>
      </c>
      <c r="IN17" s="275">
        <f t="shared" si="8"/>
        <v>14</v>
      </c>
      <c r="IO17" s="275">
        <f t="shared" si="8"/>
        <v>14</v>
      </c>
      <c r="IP17" s="275">
        <f t="shared" si="8"/>
        <v>14</v>
      </c>
      <c r="IQ17" s="275">
        <f t="shared" si="8"/>
        <v>14</v>
      </c>
      <c r="IR17" s="275">
        <f t="shared" si="8"/>
        <v>14</v>
      </c>
      <c r="IS17" s="275">
        <f t="shared" si="8"/>
        <v>14</v>
      </c>
      <c r="IT17" s="275">
        <f t="shared" si="8"/>
        <v>14</v>
      </c>
      <c r="IU17" s="275">
        <f t="shared" si="8"/>
        <v>14</v>
      </c>
      <c r="IV17" s="275">
        <f t="shared" si="8"/>
        <v>14</v>
      </c>
      <c r="IW17" s="275">
        <f t="shared" si="8"/>
        <v>14</v>
      </c>
      <c r="IX17" s="275">
        <f t="shared" ref="IX17:JN17" si="9">COUNTIF(IX2:IX16,"=T")</f>
        <v>14</v>
      </c>
      <c r="IY17" s="275">
        <f t="shared" si="9"/>
        <v>14</v>
      </c>
      <c r="IZ17" s="275">
        <f t="shared" si="9"/>
        <v>14</v>
      </c>
      <c r="JA17" s="275">
        <f t="shared" si="9"/>
        <v>14</v>
      </c>
      <c r="JB17" s="275">
        <f t="shared" si="9"/>
        <v>14</v>
      </c>
      <c r="JC17" s="275">
        <f t="shared" si="9"/>
        <v>14</v>
      </c>
      <c r="JD17" s="275">
        <f t="shared" si="9"/>
        <v>14</v>
      </c>
      <c r="JE17" s="275">
        <f t="shared" si="9"/>
        <v>14</v>
      </c>
      <c r="JF17" s="275">
        <f t="shared" si="9"/>
        <v>14</v>
      </c>
      <c r="JG17" s="275">
        <f t="shared" si="9"/>
        <v>14</v>
      </c>
      <c r="JH17" s="275">
        <f t="shared" si="9"/>
        <v>14</v>
      </c>
      <c r="JI17" s="275">
        <f t="shared" si="9"/>
        <v>14</v>
      </c>
      <c r="JJ17" s="275">
        <f t="shared" si="9"/>
        <v>14</v>
      </c>
      <c r="JK17" s="275">
        <f t="shared" si="9"/>
        <v>14</v>
      </c>
      <c r="JL17" s="275">
        <f t="shared" si="9"/>
        <v>14</v>
      </c>
      <c r="JM17" s="275">
        <f t="shared" si="9"/>
        <v>14</v>
      </c>
      <c r="JN17" s="275">
        <f t="shared" si="9"/>
        <v>15</v>
      </c>
    </row>
  </sheetData>
  <conditionalFormatting sqref="B2:JN16">
    <cfRule type="cellIs" dxfId="434" priority="1" operator="equal">
      <formula>"L"</formula>
    </cfRule>
  </conditionalFormatting>
  <conditionalFormatting sqref="B2:XFD1048576">
    <cfRule type="cellIs" dxfId="433" priority="9" operator="equal">
      <formula>"F"</formula>
    </cfRule>
    <cfRule type="cellIs" dxfId="432" priority="10" operator="equal">
      <formula>"T"</formula>
    </cfRule>
  </conditionalFormatting>
  <pageMargins left="0.511811024" right="0.511811024" top="0.78740157499999996" bottom="0.78740157499999996" header="0.31496062000000002" footer="0.31496062000000002"/>
  <pageSetup paperSize="9" orientation="portrait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rgb="FF0070C0"/>
  </sheetPr>
  <dimension ref="A1:AG28"/>
  <sheetViews>
    <sheetView workbookViewId="0">
      <selection activeCell="G7" sqref="G7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306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47" t="s">
        <v>238</v>
      </c>
      <c r="F4" s="448"/>
      <c r="G4" s="448"/>
      <c r="H4" s="448"/>
      <c r="I4" s="448"/>
      <c r="J4" s="448"/>
      <c r="K4" s="448"/>
      <c r="L4" s="448"/>
      <c r="M4" s="448"/>
      <c r="N4" s="448"/>
      <c r="O4" s="448"/>
      <c r="P4" s="448"/>
      <c r="Q4" s="448"/>
      <c r="R4" s="448"/>
      <c r="S4" s="448"/>
      <c r="T4" s="448"/>
      <c r="V4" s="13"/>
    </row>
    <row r="5" spans="1:24" ht="15" customHeight="1">
      <c r="F5" s="16"/>
      <c r="G5" s="16"/>
      <c r="H5" s="16"/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/>
      <c r="F8" s="23"/>
      <c r="G8" s="23"/>
      <c r="H8" s="23"/>
      <c r="I8" s="23"/>
      <c r="J8" s="23"/>
      <c r="K8" s="23"/>
      <c r="L8" s="51"/>
      <c r="M8" s="43"/>
      <c r="O8" s="102">
        <f>ROUND(Q8*P8,0)</f>
        <v>0</v>
      </c>
      <c r="P8" s="103">
        <v>5</v>
      </c>
      <c r="Q8" s="102">
        <f>SUM(F8:K8)</f>
        <v>0</v>
      </c>
      <c r="S8" s="102">
        <f>T8*P8</f>
        <v>0</v>
      </c>
      <c r="T8" s="102"/>
      <c r="U8" s="88" t="e">
        <f>ROUND((AVERAGE(F8:J8)),0)</f>
        <v>#DIV/0!</v>
      </c>
      <c r="V8" s="83"/>
      <c r="W8" s="89"/>
      <c r="X8" s="89"/>
    </row>
    <row r="9" spans="1:24" ht="22.95" customHeight="1">
      <c r="O9" s="52">
        <f>SUM(O7:O8)</f>
        <v>0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47" t="s">
        <v>260</v>
      </c>
      <c r="F18" s="448"/>
      <c r="G18" s="448"/>
      <c r="H18" s="448"/>
      <c r="I18" s="448"/>
      <c r="J18" s="448"/>
      <c r="K18" s="448"/>
      <c r="L18" s="448"/>
      <c r="M18" s="448"/>
      <c r="N18" s="448"/>
      <c r="O18" s="448"/>
      <c r="P18" s="448"/>
      <c r="Q18" s="448"/>
      <c r="R18" s="448"/>
      <c r="S18" s="448"/>
      <c r="T18" s="448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49" t="s">
        <v>265</v>
      </c>
      <c r="T20" s="429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/>
      <c r="F21" s="33">
        <f ca="1">ROUND((SUMIF($E$6:$X$9,$E21,O$6:O$9)),0)</f>
        <v>0</v>
      </c>
      <c r="G21" s="33">
        <f ca="1">ROUND((SUMIF($E$6:$X$9,$E21,S$6:S$9)),0)</f>
        <v>0</v>
      </c>
      <c r="H21" s="23"/>
      <c r="I21" s="61">
        <f ca="1">ROUND((SUMIF($E$6:$X$9,$E21,Q$6:Q$9)),0)</f>
        <v>0</v>
      </c>
      <c r="J21" s="61">
        <f ca="1">ROUND((SUMIF($E$6:$T$9,$E21,T$6:T$16)),0)</f>
        <v>0</v>
      </c>
      <c r="K21" s="23"/>
      <c r="L21" s="62" t="e">
        <f ca="1">F21/I21</f>
        <v>#DIV/0!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0" t="str">
        <f ca="1">IFERROR((AVERAGE(O21,Q21)),"")</f>
        <v/>
      </c>
      <c r="T21" s="433"/>
      <c r="U21" s="94">
        <v>1</v>
      </c>
      <c r="V21" s="95">
        <f ca="1">ROUND((SUMIF($E$6:$U$15,$E21,U$6:U$15)),0)</f>
        <v>0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1" t="str">
        <f ca="1">IFERROR((AVERAGE(O23:Q23)),"")</f>
        <v/>
      </c>
      <c r="T23" s="429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2" t="str">
        <f ca="1">IFERROR((AVERAGE(O24:Q24)),"")</f>
        <v/>
      </c>
      <c r="T24" s="453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0</v>
      </c>
      <c r="G26" s="42">
        <f t="shared" ca="1" si="1"/>
        <v>0</v>
      </c>
      <c r="H26" s="42">
        <f t="shared" si="1"/>
        <v>0</v>
      </c>
      <c r="I26" s="42">
        <f t="shared" ca="1" si="1"/>
        <v>0</v>
      </c>
      <c r="J26" s="42">
        <f t="shared" ca="1" si="1"/>
        <v>0</v>
      </c>
      <c r="K26" s="42">
        <f t="shared" si="1"/>
        <v>0</v>
      </c>
      <c r="L26" s="79" t="e">
        <f ca="1">F26/I26</f>
        <v>#DIV/0!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6" t="str">
        <f ca="1">IFERROR((AVERAGE(O26:Q26)),"")</f>
        <v/>
      </c>
      <c r="T26" s="424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185" priority="4" operator="lessThan">
      <formula>0.95</formula>
    </cfRule>
    <cfRule type="cellIs" dxfId="184" priority="5" operator="between">
      <formula>0.95</formula>
      <formula>0.999999999999999</formula>
    </cfRule>
    <cfRule type="cellIs" dxfId="183" priority="6" operator="greaterThanOrEqual">
      <formula>1</formula>
    </cfRule>
  </conditionalFormatting>
  <conditionalFormatting sqref="S21:T21">
    <cfRule type="cellIs" dxfId="182" priority="1" operator="lessThan">
      <formula>0.95</formula>
    </cfRule>
    <cfRule type="cellIs" dxfId="181" priority="2" operator="between">
      <formula>0.95</formula>
      <formula>0.999999999999999</formula>
    </cfRule>
    <cfRule type="cellIs" dxfId="180" priority="3" operator="greaterThanOrEqual">
      <formula>1</formula>
    </cfRule>
  </conditionalFormatting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rgb="FF0070C0"/>
  </sheetPr>
  <dimension ref="A1:AG28"/>
  <sheetViews>
    <sheetView workbookViewId="0">
      <selection activeCell="G7" sqref="G7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307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47" t="s">
        <v>238</v>
      </c>
      <c r="F4" s="448"/>
      <c r="G4" s="448"/>
      <c r="H4" s="448"/>
      <c r="I4" s="448"/>
      <c r="J4" s="448"/>
      <c r="K4" s="448"/>
      <c r="L4" s="448"/>
      <c r="M4" s="448"/>
      <c r="N4" s="448"/>
      <c r="O4" s="448"/>
      <c r="P4" s="448"/>
      <c r="Q4" s="448"/>
      <c r="R4" s="448"/>
      <c r="S4" s="448"/>
      <c r="T4" s="448"/>
      <c r="V4" s="13"/>
    </row>
    <row r="5" spans="1:24" ht="15" customHeight="1">
      <c r="F5" s="16"/>
      <c r="G5" s="16"/>
      <c r="H5" s="16"/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/>
      <c r="F8" s="23"/>
      <c r="G8" s="23"/>
      <c r="H8" s="23"/>
      <c r="I8" s="23"/>
      <c r="J8" s="23"/>
      <c r="K8" s="23"/>
      <c r="L8" s="51"/>
      <c r="M8" s="43"/>
      <c r="O8" s="102">
        <f>ROUND(Q8*P8,0)</f>
        <v>0</v>
      </c>
      <c r="P8" s="103">
        <v>5</v>
      </c>
      <c r="Q8" s="102">
        <f>SUM(F8:K8)</f>
        <v>0</v>
      </c>
      <c r="S8" s="102">
        <f>T8*P8</f>
        <v>0</v>
      </c>
      <c r="T8" s="102"/>
      <c r="U8" s="88" t="e">
        <f>ROUND((AVERAGE(F8:J8)),0)</f>
        <v>#DIV/0!</v>
      </c>
      <c r="V8" s="83"/>
      <c r="W8" s="89"/>
      <c r="X8" s="89"/>
    </row>
    <row r="9" spans="1:24" ht="22.95" customHeight="1">
      <c r="O9" s="52">
        <f>SUM(O7:O8)</f>
        <v>0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47" t="s">
        <v>260</v>
      </c>
      <c r="F18" s="448"/>
      <c r="G18" s="448"/>
      <c r="H18" s="448"/>
      <c r="I18" s="448"/>
      <c r="J18" s="448"/>
      <c r="K18" s="448"/>
      <c r="L18" s="448"/>
      <c r="M18" s="448"/>
      <c r="N18" s="448"/>
      <c r="O18" s="448"/>
      <c r="P18" s="448"/>
      <c r="Q18" s="448"/>
      <c r="R18" s="448"/>
      <c r="S18" s="448"/>
      <c r="T18" s="448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49" t="s">
        <v>265</v>
      </c>
      <c r="T20" s="429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/>
      <c r="F21" s="33">
        <f ca="1">ROUND((SUMIF($E$6:$X$9,$E21,O$6:O$9)),0)</f>
        <v>0</v>
      </c>
      <c r="G21" s="33">
        <f ca="1">ROUND((SUMIF($E$6:$X$9,$E21,S$6:S$9)),0)</f>
        <v>0</v>
      </c>
      <c r="H21" s="23"/>
      <c r="I21" s="61">
        <f ca="1">ROUND((SUMIF($E$6:$X$9,$E21,Q$6:Q$9)),0)</f>
        <v>0</v>
      </c>
      <c r="J21" s="61">
        <f ca="1">ROUND((SUMIF($E$6:$T$9,$E21,T$6:T$16)),0)</f>
        <v>0</v>
      </c>
      <c r="K21" s="23"/>
      <c r="L21" s="62" t="e">
        <f ca="1">F21/I21</f>
        <v>#DIV/0!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0" t="str">
        <f ca="1">IFERROR((AVERAGE(O21,Q21)),"")</f>
        <v/>
      </c>
      <c r="T21" s="433"/>
      <c r="U21" s="94">
        <v>1</v>
      </c>
      <c r="V21" s="95">
        <f ca="1">ROUND((SUMIF($E$6:$U$15,$E21,U$6:U$15)),0)</f>
        <v>0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1" t="str">
        <f ca="1">IFERROR((AVERAGE(O23:Q23)),"")</f>
        <v/>
      </c>
      <c r="T23" s="429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2" t="str">
        <f ca="1">IFERROR((AVERAGE(O24:Q24)),"")</f>
        <v/>
      </c>
      <c r="T24" s="453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0</v>
      </c>
      <c r="G26" s="42">
        <f t="shared" ca="1" si="1"/>
        <v>0</v>
      </c>
      <c r="H26" s="42">
        <f t="shared" si="1"/>
        <v>0</v>
      </c>
      <c r="I26" s="42">
        <f t="shared" ca="1" si="1"/>
        <v>0</v>
      </c>
      <c r="J26" s="42">
        <f t="shared" ca="1" si="1"/>
        <v>0</v>
      </c>
      <c r="K26" s="42">
        <f t="shared" si="1"/>
        <v>0</v>
      </c>
      <c r="L26" s="79" t="e">
        <f ca="1">F26/I26</f>
        <v>#DIV/0!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6" t="str">
        <f ca="1">IFERROR((AVERAGE(O26:Q26)),"")</f>
        <v/>
      </c>
      <c r="T26" s="424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179" priority="4" operator="lessThan">
      <formula>0.95</formula>
    </cfRule>
    <cfRule type="cellIs" dxfId="178" priority="5" operator="between">
      <formula>0.95</formula>
      <formula>0.999999999999999</formula>
    </cfRule>
    <cfRule type="cellIs" dxfId="177" priority="6" operator="greaterThanOrEqual">
      <formula>1</formula>
    </cfRule>
  </conditionalFormatting>
  <conditionalFormatting sqref="S21:T21">
    <cfRule type="cellIs" dxfId="176" priority="1" operator="lessThan">
      <formula>0.95</formula>
    </cfRule>
    <cfRule type="cellIs" dxfId="175" priority="2" operator="between">
      <formula>0.95</formula>
      <formula>0.999999999999999</formula>
    </cfRule>
    <cfRule type="cellIs" dxfId="174" priority="3" operator="greaterThanOrEqual">
      <formula>1</formula>
    </cfRule>
  </conditionalFormatting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rgb="FF0070C0"/>
  </sheetPr>
  <dimension ref="A1:AG28"/>
  <sheetViews>
    <sheetView workbookViewId="0">
      <selection activeCell="I5" sqref="I5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308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47" t="s">
        <v>238</v>
      </c>
      <c r="F4" s="448"/>
      <c r="G4" s="448"/>
      <c r="H4" s="448"/>
      <c r="I4" s="448"/>
      <c r="J4" s="448"/>
      <c r="K4" s="448"/>
      <c r="L4" s="448"/>
      <c r="M4" s="448"/>
      <c r="N4" s="448"/>
      <c r="O4" s="448"/>
      <c r="P4" s="448"/>
      <c r="Q4" s="448"/>
      <c r="R4" s="448"/>
      <c r="S4" s="448"/>
      <c r="T4" s="448"/>
      <c r="V4" s="13"/>
    </row>
    <row r="5" spans="1:24" ht="15" customHeight="1">
      <c r="F5" s="16"/>
      <c r="G5" s="16"/>
      <c r="H5" s="16"/>
      <c r="I5" s="402" t="s">
        <v>337</v>
      </c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/>
      <c r="F8" s="23"/>
      <c r="G8" s="23"/>
      <c r="H8" s="23"/>
      <c r="I8" s="23"/>
      <c r="J8" s="23"/>
      <c r="K8" s="23"/>
      <c r="L8" s="51"/>
      <c r="M8" s="43"/>
      <c r="O8" s="102">
        <f>ROUND(Q8*P8,0)</f>
        <v>0</v>
      </c>
      <c r="P8" s="103">
        <v>5</v>
      </c>
      <c r="Q8" s="102">
        <f>SUM(F8:K8)</f>
        <v>0</v>
      </c>
      <c r="S8" s="102">
        <f>T8*P8</f>
        <v>0</v>
      </c>
      <c r="T8" s="102"/>
      <c r="U8" s="88" t="e">
        <f>ROUND((AVERAGE(F8:J8)),0)</f>
        <v>#DIV/0!</v>
      </c>
      <c r="V8" s="83"/>
      <c r="W8" s="89"/>
      <c r="X8" s="89"/>
    </row>
    <row r="9" spans="1:24" ht="22.95" customHeight="1">
      <c r="O9" s="52">
        <f>SUM(O7:O8)</f>
        <v>0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47" t="s">
        <v>260</v>
      </c>
      <c r="F18" s="448"/>
      <c r="G18" s="448"/>
      <c r="H18" s="448"/>
      <c r="I18" s="448"/>
      <c r="J18" s="448"/>
      <c r="K18" s="448"/>
      <c r="L18" s="448"/>
      <c r="M18" s="448"/>
      <c r="N18" s="448"/>
      <c r="O18" s="448"/>
      <c r="P18" s="448"/>
      <c r="Q18" s="448"/>
      <c r="R18" s="448"/>
      <c r="S18" s="448"/>
      <c r="T18" s="448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49" t="s">
        <v>265</v>
      </c>
      <c r="T20" s="429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/>
      <c r="F21" s="33">
        <f ca="1">ROUND((SUMIF($E$6:$X$9,$E21,O$6:O$9)),0)</f>
        <v>0</v>
      </c>
      <c r="G21" s="33">
        <f ca="1">ROUND((SUMIF($E$6:$X$9,$E21,S$6:S$9)),0)</f>
        <v>0</v>
      </c>
      <c r="H21" s="23"/>
      <c r="I21" s="61">
        <f ca="1">ROUND((SUMIF($E$6:$X$9,$E21,Q$6:Q$9)),0)</f>
        <v>0</v>
      </c>
      <c r="J21" s="61">
        <f ca="1">ROUND((SUMIF($E$6:$T$9,$E21,T$6:T$16)),0)</f>
        <v>0</v>
      </c>
      <c r="K21" s="23"/>
      <c r="L21" s="62" t="e">
        <f ca="1">F21/I21</f>
        <v>#DIV/0!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0" t="str">
        <f ca="1">IFERROR((AVERAGE(O21,Q21)),"")</f>
        <v/>
      </c>
      <c r="T21" s="433"/>
      <c r="U21" s="94">
        <v>1</v>
      </c>
      <c r="V21" s="95">
        <f ca="1">ROUND((SUMIF($E$6:$U$15,$E21,U$6:U$15)),0)</f>
        <v>0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1" t="str">
        <f ca="1">IFERROR((AVERAGE(O23:Q23)),"")</f>
        <v/>
      </c>
      <c r="T23" s="429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2" t="str">
        <f ca="1">IFERROR((AVERAGE(O24:Q24)),"")</f>
        <v/>
      </c>
      <c r="T24" s="453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0</v>
      </c>
      <c r="G26" s="42">
        <f t="shared" ca="1" si="1"/>
        <v>0</v>
      </c>
      <c r="H26" s="42">
        <f t="shared" si="1"/>
        <v>0</v>
      </c>
      <c r="I26" s="42">
        <f t="shared" ca="1" si="1"/>
        <v>0</v>
      </c>
      <c r="J26" s="42">
        <f t="shared" ca="1" si="1"/>
        <v>0</v>
      </c>
      <c r="K26" s="42">
        <f t="shared" si="1"/>
        <v>0</v>
      </c>
      <c r="L26" s="79" t="e">
        <f ca="1">F26/I26</f>
        <v>#DIV/0!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6" t="str">
        <f ca="1">IFERROR((AVERAGE(O26:Q26)),"")</f>
        <v/>
      </c>
      <c r="T26" s="424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173" priority="4" operator="lessThan">
      <formula>0.95</formula>
    </cfRule>
    <cfRule type="cellIs" dxfId="172" priority="5" operator="between">
      <formula>0.95</formula>
      <formula>0.999999999999999</formula>
    </cfRule>
    <cfRule type="cellIs" dxfId="171" priority="6" operator="greaterThanOrEqual">
      <formula>1</formula>
    </cfRule>
  </conditionalFormatting>
  <conditionalFormatting sqref="S21:T21">
    <cfRule type="cellIs" dxfId="170" priority="1" operator="lessThan">
      <formula>0.95</formula>
    </cfRule>
    <cfRule type="cellIs" dxfId="169" priority="2" operator="between">
      <formula>0.95</formula>
      <formula>0.999999999999999</formula>
    </cfRule>
    <cfRule type="cellIs" dxfId="168" priority="3" operator="greaterThanOrEqual">
      <formula>1</formula>
    </cfRule>
  </conditionalFormatting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rgb="FF0070C0"/>
  </sheetPr>
  <dimension ref="A1:AG28"/>
  <sheetViews>
    <sheetView workbookViewId="0">
      <selection activeCell="G7" sqref="G7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309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47" t="s">
        <v>238</v>
      </c>
      <c r="F4" s="448"/>
      <c r="G4" s="448"/>
      <c r="H4" s="448"/>
      <c r="I4" s="448"/>
      <c r="J4" s="448"/>
      <c r="K4" s="448"/>
      <c r="L4" s="448"/>
      <c r="M4" s="448"/>
      <c r="N4" s="448"/>
      <c r="O4" s="448"/>
      <c r="P4" s="448"/>
      <c r="Q4" s="448"/>
      <c r="R4" s="448"/>
      <c r="S4" s="448"/>
      <c r="T4" s="448"/>
      <c r="V4" s="13"/>
    </row>
    <row r="5" spans="1:24" ht="15" customHeight="1">
      <c r="F5" s="16"/>
      <c r="G5" s="16"/>
      <c r="H5" s="16"/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/>
      <c r="F8" s="23"/>
      <c r="G8" s="23"/>
      <c r="H8" s="23"/>
      <c r="I8" s="23"/>
      <c r="J8" s="23"/>
      <c r="K8" s="23"/>
      <c r="L8" s="51"/>
      <c r="M8" s="43"/>
      <c r="O8" s="102">
        <f>ROUND(Q8*P8,0)</f>
        <v>0</v>
      </c>
      <c r="P8" s="103">
        <v>5</v>
      </c>
      <c r="Q8" s="102">
        <f>SUM(F8:K8)</f>
        <v>0</v>
      </c>
      <c r="S8" s="102">
        <f>T8*P8</f>
        <v>0</v>
      </c>
      <c r="T8" s="102"/>
      <c r="U8" s="88" t="e">
        <f>ROUND((AVERAGE(F8:J8)),0)</f>
        <v>#DIV/0!</v>
      </c>
      <c r="V8" s="83"/>
      <c r="W8" s="89"/>
      <c r="X8" s="89"/>
    </row>
    <row r="9" spans="1:24" ht="22.95" customHeight="1">
      <c r="O9" s="52">
        <f>SUM(O7:O8)</f>
        <v>0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47" t="s">
        <v>260</v>
      </c>
      <c r="F18" s="448"/>
      <c r="G18" s="448"/>
      <c r="H18" s="448"/>
      <c r="I18" s="448"/>
      <c r="J18" s="448"/>
      <c r="K18" s="448"/>
      <c r="L18" s="448"/>
      <c r="M18" s="448"/>
      <c r="N18" s="448"/>
      <c r="O18" s="448"/>
      <c r="P18" s="448"/>
      <c r="Q18" s="448"/>
      <c r="R18" s="448"/>
      <c r="S18" s="448"/>
      <c r="T18" s="448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49" t="s">
        <v>265</v>
      </c>
      <c r="T20" s="429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/>
      <c r="F21" s="33">
        <f ca="1">ROUND((SUMIF($E$6:$X$9,$E21,O$6:O$9)),0)</f>
        <v>0</v>
      </c>
      <c r="G21" s="33">
        <f ca="1">ROUND((SUMIF($E$6:$X$9,$E21,S$6:S$9)),0)</f>
        <v>0</v>
      </c>
      <c r="H21" s="23"/>
      <c r="I21" s="61">
        <f ca="1">ROUND((SUMIF($E$6:$X$9,$E21,Q$6:Q$9)),0)</f>
        <v>0</v>
      </c>
      <c r="J21" s="61">
        <f ca="1">ROUND((SUMIF($E$6:$T$9,$E21,T$6:T$16)),0)</f>
        <v>0</v>
      </c>
      <c r="K21" s="23"/>
      <c r="L21" s="62" t="e">
        <f ca="1">F21/I21</f>
        <v>#DIV/0!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0" t="str">
        <f ca="1">IFERROR((AVERAGE(O21,Q21)),"")</f>
        <v/>
      </c>
      <c r="T21" s="433"/>
      <c r="U21" s="94">
        <v>1</v>
      </c>
      <c r="V21" s="95">
        <f ca="1">ROUND((SUMIF($E$6:$U$15,$E21,U$6:U$15)),0)</f>
        <v>0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1" t="str">
        <f ca="1">IFERROR((AVERAGE(O23:Q23)),"")</f>
        <v/>
      </c>
      <c r="T23" s="429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2" t="str">
        <f ca="1">IFERROR((AVERAGE(O24:Q24)),"")</f>
        <v/>
      </c>
      <c r="T24" s="453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0</v>
      </c>
      <c r="G26" s="42">
        <f t="shared" ca="1" si="1"/>
        <v>0</v>
      </c>
      <c r="H26" s="42">
        <f t="shared" si="1"/>
        <v>0</v>
      </c>
      <c r="I26" s="42">
        <f t="shared" ca="1" si="1"/>
        <v>0</v>
      </c>
      <c r="J26" s="42">
        <f t="shared" ca="1" si="1"/>
        <v>0</v>
      </c>
      <c r="K26" s="42">
        <f t="shared" si="1"/>
        <v>0</v>
      </c>
      <c r="L26" s="79" t="e">
        <f ca="1">F26/I26</f>
        <v>#DIV/0!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6" t="str">
        <f ca="1">IFERROR((AVERAGE(O26:Q26)),"")</f>
        <v/>
      </c>
      <c r="T26" s="424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167" priority="4" operator="lessThan">
      <formula>0.95</formula>
    </cfRule>
    <cfRule type="cellIs" dxfId="166" priority="5" operator="between">
      <formula>0.95</formula>
      <formula>0.999999999999999</formula>
    </cfRule>
    <cfRule type="cellIs" dxfId="165" priority="6" operator="greaterThanOrEqual">
      <formula>1</formula>
    </cfRule>
  </conditionalFormatting>
  <conditionalFormatting sqref="S21:T21">
    <cfRule type="cellIs" dxfId="164" priority="1" operator="lessThan">
      <formula>0.95</formula>
    </cfRule>
    <cfRule type="cellIs" dxfId="163" priority="2" operator="between">
      <formula>0.95</formula>
      <formula>0.999999999999999</formula>
    </cfRule>
    <cfRule type="cellIs" dxfId="162" priority="3" operator="greaterThanOrEqual">
      <formula>1</formula>
    </cfRule>
  </conditionalFormatting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rgb="FF0070C0"/>
  </sheetPr>
  <dimension ref="A1:AG28"/>
  <sheetViews>
    <sheetView workbookViewId="0">
      <selection activeCell="G7" sqref="G7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310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47" t="s">
        <v>238</v>
      </c>
      <c r="F4" s="448"/>
      <c r="G4" s="448"/>
      <c r="H4" s="448"/>
      <c r="I4" s="448"/>
      <c r="J4" s="448"/>
      <c r="K4" s="448"/>
      <c r="L4" s="448"/>
      <c r="M4" s="448"/>
      <c r="N4" s="448"/>
      <c r="O4" s="448"/>
      <c r="P4" s="448"/>
      <c r="Q4" s="448"/>
      <c r="R4" s="448"/>
      <c r="S4" s="448"/>
      <c r="T4" s="448"/>
      <c r="V4" s="13"/>
    </row>
    <row r="5" spans="1:24" ht="15" customHeight="1">
      <c r="F5" s="16"/>
      <c r="G5" s="16"/>
      <c r="H5" s="16"/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/>
      <c r="F8" s="23"/>
      <c r="G8" s="23"/>
      <c r="H8" s="23"/>
      <c r="I8" s="23"/>
      <c r="J8" s="23"/>
      <c r="K8" s="23"/>
      <c r="L8" s="51"/>
      <c r="M8" s="43"/>
      <c r="O8" s="102">
        <f>ROUND(Q8*P8,0)</f>
        <v>0</v>
      </c>
      <c r="P8" s="103">
        <v>5</v>
      </c>
      <c r="Q8" s="102">
        <f>SUM(F8:K8)</f>
        <v>0</v>
      </c>
      <c r="S8" s="102">
        <f>T8*P8</f>
        <v>0</v>
      </c>
      <c r="T8" s="102"/>
      <c r="U8" s="88" t="e">
        <f>ROUND((AVERAGE(F8:J8)),0)</f>
        <v>#DIV/0!</v>
      </c>
      <c r="V8" s="83"/>
      <c r="W8" s="89"/>
      <c r="X8" s="89"/>
    </row>
    <row r="9" spans="1:24" ht="22.95" customHeight="1">
      <c r="O9" s="52">
        <f>SUM(O7:O8)</f>
        <v>0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47" t="s">
        <v>260</v>
      </c>
      <c r="F18" s="448"/>
      <c r="G18" s="448"/>
      <c r="H18" s="448"/>
      <c r="I18" s="448"/>
      <c r="J18" s="448"/>
      <c r="K18" s="448"/>
      <c r="L18" s="448"/>
      <c r="M18" s="448"/>
      <c r="N18" s="448"/>
      <c r="O18" s="448"/>
      <c r="P18" s="448"/>
      <c r="Q18" s="448"/>
      <c r="R18" s="448"/>
      <c r="S18" s="448"/>
      <c r="T18" s="448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49" t="s">
        <v>265</v>
      </c>
      <c r="T20" s="429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/>
      <c r="F21" s="33">
        <f ca="1">ROUND((SUMIF($E$6:$X$9,$E21,O$6:O$9)),0)</f>
        <v>0</v>
      </c>
      <c r="G21" s="33">
        <f ca="1">ROUND((SUMIF($E$6:$X$9,$E21,S$6:S$9)),0)</f>
        <v>0</v>
      </c>
      <c r="H21" s="23"/>
      <c r="I21" s="61">
        <f ca="1">ROUND((SUMIF($E$6:$X$9,$E21,Q$6:Q$9)),0)</f>
        <v>0</v>
      </c>
      <c r="J21" s="61">
        <f ca="1">ROUND((SUMIF($E$6:$T$9,$E21,T$6:T$16)),0)</f>
        <v>0</v>
      </c>
      <c r="K21" s="23"/>
      <c r="L21" s="62" t="e">
        <f ca="1">F21/I21</f>
        <v>#DIV/0!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0" t="str">
        <f ca="1">IFERROR((AVERAGE(O21,Q21)),"")</f>
        <v/>
      </c>
      <c r="T21" s="433"/>
      <c r="U21" s="94">
        <v>1</v>
      </c>
      <c r="V21" s="95">
        <f ca="1">ROUND((SUMIF($E$6:$U$15,$E21,U$6:U$15)),0)</f>
        <v>0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1" t="str">
        <f ca="1">IFERROR((AVERAGE(O23:Q23)),"")</f>
        <v/>
      </c>
      <c r="T23" s="429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2" t="str">
        <f ca="1">IFERROR((AVERAGE(O24:Q24)),"")</f>
        <v/>
      </c>
      <c r="T24" s="453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0</v>
      </c>
      <c r="G26" s="42">
        <f t="shared" ca="1" si="1"/>
        <v>0</v>
      </c>
      <c r="H26" s="42">
        <f t="shared" si="1"/>
        <v>0</v>
      </c>
      <c r="I26" s="42">
        <f t="shared" ca="1" si="1"/>
        <v>0</v>
      </c>
      <c r="J26" s="42">
        <f t="shared" ca="1" si="1"/>
        <v>0</v>
      </c>
      <c r="K26" s="42">
        <f t="shared" si="1"/>
        <v>0</v>
      </c>
      <c r="L26" s="79" t="e">
        <f ca="1">F26/I26</f>
        <v>#DIV/0!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6" t="str">
        <f ca="1">IFERROR((AVERAGE(O26:Q26)),"")</f>
        <v/>
      </c>
      <c r="T26" s="424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161" priority="4" operator="lessThan">
      <formula>0.95</formula>
    </cfRule>
    <cfRule type="cellIs" dxfId="160" priority="5" operator="between">
      <formula>0.95</formula>
      <formula>0.999999999999999</formula>
    </cfRule>
    <cfRule type="cellIs" dxfId="159" priority="6" operator="greaterThanOrEqual">
      <formula>1</formula>
    </cfRule>
  </conditionalFormatting>
  <conditionalFormatting sqref="S21:T21">
    <cfRule type="cellIs" dxfId="158" priority="1" operator="lessThan">
      <formula>0.95</formula>
    </cfRule>
    <cfRule type="cellIs" dxfId="157" priority="2" operator="between">
      <formula>0.95</formula>
      <formula>0.999999999999999</formula>
    </cfRule>
    <cfRule type="cellIs" dxfId="156" priority="3" operator="greaterThanOrEqual">
      <formula>1</formula>
    </cfRule>
  </conditionalFormatting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rgb="FF0070C0"/>
  </sheetPr>
  <dimension ref="A1:AG28"/>
  <sheetViews>
    <sheetView workbookViewId="0">
      <selection activeCell="G7" sqref="G7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311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47" t="s">
        <v>238</v>
      </c>
      <c r="F4" s="448"/>
      <c r="G4" s="448"/>
      <c r="H4" s="448"/>
      <c r="I4" s="448"/>
      <c r="J4" s="448"/>
      <c r="K4" s="448"/>
      <c r="L4" s="448"/>
      <c r="M4" s="448"/>
      <c r="N4" s="448"/>
      <c r="O4" s="448"/>
      <c r="P4" s="448"/>
      <c r="Q4" s="448"/>
      <c r="R4" s="448"/>
      <c r="S4" s="448"/>
      <c r="T4" s="448"/>
      <c r="V4" s="13"/>
    </row>
    <row r="5" spans="1:24" ht="15" customHeight="1">
      <c r="F5" s="16"/>
      <c r="G5" s="16"/>
      <c r="H5" s="16"/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/>
      <c r="F8" s="23"/>
      <c r="G8" s="23"/>
      <c r="H8" s="23"/>
      <c r="I8" s="23"/>
      <c r="J8" s="23"/>
      <c r="K8" s="23"/>
      <c r="L8" s="51"/>
      <c r="M8" s="43"/>
      <c r="O8" s="102">
        <f>ROUND(Q8*P8,0)</f>
        <v>0</v>
      </c>
      <c r="P8" s="103">
        <v>5</v>
      </c>
      <c r="Q8" s="102">
        <f>SUM(F8:K8)</f>
        <v>0</v>
      </c>
      <c r="S8" s="102">
        <f>T8*P8</f>
        <v>0</v>
      </c>
      <c r="T8" s="102"/>
      <c r="U8" s="88" t="e">
        <f>ROUND((AVERAGE(F8:J8)),0)</f>
        <v>#DIV/0!</v>
      </c>
      <c r="V8" s="83"/>
      <c r="W8" s="89"/>
      <c r="X8" s="89"/>
    </row>
    <row r="9" spans="1:24" ht="22.95" customHeight="1">
      <c r="O9" s="52">
        <f>SUM(O7:O8)</f>
        <v>0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47" t="s">
        <v>260</v>
      </c>
      <c r="F18" s="448"/>
      <c r="G18" s="448"/>
      <c r="H18" s="448"/>
      <c r="I18" s="448"/>
      <c r="J18" s="448"/>
      <c r="K18" s="448"/>
      <c r="L18" s="448"/>
      <c r="M18" s="448"/>
      <c r="N18" s="448"/>
      <c r="O18" s="448"/>
      <c r="P18" s="448"/>
      <c r="Q18" s="448"/>
      <c r="R18" s="448"/>
      <c r="S18" s="448"/>
      <c r="T18" s="448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49" t="s">
        <v>265</v>
      </c>
      <c r="T20" s="429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/>
      <c r="F21" s="33">
        <f ca="1">ROUND((SUMIF($E$6:$X$9,$E21,O$6:O$9)),0)</f>
        <v>0</v>
      </c>
      <c r="G21" s="33">
        <f ca="1">ROUND((SUMIF($E$6:$X$9,$E21,S$6:S$9)),0)</f>
        <v>0</v>
      </c>
      <c r="H21" s="23"/>
      <c r="I21" s="61">
        <f ca="1">ROUND((SUMIF($E$6:$X$9,$E21,Q$6:Q$9)),0)</f>
        <v>0</v>
      </c>
      <c r="J21" s="61">
        <f ca="1">ROUND((SUMIF($E$6:$T$9,$E21,T$6:T$16)),0)</f>
        <v>0</v>
      </c>
      <c r="K21" s="23"/>
      <c r="L21" s="62" t="e">
        <f ca="1">F21/I21</f>
        <v>#DIV/0!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0" t="str">
        <f ca="1">IFERROR((AVERAGE(O21,Q21)),"")</f>
        <v/>
      </c>
      <c r="T21" s="433"/>
      <c r="U21" s="94">
        <v>1</v>
      </c>
      <c r="V21" s="95">
        <f ca="1">ROUND((SUMIF($E$6:$U$15,$E21,U$6:U$15)),0)</f>
        <v>0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1" t="str">
        <f ca="1">IFERROR((AVERAGE(O23:Q23)),"")</f>
        <v/>
      </c>
      <c r="T23" s="429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2" t="str">
        <f ca="1">IFERROR((AVERAGE(O24:Q24)),"")</f>
        <v/>
      </c>
      <c r="T24" s="453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0</v>
      </c>
      <c r="G26" s="42">
        <f t="shared" ca="1" si="1"/>
        <v>0</v>
      </c>
      <c r="H26" s="42">
        <f t="shared" si="1"/>
        <v>0</v>
      </c>
      <c r="I26" s="42">
        <f t="shared" ca="1" si="1"/>
        <v>0</v>
      </c>
      <c r="J26" s="42">
        <f t="shared" ca="1" si="1"/>
        <v>0</v>
      </c>
      <c r="K26" s="42">
        <f t="shared" si="1"/>
        <v>0</v>
      </c>
      <c r="L26" s="79" t="e">
        <f ca="1">F26/I26</f>
        <v>#DIV/0!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6" t="str">
        <f ca="1">IFERROR((AVERAGE(O26:Q26)),"")</f>
        <v/>
      </c>
      <c r="T26" s="424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155" priority="4" operator="lessThan">
      <formula>0.95</formula>
    </cfRule>
    <cfRule type="cellIs" dxfId="154" priority="5" operator="between">
      <formula>0.95</formula>
      <formula>0.999999999999999</formula>
    </cfRule>
    <cfRule type="cellIs" dxfId="153" priority="6" operator="greaterThanOrEqual">
      <formula>1</formula>
    </cfRule>
  </conditionalFormatting>
  <conditionalFormatting sqref="S21:T21">
    <cfRule type="cellIs" dxfId="152" priority="1" operator="lessThan">
      <formula>0.95</formula>
    </cfRule>
    <cfRule type="cellIs" dxfId="151" priority="2" operator="between">
      <formula>0.95</formula>
      <formula>0.999999999999999</formula>
    </cfRule>
    <cfRule type="cellIs" dxfId="150" priority="3" operator="greaterThanOrEqual">
      <formula>1</formula>
    </cfRule>
  </conditionalFormatting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rgb="FF0070C0"/>
  </sheetPr>
  <dimension ref="A1:AG28"/>
  <sheetViews>
    <sheetView workbookViewId="0">
      <selection activeCell="G7" sqref="G7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312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47" t="s">
        <v>238</v>
      </c>
      <c r="F4" s="448"/>
      <c r="G4" s="448"/>
      <c r="H4" s="448"/>
      <c r="I4" s="448"/>
      <c r="J4" s="448"/>
      <c r="K4" s="448"/>
      <c r="L4" s="448"/>
      <c r="M4" s="448"/>
      <c r="N4" s="448"/>
      <c r="O4" s="448"/>
      <c r="P4" s="448"/>
      <c r="Q4" s="448"/>
      <c r="R4" s="448"/>
      <c r="S4" s="448"/>
      <c r="T4" s="448"/>
      <c r="V4" s="13"/>
    </row>
    <row r="5" spans="1:24" ht="15" customHeight="1">
      <c r="F5" s="16"/>
      <c r="G5" s="16"/>
      <c r="H5" s="16"/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/>
      <c r="F8" s="23"/>
      <c r="G8" s="23"/>
      <c r="H8" s="23"/>
      <c r="I8" s="23"/>
      <c r="J8" s="23"/>
      <c r="K8" s="23"/>
      <c r="L8" s="51"/>
      <c r="M8" s="43"/>
      <c r="O8" s="102">
        <f>ROUND(Q8*P8,0)</f>
        <v>0</v>
      </c>
      <c r="P8" s="103">
        <v>5</v>
      </c>
      <c r="Q8" s="102">
        <f>SUM(F8:K8)</f>
        <v>0</v>
      </c>
      <c r="S8" s="102">
        <f>T8*P8</f>
        <v>0</v>
      </c>
      <c r="T8" s="102"/>
      <c r="U8" s="88" t="e">
        <f>ROUND((AVERAGE(F8:J8)),0)</f>
        <v>#DIV/0!</v>
      </c>
      <c r="V8" s="83"/>
      <c r="W8" s="89"/>
      <c r="X8" s="89"/>
    </row>
    <row r="9" spans="1:24" ht="22.95" customHeight="1">
      <c r="O9" s="52">
        <f>SUM(O7:O8)</f>
        <v>0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47" t="s">
        <v>260</v>
      </c>
      <c r="F18" s="448"/>
      <c r="G18" s="448"/>
      <c r="H18" s="448"/>
      <c r="I18" s="448"/>
      <c r="J18" s="448"/>
      <c r="K18" s="448"/>
      <c r="L18" s="448"/>
      <c r="M18" s="448"/>
      <c r="N18" s="448"/>
      <c r="O18" s="448"/>
      <c r="P18" s="448"/>
      <c r="Q18" s="448"/>
      <c r="R18" s="448"/>
      <c r="S18" s="448"/>
      <c r="T18" s="448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49" t="s">
        <v>265</v>
      </c>
      <c r="T20" s="429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/>
      <c r="F21" s="33">
        <f ca="1">ROUND((SUMIF($E$6:$X$9,$E21,O$6:O$9)),0)</f>
        <v>0</v>
      </c>
      <c r="G21" s="33">
        <f ca="1">ROUND((SUMIF($E$6:$X$9,$E21,S$6:S$9)),0)</f>
        <v>0</v>
      </c>
      <c r="H21" s="23"/>
      <c r="I21" s="61">
        <f ca="1">ROUND((SUMIF($E$6:$X$9,$E21,Q$6:Q$9)),0)</f>
        <v>0</v>
      </c>
      <c r="J21" s="61">
        <f ca="1">ROUND((SUMIF($E$6:$T$9,$E21,T$6:T$16)),0)</f>
        <v>0</v>
      </c>
      <c r="K21" s="23"/>
      <c r="L21" s="62" t="e">
        <f ca="1">F21/I21</f>
        <v>#DIV/0!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0" t="str">
        <f ca="1">IFERROR((AVERAGE(O21,Q21)),"")</f>
        <v/>
      </c>
      <c r="T21" s="433"/>
      <c r="U21" s="94">
        <v>1</v>
      </c>
      <c r="V21" s="95">
        <f ca="1">ROUND((SUMIF($E$6:$U$15,$E21,U$6:U$15)),0)</f>
        <v>0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1" t="str">
        <f ca="1">IFERROR((AVERAGE(O23:Q23)),"")</f>
        <v/>
      </c>
      <c r="T23" s="429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2" t="str">
        <f ca="1">IFERROR((AVERAGE(O24:Q24)),"")</f>
        <v/>
      </c>
      <c r="T24" s="453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0</v>
      </c>
      <c r="G26" s="42">
        <f t="shared" ca="1" si="1"/>
        <v>0</v>
      </c>
      <c r="H26" s="42">
        <f t="shared" si="1"/>
        <v>0</v>
      </c>
      <c r="I26" s="42">
        <f t="shared" ca="1" si="1"/>
        <v>0</v>
      </c>
      <c r="J26" s="42">
        <f t="shared" ca="1" si="1"/>
        <v>0</v>
      </c>
      <c r="K26" s="42">
        <f t="shared" si="1"/>
        <v>0</v>
      </c>
      <c r="L26" s="79" t="e">
        <f ca="1">F26/I26</f>
        <v>#DIV/0!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6" t="str">
        <f ca="1">IFERROR((AVERAGE(O26:Q26)),"")</f>
        <v/>
      </c>
      <c r="T26" s="424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149" priority="4" operator="lessThan">
      <formula>0.95</formula>
    </cfRule>
    <cfRule type="cellIs" dxfId="148" priority="5" operator="between">
      <formula>0.95</formula>
      <formula>0.999999999999999</formula>
    </cfRule>
    <cfRule type="cellIs" dxfId="147" priority="6" operator="greaterThanOrEqual">
      <formula>1</formula>
    </cfRule>
  </conditionalFormatting>
  <conditionalFormatting sqref="S21:T21">
    <cfRule type="cellIs" dxfId="146" priority="1" operator="lessThan">
      <formula>0.95</formula>
    </cfRule>
    <cfRule type="cellIs" dxfId="145" priority="2" operator="between">
      <formula>0.95</formula>
      <formula>0.999999999999999</formula>
    </cfRule>
    <cfRule type="cellIs" dxfId="144" priority="3" operator="greaterThanOrEqual">
      <formula>1</formula>
    </cfRule>
  </conditionalFormatting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rgb="FF0070C0"/>
  </sheetPr>
  <dimension ref="A1:AG28"/>
  <sheetViews>
    <sheetView workbookViewId="0">
      <selection activeCell="G7" sqref="G7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313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47" t="s">
        <v>238</v>
      </c>
      <c r="F4" s="448"/>
      <c r="G4" s="448"/>
      <c r="H4" s="448"/>
      <c r="I4" s="448"/>
      <c r="J4" s="448"/>
      <c r="K4" s="448"/>
      <c r="L4" s="448"/>
      <c r="M4" s="448"/>
      <c r="N4" s="448"/>
      <c r="O4" s="448"/>
      <c r="P4" s="448"/>
      <c r="Q4" s="448"/>
      <c r="R4" s="448"/>
      <c r="S4" s="448"/>
      <c r="T4" s="448"/>
      <c r="V4" s="13"/>
    </row>
    <row r="5" spans="1:24" ht="15" customHeight="1">
      <c r="F5" s="16"/>
      <c r="G5" s="16"/>
      <c r="H5" s="16"/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/>
      <c r="F8" s="23"/>
      <c r="G8" s="23"/>
      <c r="H8" s="23"/>
      <c r="I8" s="23"/>
      <c r="J8" s="23"/>
      <c r="K8" s="23"/>
      <c r="L8" s="51"/>
      <c r="M8" s="43"/>
      <c r="O8" s="102">
        <f>ROUND(Q8*P8,0)</f>
        <v>0</v>
      </c>
      <c r="P8" s="103">
        <v>5</v>
      </c>
      <c r="Q8" s="102">
        <f>SUM(F8:K8)</f>
        <v>0</v>
      </c>
      <c r="S8" s="102">
        <f>T8*P8</f>
        <v>0</v>
      </c>
      <c r="T8" s="102"/>
      <c r="U8" s="88" t="e">
        <f>ROUND((AVERAGE(F8:J8)),0)</f>
        <v>#DIV/0!</v>
      </c>
      <c r="V8" s="83"/>
      <c r="W8" s="89"/>
      <c r="X8" s="89"/>
    </row>
    <row r="9" spans="1:24" ht="22.95" customHeight="1">
      <c r="O9" s="52">
        <f>SUM(O7:O8)</f>
        <v>0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47" t="s">
        <v>260</v>
      </c>
      <c r="F18" s="448"/>
      <c r="G18" s="448"/>
      <c r="H18" s="448"/>
      <c r="I18" s="448"/>
      <c r="J18" s="448"/>
      <c r="K18" s="448"/>
      <c r="L18" s="448"/>
      <c r="M18" s="448"/>
      <c r="N18" s="448"/>
      <c r="O18" s="448"/>
      <c r="P18" s="448"/>
      <c r="Q18" s="448"/>
      <c r="R18" s="448"/>
      <c r="S18" s="448"/>
      <c r="T18" s="448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49" t="s">
        <v>265</v>
      </c>
      <c r="T20" s="429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/>
      <c r="F21" s="33">
        <f ca="1">ROUND((SUMIF($E$6:$X$9,$E21,O$6:O$9)),0)</f>
        <v>0</v>
      </c>
      <c r="G21" s="33">
        <f ca="1">ROUND((SUMIF($E$6:$X$9,$E21,S$6:S$9)),0)</f>
        <v>0</v>
      </c>
      <c r="H21" s="23"/>
      <c r="I21" s="61">
        <f ca="1">ROUND((SUMIF($E$6:$X$9,$E21,Q$6:Q$9)),0)</f>
        <v>0</v>
      </c>
      <c r="J21" s="61">
        <f ca="1">ROUND((SUMIF($E$6:$T$9,$E21,T$6:T$16)),0)</f>
        <v>0</v>
      </c>
      <c r="K21" s="23"/>
      <c r="L21" s="62" t="e">
        <f ca="1">F21/I21</f>
        <v>#DIV/0!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0" t="str">
        <f ca="1">IFERROR((AVERAGE(O21,Q21)),"")</f>
        <v/>
      </c>
      <c r="T21" s="433"/>
      <c r="U21" s="94">
        <v>1</v>
      </c>
      <c r="V21" s="95">
        <f ca="1">ROUND((SUMIF($E$6:$U$15,$E21,U$6:U$15)),0)</f>
        <v>0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1" t="str">
        <f ca="1">IFERROR((AVERAGE(O23:Q23)),"")</f>
        <v/>
      </c>
      <c r="T23" s="429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2" t="str">
        <f ca="1">IFERROR((AVERAGE(O24:Q24)),"")</f>
        <v/>
      </c>
      <c r="T24" s="453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0</v>
      </c>
      <c r="G26" s="42">
        <f t="shared" ca="1" si="1"/>
        <v>0</v>
      </c>
      <c r="H26" s="42">
        <f t="shared" si="1"/>
        <v>0</v>
      </c>
      <c r="I26" s="42">
        <f t="shared" ca="1" si="1"/>
        <v>0</v>
      </c>
      <c r="J26" s="42">
        <f t="shared" ca="1" si="1"/>
        <v>0</v>
      </c>
      <c r="K26" s="42">
        <f t="shared" si="1"/>
        <v>0</v>
      </c>
      <c r="L26" s="79" t="e">
        <f ca="1">F26/I26</f>
        <v>#DIV/0!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6" t="str">
        <f ca="1">IFERROR((AVERAGE(O26:Q26)),"")</f>
        <v/>
      </c>
      <c r="T26" s="424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143" priority="4" operator="lessThan">
      <formula>0.95</formula>
    </cfRule>
    <cfRule type="cellIs" dxfId="142" priority="5" operator="between">
      <formula>0.95</formula>
      <formula>0.999999999999999</formula>
    </cfRule>
    <cfRule type="cellIs" dxfId="141" priority="6" operator="greaterThanOrEqual">
      <formula>1</formula>
    </cfRule>
  </conditionalFormatting>
  <conditionalFormatting sqref="S21:T21">
    <cfRule type="cellIs" dxfId="140" priority="1" operator="lessThan">
      <formula>0.95</formula>
    </cfRule>
    <cfRule type="cellIs" dxfId="139" priority="2" operator="between">
      <formula>0.95</formula>
      <formula>0.999999999999999</formula>
    </cfRule>
    <cfRule type="cellIs" dxfId="138" priority="3" operator="greaterThanOrEqual">
      <formula>1</formula>
    </cfRule>
  </conditionalFormatting>
  <pageMargins left="0.75" right="0.75" top="1" bottom="1" header="0.5" footer="0.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tabColor rgb="FF0070C0"/>
  </sheetPr>
  <dimension ref="A1:AG28"/>
  <sheetViews>
    <sheetView workbookViewId="0">
      <selection activeCell="G7" sqref="G7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314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47" t="s">
        <v>238</v>
      </c>
      <c r="F4" s="448"/>
      <c r="G4" s="448"/>
      <c r="H4" s="448"/>
      <c r="I4" s="448"/>
      <c r="J4" s="448"/>
      <c r="K4" s="448"/>
      <c r="L4" s="448"/>
      <c r="M4" s="448"/>
      <c r="N4" s="448"/>
      <c r="O4" s="448"/>
      <c r="P4" s="448"/>
      <c r="Q4" s="448"/>
      <c r="R4" s="448"/>
      <c r="S4" s="448"/>
      <c r="T4" s="448"/>
      <c r="V4" s="13"/>
    </row>
    <row r="5" spans="1:24" ht="15" customHeight="1">
      <c r="F5" s="16"/>
      <c r="G5" s="16"/>
      <c r="H5" s="16"/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/>
      <c r="F8" s="23"/>
      <c r="G8" s="23"/>
      <c r="H8" s="23"/>
      <c r="I8" s="23"/>
      <c r="J8" s="23"/>
      <c r="K8" s="23"/>
      <c r="L8" s="51"/>
      <c r="M8" s="43"/>
      <c r="O8" s="102">
        <f>ROUND(Q8*P8,0)</f>
        <v>0</v>
      </c>
      <c r="P8" s="103">
        <v>5</v>
      </c>
      <c r="Q8" s="102">
        <f>SUM(F8:K8)</f>
        <v>0</v>
      </c>
      <c r="S8" s="102">
        <f>T8*P8</f>
        <v>0</v>
      </c>
      <c r="T8" s="102"/>
      <c r="U8" s="88" t="e">
        <f>ROUND((AVERAGE(F8:J8)),0)</f>
        <v>#DIV/0!</v>
      </c>
      <c r="V8" s="83"/>
      <c r="W8" s="89"/>
      <c r="X8" s="89"/>
    </row>
    <row r="9" spans="1:24" ht="22.95" customHeight="1">
      <c r="O9" s="52">
        <f>SUM(O7:O8)</f>
        <v>0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47" t="s">
        <v>260</v>
      </c>
      <c r="F18" s="448"/>
      <c r="G18" s="448"/>
      <c r="H18" s="448"/>
      <c r="I18" s="448"/>
      <c r="J18" s="448"/>
      <c r="K18" s="448"/>
      <c r="L18" s="448"/>
      <c r="M18" s="448"/>
      <c r="N18" s="448"/>
      <c r="O18" s="448"/>
      <c r="P18" s="448"/>
      <c r="Q18" s="448"/>
      <c r="R18" s="448"/>
      <c r="S18" s="448"/>
      <c r="T18" s="448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49" t="s">
        <v>265</v>
      </c>
      <c r="T20" s="429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/>
      <c r="F21" s="33">
        <f ca="1">ROUND((SUMIF($E$6:$X$9,$E21,O$6:O$9)),0)</f>
        <v>0</v>
      </c>
      <c r="G21" s="33">
        <f ca="1">ROUND((SUMIF($E$6:$X$9,$E21,S$6:S$9)),0)</f>
        <v>0</v>
      </c>
      <c r="H21" s="23"/>
      <c r="I21" s="61">
        <f ca="1">ROUND((SUMIF($E$6:$X$9,$E21,Q$6:Q$9)),0)</f>
        <v>0</v>
      </c>
      <c r="J21" s="61">
        <f ca="1">ROUND((SUMIF($E$6:$T$9,$E21,T$6:T$16)),0)</f>
        <v>0</v>
      </c>
      <c r="K21" s="23"/>
      <c r="L21" s="62" t="e">
        <f ca="1">F21/I21</f>
        <v>#DIV/0!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0" t="str">
        <f ca="1">IFERROR((AVERAGE(O21,Q21)),"")</f>
        <v/>
      </c>
      <c r="T21" s="433"/>
      <c r="U21" s="94">
        <v>1</v>
      </c>
      <c r="V21" s="95">
        <f ca="1">ROUND((SUMIF($E$6:$U$15,$E21,U$6:U$15)),0)</f>
        <v>0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1" t="str">
        <f ca="1">IFERROR((AVERAGE(O23:Q23)),"")</f>
        <v/>
      </c>
      <c r="T23" s="429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2" t="str">
        <f ca="1">IFERROR((AVERAGE(O24:Q24)),"")</f>
        <v/>
      </c>
      <c r="T24" s="453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0</v>
      </c>
      <c r="G26" s="42">
        <f t="shared" ca="1" si="1"/>
        <v>0</v>
      </c>
      <c r="H26" s="42">
        <f t="shared" si="1"/>
        <v>0</v>
      </c>
      <c r="I26" s="42">
        <f t="shared" ca="1" si="1"/>
        <v>0</v>
      </c>
      <c r="J26" s="42">
        <f t="shared" ca="1" si="1"/>
        <v>0</v>
      </c>
      <c r="K26" s="42">
        <f t="shared" si="1"/>
        <v>0</v>
      </c>
      <c r="L26" s="79" t="e">
        <f ca="1">F26/I26</f>
        <v>#DIV/0!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6" t="str">
        <f ca="1">IFERROR((AVERAGE(O26:Q26)),"")</f>
        <v/>
      </c>
      <c r="T26" s="424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137" priority="4" operator="lessThan">
      <formula>0.95</formula>
    </cfRule>
    <cfRule type="cellIs" dxfId="136" priority="5" operator="between">
      <formula>0.95</formula>
      <formula>0.999999999999999</formula>
    </cfRule>
    <cfRule type="cellIs" dxfId="135" priority="6" operator="greaterThanOrEqual">
      <formula>1</formula>
    </cfRule>
  </conditionalFormatting>
  <conditionalFormatting sqref="S21:T21">
    <cfRule type="cellIs" dxfId="134" priority="1" operator="lessThan">
      <formula>0.95</formula>
    </cfRule>
    <cfRule type="cellIs" dxfId="133" priority="2" operator="between">
      <formula>0.95</formula>
      <formula>0.999999999999999</formula>
    </cfRule>
    <cfRule type="cellIs" dxfId="132" priority="3" operator="greaterThanOrEqual">
      <formula>1</formula>
    </cfRule>
  </conditionalFormatting>
  <pageMargins left="0.75" right="0.75" top="1" bottom="1" header="0.5" footer="0.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tabColor rgb="FF0070C0"/>
  </sheetPr>
  <dimension ref="A1:AG28"/>
  <sheetViews>
    <sheetView workbookViewId="0">
      <selection activeCell="G7" sqref="G7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315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47" t="s">
        <v>238</v>
      </c>
      <c r="F4" s="448"/>
      <c r="G4" s="448"/>
      <c r="H4" s="448"/>
      <c r="I4" s="448"/>
      <c r="J4" s="448"/>
      <c r="K4" s="448"/>
      <c r="L4" s="448"/>
      <c r="M4" s="448"/>
      <c r="N4" s="448"/>
      <c r="O4" s="448"/>
      <c r="P4" s="448"/>
      <c r="Q4" s="448"/>
      <c r="R4" s="448"/>
      <c r="S4" s="448"/>
      <c r="T4" s="448"/>
      <c r="V4" s="13"/>
    </row>
    <row r="5" spans="1:24" ht="15" customHeight="1">
      <c r="F5" s="16"/>
      <c r="G5" s="16"/>
      <c r="H5" s="16"/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/>
      <c r="F8" s="23"/>
      <c r="G8" s="23"/>
      <c r="H8" s="23"/>
      <c r="I8" s="23"/>
      <c r="J8" s="23"/>
      <c r="K8" s="23"/>
      <c r="L8" s="51"/>
      <c r="M8" s="43"/>
      <c r="O8" s="102">
        <f>ROUND(Q8*P8,0)</f>
        <v>0</v>
      </c>
      <c r="P8" s="103">
        <v>5</v>
      </c>
      <c r="Q8" s="102">
        <f>SUM(F8:K8)</f>
        <v>0</v>
      </c>
      <c r="S8" s="102">
        <f>T8*P8</f>
        <v>0</v>
      </c>
      <c r="T8" s="102"/>
      <c r="U8" s="88" t="e">
        <f>ROUND((AVERAGE(F8:J8)),0)</f>
        <v>#DIV/0!</v>
      </c>
      <c r="V8" s="83"/>
      <c r="W8" s="89"/>
      <c r="X8" s="89"/>
    </row>
    <row r="9" spans="1:24" ht="22.95" customHeight="1">
      <c r="O9" s="52">
        <f>SUM(O7:O8)</f>
        <v>0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47" t="s">
        <v>260</v>
      </c>
      <c r="F18" s="448"/>
      <c r="G18" s="448"/>
      <c r="H18" s="448"/>
      <c r="I18" s="448"/>
      <c r="J18" s="448"/>
      <c r="K18" s="448"/>
      <c r="L18" s="448"/>
      <c r="M18" s="448"/>
      <c r="N18" s="448"/>
      <c r="O18" s="448"/>
      <c r="P18" s="448"/>
      <c r="Q18" s="448"/>
      <c r="R18" s="448"/>
      <c r="S18" s="448"/>
      <c r="T18" s="448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49" t="s">
        <v>265</v>
      </c>
      <c r="T20" s="429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/>
      <c r="F21" s="33">
        <f ca="1">ROUND((SUMIF($E$6:$X$9,$E21,O$6:O$9)),0)</f>
        <v>0</v>
      </c>
      <c r="G21" s="33">
        <f ca="1">ROUND((SUMIF($E$6:$X$9,$E21,S$6:S$9)),0)</f>
        <v>0</v>
      </c>
      <c r="H21" s="23"/>
      <c r="I21" s="61">
        <f ca="1">ROUND((SUMIF($E$6:$X$9,$E21,Q$6:Q$9)),0)</f>
        <v>0</v>
      </c>
      <c r="J21" s="61">
        <f ca="1">ROUND((SUMIF($E$6:$T$9,$E21,T$6:T$16)),0)</f>
        <v>0</v>
      </c>
      <c r="K21" s="23"/>
      <c r="L21" s="62" t="e">
        <f ca="1">F21/I21</f>
        <v>#DIV/0!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0" t="str">
        <f ca="1">IFERROR((AVERAGE(O21,Q21)),"")</f>
        <v/>
      </c>
      <c r="T21" s="433"/>
      <c r="U21" s="94">
        <v>1</v>
      </c>
      <c r="V21" s="95">
        <f ca="1">ROUND((SUMIF($E$6:$U$15,$E21,U$6:U$15)),0)</f>
        <v>0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1" t="str">
        <f ca="1">IFERROR((AVERAGE(O23:Q23)),"")</f>
        <v/>
      </c>
      <c r="T23" s="429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2" t="str">
        <f ca="1">IFERROR((AVERAGE(O24:Q24)),"")</f>
        <v/>
      </c>
      <c r="T24" s="453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0</v>
      </c>
      <c r="G26" s="42">
        <f t="shared" ca="1" si="1"/>
        <v>0</v>
      </c>
      <c r="H26" s="42">
        <f t="shared" si="1"/>
        <v>0</v>
      </c>
      <c r="I26" s="42">
        <f t="shared" ca="1" si="1"/>
        <v>0</v>
      </c>
      <c r="J26" s="42">
        <f t="shared" ca="1" si="1"/>
        <v>0</v>
      </c>
      <c r="K26" s="42">
        <f t="shared" si="1"/>
        <v>0</v>
      </c>
      <c r="L26" s="79" t="e">
        <f ca="1">F26/I26</f>
        <v>#DIV/0!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6" t="str">
        <f ca="1">IFERROR((AVERAGE(O26:Q26)),"")</f>
        <v/>
      </c>
      <c r="T26" s="424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131" priority="4" operator="lessThan">
      <formula>0.95</formula>
    </cfRule>
    <cfRule type="cellIs" dxfId="130" priority="5" operator="between">
      <formula>0.95</formula>
      <formula>0.999999999999999</formula>
    </cfRule>
    <cfRule type="cellIs" dxfId="129" priority="6" operator="greaterThanOrEqual">
      <formula>1</formula>
    </cfRule>
  </conditionalFormatting>
  <conditionalFormatting sqref="S21:T21">
    <cfRule type="cellIs" dxfId="128" priority="1" operator="lessThan">
      <formula>0.95</formula>
    </cfRule>
    <cfRule type="cellIs" dxfId="127" priority="2" operator="between">
      <formula>0.95</formula>
      <formula>0.999999999999999</formula>
    </cfRule>
    <cfRule type="cellIs" dxfId="126" priority="3" operator="greaterThanOrEqual">
      <formula>1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57"/>
  <dimension ref="B2:F17"/>
  <sheetViews>
    <sheetView showGridLines="0" workbookViewId="0">
      <selection activeCell="AO26" sqref="AO26"/>
    </sheetView>
  </sheetViews>
  <sheetFormatPr defaultColWidth="9" defaultRowHeight="14.4"/>
  <cols>
    <col min="2" max="2" width="22.6640625" customWidth="1"/>
    <col min="3" max="3" width="69.33203125" customWidth="1"/>
    <col min="4" max="5" width="6.33203125" customWidth="1"/>
    <col min="9" max="9" width="83.33203125" customWidth="1"/>
  </cols>
  <sheetData>
    <row r="2" spans="2:6" ht="15.6" customHeight="1">
      <c r="B2" s="230" t="s">
        <v>73</v>
      </c>
      <c r="C2" s="231" t="s">
        <v>74</v>
      </c>
      <c r="D2" s="231">
        <v>44494</v>
      </c>
      <c r="E2" s="231" t="s">
        <v>75</v>
      </c>
      <c r="F2" s="232" t="s">
        <v>76</v>
      </c>
    </row>
    <row r="3" spans="2:6">
      <c r="B3" s="233" t="s">
        <v>77</v>
      </c>
      <c r="C3" s="234" t="s">
        <v>78</v>
      </c>
      <c r="D3" s="235">
        <v>3</v>
      </c>
      <c r="E3" s="235"/>
      <c r="F3" s="236">
        <f t="shared" ref="F3:F16" si="0">E3-D3</f>
        <v>-3</v>
      </c>
    </row>
    <row r="4" spans="2:6">
      <c r="B4" s="237" t="s">
        <v>79</v>
      </c>
      <c r="C4" s="238" t="s">
        <v>80</v>
      </c>
      <c r="D4" s="239">
        <v>22</v>
      </c>
      <c r="E4" s="239">
        <v>23</v>
      </c>
      <c r="F4" s="240">
        <f t="shared" si="0"/>
        <v>1</v>
      </c>
    </row>
    <row r="5" spans="2:6">
      <c r="B5" s="412" t="s">
        <v>81</v>
      </c>
      <c r="C5" s="241" t="s">
        <v>82</v>
      </c>
      <c r="D5" s="242">
        <v>15</v>
      </c>
      <c r="E5" s="242"/>
      <c r="F5" s="243">
        <f t="shared" si="0"/>
        <v>-15</v>
      </c>
    </row>
    <row r="6" spans="2:6">
      <c r="B6" s="413"/>
      <c r="C6" s="241" t="s">
        <v>78</v>
      </c>
      <c r="D6" s="242">
        <v>4</v>
      </c>
      <c r="E6" s="242"/>
      <c r="F6" s="244">
        <f t="shared" si="0"/>
        <v>-4</v>
      </c>
    </row>
    <row r="7" spans="2:6">
      <c r="B7" s="414" t="s">
        <v>83</v>
      </c>
      <c r="C7" s="245" t="s">
        <v>82</v>
      </c>
      <c r="D7" s="246">
        <v>10</v>
      </c>
      <c r="E7" s="246"/>
      <c r="F7" s="247">
        <f t="shared" si="0"/>
        <v>-10</v>
      </c>
    </row>
    <row r="8" spans="2:6">
      <c r="B8" s="413"/>
      <c r="C8" s="245" t="s">
        <v>78</v>
      </c>
      <c r="D8" s="246">
        <v>3</v>
      </c>
      <c r="E8" s="246">
        <v>4</v>
      </c>
      <c r="F8" s="248">
        <f t="shared" si="0"/>
        <v>1</v>
      </c>
    </row>
    <row r="9" spans="2:6">
      <c r="B9" s="249" t="s">
        <v>84</v>
      </c>
      <c r="C9" s="250" t="s">
        <v>85</v>
      </c>
      <c r="D9" s="251">
        <v>10</v>
      </c>
      <c r="E9" s="251"/>
      <c r="F9" s="248">
        <f t="shared" si="0"/>
        <v>-10</v>
      </c>
    </row>
    <row r="10" spans="2:6">
      <c r="B10" s="252" t="s">
        <v>86</v>
      </c>
      <c r="C10" s="253" t="s">
        <v>78</v>
      </c>
      <c r="D10" s="254">
        <v>4</v>
      </c>
      <c r="E10" s="254"/>
      <c r="F10" s="255">
        <f t="shared" si="0"/>
        <v>-4</v>
      </c>
    </row>
    <row r="11" spans="2:6">
      <c r="B11" s="256" t="s">
        <v>87</v>
      </c>
      <c r="C11" s="257" t="s">
        <v>78</v>
      </c>
      <c r="D11" s="258">
        <v>0</v>
      </c>
      <c r="E11" s="258"/>
      <c r="F11" s="255">
        <f t="shared" si="0"/>
        <v>0</v>
      </c>
    </row>
    <row r="12" spans="2:6">
      <c r="B12" s="259" t="s">
        <v>88</v>
      </c>
      <c r="C12" s="260" t="s">
        <v>78</v>
      </c>
      <c r="D12" s="261">
        <v>4</v>
      </c>
      <c r="E12" s="261">
        <v>7</v>
      </c>
      <c r="F12" s="255">
        <f t="shared" si="0"/>
        <v>3</v>
      </c>
    </row>
    <row r="13" spans="2:6">
      <c r="B13" s="415" t="s">
        <v>89</v>
      </c>
      <c r="C13" s="262" t="s">
        <v>90</v>
      </c>
      <c r="D13" s="263">
        <v>8</v>
      </c>
      <c r="E13" s="263"/>
      <c r="F13" s="255">
        <f t="shared" si="0"/>
        <v>-8</v>
      </c>
    </row>
    <row r="14" spans="2:6">
      <c r="B14" s="413"/>
      <c r="C14" s="262" t="s">
        <v>78</v>
      </c>
      <c r="D14" s="263">
        <v>5</v>
      </c>
      <c r="E14" s="263">
        <v>5</v>
      </c>
      <c r="F14" s="255">
        <f t="shared" si="0"/>
        <v>0</v>
      </c>
    </row>
    <row r="15" spans="2:6">
      <c r="B15" s="416" t="s">
        <v>91</v>
      </c>
      <c r="C15" s="264" t="s">
        <v>92</v>
      </c>
      <c r="D15" s="265">
        <v>13</v>
      </c>
      <c r="E15" s="265"/>
      <c r="F15" s="255">
        <f t="shared" si="0"/>
        <v>-13</v>
      </c>
    </row>
    <row r="16" spans="2:6">
      <c r="B16" s="413"/>
      <c r="C16" s="264" t="s">
        <v>93</v>
      </c>
      <c r="D16" s="265">
        <v>12</v>
      </c>
      <c r="E16" s="265">
        <v>9</v>
      </c>
      <c r="F16" s="255">
        <f t="shared" si="0"/>
        <v>-3</v>
      </c>
    </row>
    <row r="17" spans="2:6">
      <c r="B17" s="266" t="s">
        <v>94</v>
      </c>
      <c r="C17" s="267"/>
      <c r="D17" s="268">
        <f>SUM(D3:D16)</f>
        <v>113</v>
      </c>
      <c r="E17" s="268">
        <f>SUM(E3:E16)</f>
        <v>48</v>
      </c>
      <c r="F17" s="268">
        <f>SUMIF(F3:F16,"&lt;0",F3:F16)</f>
        <v>-70</v>
      </c>
    </row>
  </sheetData>
  <mergeCells count="4">
    <mergeCell ref="B5:B6"/>
    <mergeCell ref="B7:B8"/>
    <mergeCell ref="B13:B14"/>
    <mergeCell ref="B15:B16"/>
  </mergeCells>
  <pageMargins left="0.511811024" right="0.511811024" top="0.78740157499999996" bottom="0.78740157499999996" header="0.31496062000000002" footer="0.3149606200000000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tabColor rgb="FF0070C0"/>
  </sheetPr>
  <dimension ref="A1:AG28"/>
  <sheetViews>
    <sheetView workbookViewId="0">
      <selection activeCell="I5" sqref="I5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316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47" t="s">
        <v>238</v>
      </c>
      <c r="F4" s="448"/>
      <c r="G4" s="448"/>
      <c r="H4" s="448"/>
      <c r="I4" s="448"/>
      <c r="J4" s="448"/>
      <c r="K4" s="448"/>
      <c r="L4" s="448"/>
      <c r="M4" s="448"/>
      <c r="N4" s="448"/>
      <c r="O4" s="448"/>
      <c r="P4" s="448"/>
      <c r="Q4" s="448"/>
      <c r="R4" s="448"/>
      <c r="S4" s="448"/>
      <c r="T4" s="448"/>
      <c r="V4" s="13"/>
    </row>
    <row r="5" spans="1:24" ht="15" customHeight="1">
      <c r="F5" s="16"/>
      <c r="G5" s="16"/>
      <c r="H5" s="16"/>
      <c r="I5" s="16"/>
      <c r="J5" s="402" t="s">
        <v>337</v>
      </c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/>
      <c r="F8" s="23"/>
      <c r="G8" s="23"/>
      <c r="H8" s="23"/>
      <c r="I8" s="23"/>
      <c r="J8" s="23"/>
      <c r="K8" s="23"/>
      <c r="L8" s="51"/>
      <c r="M8" s="43"/>
      <c r="O8" s="102">
        <f>ROUND(Q8*P8,0)</f>
        <v>0</v>
      </c>
      <c r="P8" s="103">
        <v>5</v>
      </c>
      <c r="Q8" s="102">
        <f>SUM(F8:K8)</f>
        <v>0</v>
      </c>
      <c r="S8" s="102">
        <f>T8*P8</f>
        <v>0</v>
      </c>
      <c r="T8" s="102"/>
      <c r="U8" s="88" t="e">
        <f>ROUND((AVERAGE(F8:J8)),0)</f>
        <v>#DIV/0!</v>
      </c>
      <c r="V8" s="83"/>
      <c r="W8" s="89"/>
      <c r="X8" s="89"/>
    </row>
    <row r="9" spans="1:24" ht="22.95" customHeight="1">
      <c r="O9" s="52">
        <f>SUM(O7:O8)</f>
        <v>0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47" t="s">
        <v>260</v>
      </c>
      <c r="F18" s="448"/>
      <c r="G18" s="448"/>
      <c r="H18" s="448"/>
      <c r="I18" s="448"/>
      <c r="J18" s="448"/>
      <c r="K18" s="448"/>
      <c r="L18" s="448"/>
      <c r="M18" s="448"/>
      <c r="N18" s="448"/>
      <c r="O18" s="448"/>
      <c r="P18" s="448"/>
      <c r="Q18" s="448"/>
      <c r="R18" s="448"/>
      <c r="S18" s="448"/>
      <c r="T18" s="448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49" t="s">
        <v>265</v>
      </c>
      <c r="T20" s="429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/>
      <c r="F21" s="33">
        <f ca="1">ROUND((SUMIF($E$6:$X$9,$E21,O$6:O$9)),0)</f>
        <v>0</v>
      </c>
      <c r="G21" s="33">
        <f ca="1">ROUND((SUMIF($E$6:$X$9,$E21,S$6:S$9)),0)</f>
        <v>0</v>
      </c>
      <c r="H21" s="23"/>
      <c r="I21" s="61">
        <f ca="1">ROUND((SUMIF($E$6:$X$9,$E21,Q$6:Q$9)),0)</f>
        <v>0</v>
      </c>
      <c r="J21" s="61">
        <f ca="1">ROUND((SUMIF($E$6:$T$9,$E21,T$6:T$16)),0)</f>
        <v>0</v>
      </c>
      <c r="K21" s="23"/>
      <c r="L21" s="62" t="e">
        <f ca="1">F21/I21</f>
        <v>#DIV/0!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0" t="str">
        <f ca="1">IFERROR((AVERAGE(O21,Q21)),"")</f>
        <v/>
      </c>
      <c r="T21" s="433"/>
      <c r="U21" s="94">
        <v>1</v>
      </c>
      <c r="V21" s="95">
        <f ca="1">ROUND((SUMIF($E$6:$U$15,$E21,U$6:U$15)),0)</f>
        <v>0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1" t="str">
        <f ca="1">IFERROR((AVERAGE(O23:Q23)),"")</f>
        <v/>
      </c>
      <c r="T23" s="429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2" t="str">
        <f ca="1">IFERROR((AVERAGE(O24:Q24)),"")</f>
        <v/>
      </c>
      <c r="T24" s="453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0</v>
      </c>
      <c r="G26" s="42">
        <f t="shared" ca="1" si="1"/>
        <v>0</v>
      </c>
      <c r="H26" s="42">
        <f t="shared" si="1"/>
        <v>0</v>
      </c>
      <c r="I26" s="42">
        <f t="shared" ca="1" si="1"/>
        <v>0</v>
      </c>
      <c r="J26" s="42">
        <f t="shared" ca="1" si="1"/>
        <v>0</v>
      </c>
      <c r="K26" s="42">
        <f t="shared" si="1"/>
        <v>0</v>
      </c>
      <c r="L26" s="79" t="e">
        <f ca="1">F26/I26</f>
        <v>#DIV/0!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6" t="str">
        <f ca="1">IFERROR((AVERAGE(O26:Q26)),"")</f>
        <v/>
      </c>
      <c r="T26" s="424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125" priority="4" operator="lessThan">
      <formula>0.95</formula>
    </cfRule>
    <cfRule type="cellIs" dxfId="124" priority="5" operator="between">
      <formula>0.95</formula>
      <formula>0.999999999999999</formula>
    </cfRule>
    <cfRule type="cellIs" dxfId="123" priority="6" operator="greaterThanOrEqual">
      <formula>1</formula>
    </cfRule>
  </conditionalFormatting>
  <conditionalFormatting sqref="S21:T21">
    <cfRule type="cellIs" dxfId="122" priority="1" operator="lessThan">
      <formula>0.95</formula>
    </cfRule>
    <cfRule type="cellIs" dxfId="121" priority="2" operator="between">
      <formula>0.95</formula>
      <formula>0.999999999999999</formula>
    </cfRule>
    <cfRule type="cellIs" dxfId="120" priority="3" operator="greaterThanOrEqual">
      <formula>1</formula>
    </cfRule>
  </conditionalFormatting>
  <pageMargins left="0.75" right="0.75" top="1" bottom="1" header="0.5" footer="0.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tabColor rgb="FF0070C0"/>
  </sheetPr>
  <dimension ref="A1:AG28"/>
  <sheetViews>
    <sheetView workbookViewId="0">
      <selection activeCell="G7" sqref="G7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317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47" t="s">
        <v>238</v>
      </c>
      <c r="F4" s="448"/>
      <c r="G4" s="448"/>
      <c r="H4" s="448"/>
      <c r="I4" s="448"/>
      <c r="J4" s="448"/>
      <c r="K4" s="448"/>
      <c r="L4" s="448"/>
      <c r="M4" s="448"/>
      <c r="N4" s="448"/>
      <c r="O4" s="448"/>
      <c r="P4" s="448"/>
      <c r="Q4" s="448"/>
      <c r="R4" s="448"/>
      <c r="S4" s="448"/>
      <c r="T4" s="448"/>
      <c r="V4" s="13"/>
    </row>
    <row r="5" spans="1:24" ht="15" customHeight="1">
      <c r="F5" s="16"/>
      <c r="G5" s="16"/>
      <c r="H5" s="16"/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/>
      <c r="F8" s="23"/>
      <c r="G8" s="23"/>
      <c r="H8" s="23"/>
      <c r="I8" s="23"/>
      <c r="J8" s="23"/>
      <c r="K8" s="23"/>
      <c r="L8" s="51"/>
      <c r="M8" s="43"/>
      <c r="O8" s="102">
        <f>ROUND(Q8*P8,0)</f>
        <v>0</v>
      </c>
      <c r="P8" s="103">
        <v>5</v>
      </c>
      <c r="Q8" s="102">
        <f>SUM(F8:K8)</f>
        <v>0</v>
      </c>
      <c r="S8" s="102">
        <f>T8*P8</f>
        <v>0</v>
      </c>
      <c r="T8" s="102"/>
      <c r="U8" s="88" t="e">
        <f>ROUND((AVERAGE(F8:J8)),0)</f>
        <v>#DIV/0!</v>
      </c>
      <c r="V8" s="83"/>
      <c r="W8" s="89"/>
      <c r="X8" s="89"/>
    </row>
    <row r="9" spans="1:24" ht="22.95" customHeight="1">
      <c r="O9" s="52">
        <f>SUM(O7:O8)</f>
        <v>0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47" t="s">
        <v>260</v>
      </c>
      <c r="F18" s="448"/>
      <c r="G18" s="448"/>
      <c r="H18" s="448"/>
      <c r="I18" s="448"/>
      <c r="J18" s="448"/>
      <c r="K18" s="448"/>
      <c r="L18" s="448"/>
      <c r="M18" s="448"/>
      <c r="N18" s="448"/>
      <c r="O18" s="448"/>
      <c r="P18" s="448"/>
      <c r="Q18" s="448"/>
      <c r="R18" s="448"/>
      <c r="S18" s="448"/>
      <c r="T18" s="448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49" t="s">
        <v>265</v>
      </c>
      <c r="T20" s="429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/>
      <c r="F21" s="33">
        <f ca="1">ROUND((SUMIF($E$6:$X$9,$E21,O$6:O$9)),0)</f>
        <v>0</v>
      </c>
      <c r="G21" s="33">
        <f ca="1">ROUND((SUMIF($E$6:$X$9,$E21,S$6:S$9)),0)</f>
        <v>0</v>
      </c>
      <c r="H21" s="23"/>
      <c r="I21" s="61">
        <f ca="1">ROUND((SUMIF($E$6:$X$9,$E21,Q$6:Q$9)),0)</f>
        <v>0</v>
      </c>
      <c r="J21" s="61">
        <f ca="1">ROUND((SUMIF($E$6:$T$9,$E21,T$6:T$16)),0)</f>
        <v>0</v>
      </c>
      <c r="K21" s="23"/>
      <c r="L21" s="62" t="e">
        <f ca="1">F21/I21</f>
        <v>#DIV/0!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0" t="str">
        <f ca="1">IFERROR((AVERAGE(O21,Q21)),"")</f>
        <v/>
      </c>
      <c r="T21" s="433"/>
      <c r="U21" s="94">
        <v>1</v>
      </c>
      <c r="V21" s="95">
        <f ca="1">ROUND((SUMIF($E$6:$U$15,$E21,U$6:U$15)),0)</f>
        <v>0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1" t="str">
        <f ca="1">IFERROR((AVERAGE(O23:Q23)),"")</f>
        <v/>
      </c>
      <c r="T23" s="429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2" t="str">
        <f ca="1">IFERROR((AVERAGE(O24:Q24)),"")</f>
        <v/>
      </c>
      <c r="T24" s="453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0</v>
      </c>
      <c r="G26" s="42">
        <f t="shared" ca="1" si="1"/>
        <v>0</v>
      </c>
      <c r="H26" s="42">
        <f t="shared" si="1"/>
        <v>0</v>
      </c>
      <c r="I26" s="42">
        <f t="shared" ca="1" si="1"/>
        <v>0</v>
      </c>
      <c r="J26" s="42">
        <f t="shared" ca="1" si="1"/>
        <v>0</v>
      </c>
      <c r="K26" s="42">
        <f t="shared" si="1"/>
        <v>0</v>
      </c>
      <c r="L26" s="79" t="e">
        <f ca="1">F26/I26</f>
        <v>#DIV/0!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6" t="str">
        <f ca="1">IFERROR((AVERAGE(O26:Q26)),"")</f>
        <v/>
      </c>
      <c r="T26" s="424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119" priority="4" operator="lessThan">
      <formula>0.95</formula>
    </cfRule>
    <cfRule type="cellIs" dxfId="118" priority="5" operator="between">
      <formula>0.95</formula>
      <formula>0.999999999999999</formula>
    </cfRule>
    <cfRule type="cellIs" dxfId="117" priority="6" operator="greaterThanOrEqual">
      <formula>1</formula>
    </cfRule>
  </conditionalFormatting>
  <conditionalFormatting sqref="S21:T21">
    <cfRule type="cellIs" dxfId="116" priority="1" operator="lessThan">
      <formula>0.95</formula>
    </cfRule>
    <cfRule type="cellIs" dxfId="115" priority="2" operator="between">
      <formula>0.95</formula>
      <formula>0.999999999999999</formula>
    </cfRule>
    <cfRule type="cellIs" dxfId="114" priority="3" operator="greaterThanOrEqual">
      <formula>1</formula>
    </cfRule>
  </conditionalFormatting>
  <pageMargins left="0.75" right="0.75" top="1" bottom="1" header="0.5" footer="0.5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tabColor rgb="FF0070C0"/>
  </sheetPr>
  <dimension ref="A1:AG28"/>
  <sheetViews>
    <sheetView workbookViewId="0">
      <selection activeCell="G7" sqref="G7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318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47" t="s">
        <v>238</v>
      </c>
      <c r="F4" s="448"/>
      <c r="G4" s="448"/>
      <c r="H4" s="448"/>
      <c r="I4" s="448"/>
      <c r="J4" s="448"/>
      <c r="K4" s="448"/>
      <c r="L4" s="448"/>
      <c r="M4" s="448"/>
      <c r="N4" s="448"/>
      <c r="O4" s="448"/>
      <c r="P4" s="448"/>
      <c r="Q4" s="448"/>
      <c r="R4" s="448"/>
      <c r="S4" s="448"/>
      <c r="T4" s="448"/>
      <c r="V4" s="13"/>
    </row>
    <row r="5" spans="1:24" ht="15" customHeight="1">
      <c r="F5" s="16"/>
      <c r="G5" s="16"/>
      <c r="H5" s="16"/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/>
      <c r="F8" s="23"/>
      <c r="G8" s="23"/>
      <c r="H8" s="23"/>
      <c r="I8" s="23"/>
      <c r="J8" s="23"/>
      <c r="K8" s="23"/>
      <c r="L8" s="51"/>
      <c r="M8" s="43"/>
      <c r="O8" s="102">
        <f>ROUND(Q8*P8,0)</f>
        <v>0</v>
      </c>
      <c r="P8" s="103">
        <v>5</v>
      </c>
      <c r="Q8" s="102">
        <f>SUM(F8:K8)</f>
        <v>0</v>
      </c>
      <c r="S8" s="102">
        <f>T8*P8</f>
        <v>0</v>
      </c>
      <c r="T8" s="102"/>
      <c r="U8" s="88" t="e">
        <f>ROUND((AVERAGE(F8:J8)),0)</f>
        <v>#DIV/0!</v>
      </c>
      <c r="V8" s="83"/>
      <c r="W8" s="89"/>
      <c r="X8" s="89"/>
    </row>
    <row r="9" spans="1:24" ht="22.95" customHeight="1">
      <c r="O9" s="52">
        <f>SUM(O7:O8)</f>
        <v>0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47" t="s">
        <v>260</v>
      </c>
      <c r="F18" s="448"/>
      <c r="G18" s="448"/>
      <c r="H18" s="448"/>
      <c r="I18" s="448"/>
      <c r="J18" s="448"/>
      <c r="K18" s="448"/>
      <c r="L18" s="448"/>
      <c r="M18" s="448"/>
      <c r="N18" s="448"/>
      <c r="O18" s="448"/>
      <c r="P18" s="448"/>
      <c r="Q18" s="448"/>
      <c r="R18" s="448"/>
      <c r="S18" s="448"/>
      <c r="T18" s="448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49" t="s">
        <v>265</v>
      </c>
      <c r="T20" s="429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/>
      <c r="F21" s="33">
        <f ca="1">ROUND((SUMIF($E$6:$X$9,$E21,O$6:O$9)),0)</f>
        <v>0</v>
      </c>
      <c r="G21" s="33">
        <f ca="1">ROUND((SUMIF($E$6:$X$9,$E21,S$6:S$9)),0)</f>
        <v>0</v>
      </c>
      <c r="H21" s="23"/>
      <c r="I21" s="61">
        <f ca="1">ROUND((SUMIF($E$6:$X$9,$E21,Q$6:Q$9)),0)</f>
        <v>0</v>
      </c>
      <c r="J21" s="61">
        <f ca="1">ROUND((SUMIF($E$6:$T$9,$E21,T$6:T$16)),0)</f>
        <v>0</v>
      </c>
      <c r="K21" s="23"/>
      <c r="L21" s="62" t="e">
        <f ca="1">F21/I21</f>
        <v>#DIV/0!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0" t="str">
        <f ca="1">IFERROR((AVERAGE(O21,Q21)),"")</f>
        <v/>
      </c>
      <c r="T21" s="433"/>
      <c r="U21" s="94">
        <v>1</v>
      </c>
      <c r="V21" s="95">
        <f ca="1">ROUND((SUMIF($E$6:$U$15,$E21,U$6:U$15)),0)</f>
        <v>0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1" t="str">
        <f ca="1">IFERROR((AVERAGE(O23:Q23)),"")</f>
        <v/>
      </c>
      <c r="T23" s="429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2" t="str">
        <f ca="1">IFERROR((AVERAGE(O24:Q24)),"")</f>
        <v/>
      </c>
      <c r="T24" s="453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0</v>
      </c>
      <c r="G26" s="42">
        <f t="shared" ca="1" si="1"/>
        <v>0</v>
      </c>
      <c r="H26" s="42">
        <f t="shared" si="1"/>
        <v>0</v>
      </c>
      <c r="I26" s="42">
        <f t="shared" ca="1" si="1"/>
        <v>0</v>
      </c>
      <c r="J26" s="42">
        <f t="shared" ca="1" si="1"/>
        <v>0</v>
      </c>
      <c r="K26" s="42">
        <f t="shared" si="1"/>
        <v>0</v>
      </c>
      <c r="L26" s="79" t="e">
        <f ca="1">F26/I26</f>
        <v>#DIV/0!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6" t="str">
        <f ca="1">IFERROR((AVERAGE(O26:Q26)),"")</f>
        <v/>
      </c>
      <c r="T26" s="424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113" priority="4" operator="lessThan">
      <formula>0.95</formula>
    </cfRule>
    <cfRule type="cellIs" dxfId="112" priority="5" operator="between">
      <formula>0.95</formula>
      <formula>0.999999999999999</formula>
    </cfRule>
    <cfRule type="cellIs" dxfId="111" priority="6" operator="greaterThanOrEqual">
      <formula>1</formula>
    </cfRule>
  </conditionalFormatting>
  <conditionalFormatting sqref="S21:T21">
    <cfRule type="cellIs" dxfId="110" priority="1" operator="lessThan">
      <formula>0.95</formula>
    </cfRule>
    <cfRule type="cellIs" dxfId="109" priority="2" operator="between">
      <formula>0.95</formula>
      <formula>0.999999999999999</formula>
    </cfRule>
    <cfRule type="cellIs" dxfId="108" priority="3" operator="greaterThanOrEqual">
      <formula>1</formula>
    </cfRule>
  </conditionalFormatting>
  <pageMargins left="0.75" right="0.75" top="1" bottom="1" header="0.5" footer="0.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tabColor rgb="FF0070C0"/>
  </sheetPr>
  <dimension ref="A1:AG28"/>
  <sheetViews>
    <sheetView workbookViewId="0">
      <selection activeCell="I5" sqref="I5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319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47" t="s">
        <v>238</v>
      </c>
      <c r="F4" s="448"/>
      <c r="G4" s="448"/>
      <c r="H4" s="448"/>
      <c r="I4" s="448"/>
      <c r="J4" s="448"/>
      <c r="K4" s="448"/>
      <c r="L4" s="448"/>
      <c r="M4" s="448"/>
      <c r="N4" s="448"/>
      <c r="O4" s="448"/>
      <c r="P4" s="448"/>
      <c r="Q4" s="448"/>
      <c r="R4" s="448"/>
      <c r="S4" s="448"/>
      <c r="T4" s="448"/>
      <c r="V4" s="13"/>
    </row>
    <row r="5" spans="1:24" ht="15" customHeight="1">
      <c r="F5" s="16"/>
      <c r="G5" s="16"/>
      <c r="H5" s="16"/>
      <c r="I5" s="16"/>
      <c r="J5" s="16"/>
      <c r="K5" s="402" t="s">
        <v>337</v>
      </c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/>
      <c r="F8" s="23"/>
      <c r="G8" s="23"/>
      <c r="H8" s="23"/>
      <c r="I8" s="23"/>
      <c r="J8" s="23"/>
      <c r="K8" s="23"/>
      <c r="L8" s="51"/>
      <c r="M8" s="43"/>
      <c r="O8" s="102">
        <f>ROUND(Q8*P8,0)</f>
        <v>0</v>
      </c>
      <c r="P8" s="103">
        <v>5</v>
      </c>
      <c r="Q8" s="102">
        <f>SUM(F8:K8)</f>
        <v>0</v>
      </c>
      <c r="S8" s="102">
        <f>T8*P8</f>
        <v>0</v>
      </c>
      <c r="T8" s="102"/>
      <c r="U8" s="88" t="e">
        <f>ROUND((AVERAGE(F8:J8)),0)</f>
        <v>#DIV/0!</v>
      </c>
      <c r="V8" s="83"/>
      <c r="W8" s="89"/>
      <c r="X8" s="89"/>
    </row>
    <row r="9" spans="1:24" ht="22.95" customHeight="1">
      <c r="O9" s="52">
        <f>SUM(O7:O8)</f>
        <v>0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47" t="s">
        <v>260</v>
      </c>
      <c r="F18" s="448"/>
      <c r="G18" s="448"/>
      <c r="H18" s="448"/>
      <c r="I18" s="448"/>
      <c r="J18" s="448"/>
      <c r="K18" s="448"/>
      <c r="L18" s="448"/>
      <c r="M18" s="448"/>
      <c r="N18" s="448"/>
      <c r="O18" s="448"/>
      <c r="P18" s="448"/>
      <c r="Q18" s="448"/>
      <c r="R18" s="448"/>
      <c r="S18" s="448"/>
      <c r="T18" s="448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49" t="s">
        <v>265</v>
      </c>
      <c r="T20" s="429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/>
      <c r="F21" s="33">
        <f ca="1">ROUND((SUMIF($E$6:$X$9,$E21,O$6:O$9)),0)</f>
        <v>0</v>
      </c>
      <c r="G21" s="33">
        <f ca="1">ROUND((SUMIF($E$6:$X$9,$E21,S$6:S$9)),0)</f>
        <v>0</v>
      </c>
      <c r="H21" s="23"/>
      <c r="I21" s="61">
        <f ca="1">ROUND((SUMIF($E$6:$X$9,$E21,Q$6:Q$9)),0)</f>
        <v>0</v>
      </c>
      <c r="J21" s="61">
        <f ca="1">ROUND((SUMIF($E$6:$T$9,$E21,T$6:T$16)),0)</f>
        <v>0</v>
      </c>
      <c r="K21" s="23"/>
      <c r="L21" s="62" t="e">
        <f ca="1">F21/I21</f>
        <v>#DIV/0!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0" t="str">
        <f ca="1">IFERROR((AVERAGE(O21,Q21)),"")</f>
        <v/>
      </c>
      <c r="T21" s="433"/>
      <c r="U21" s="94">
        <v>1</v>
      </c>
      <c r="V21" s="95">
        <f ca="1">ROUND((SUMIF($E$6:$U$15,$E21,U$6:U$15)),0)</f>
        <v>0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1" t="str">
        <f ca="1">IFERROR((AVERAGE(O23:Q23)),"")</f>
        <v/>
      </c>
      <c r="T23" s="429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2" t="str">
        <f ca="1">IFERROR((AVERAGE(O24:Q24)),"")</f>
        <v/>
      </c>
      <c r="T24" s="453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0</v>
      </c>
      <c r="G26" s="42">
        <f t="shared" ca="1" si="1"/>
        <v>0</v>
      </c>
      <c r="H26" s="42">
        <f t="shared" si="1"/>
        <v>0</v>
      </c>
      <c r="I26" s="42">
        <f t="shared" ca="1" si="1"/>
        <v>0</v>
      </c>
      <c r="J26" s="42">
        <f t="shared" ca="1" si="1"/>
        <v>0</v>
      </c>
      <c r="K26" s="42">
        <f t="shared" si="1"/>
        <v>0</v>
      </c>
      <c r="L26" s="79" t="e">
        <f ca="1">F26/I26</f>
        <v>#DIV/0!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6" t="str">
        <f ca="1">IFERROR((AVERAGE(O26:Q26)),"")</f>
        <v/>
      </c>
      <c r="T26" s="424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107" priority="4" operator="lessThan">
      <formula>0.95</formula>
    </cfRule>
    <cfRule type="cellIs" dxfId="106" priority="5" operator="between">
      <formula>0.95</formula>
      <formula>0.999999999999999</formula>
    </cfRule>
    <cfRule type="cellIs" dxfId="105" priority="6" operator="greaterThanOrEqual">
      <formula>1</formula>
    </cfRule>
  </conditionalFormatting>
  <conditionalFormatting sqref="S21:T21">
    <cfRule type="cellIs" dxfId="104" priority="1" operator="lessThan">
      <formula>0.95</formula>
    </cfRule>
    <cfRule type="cellIs" dxfId="103" priority="2" operator="between">
      <formula>0.95</formula>
      <formula>0.999999999999999</formula>
    </cfRule>
    <cfRule type="cellIs" dxfId="102" priority="3" operator="greaterThanOrEqual">
      <formula>1</formula>
    </cfRule>
  </conditionalFormatting>
  <pageMargins left="0.75" right="0.75" top="1" bottom="1" header="0.5" footer="0.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tabColor rgb="FF0070C0"/>
  </sheetPr>
  <dimension ref="A1:AG28"/>
  <sheetViews>
    <sheetView workbookViewId="0">
      <selection activeCell="G7" sqref="G7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320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47" t="s">
        <v>238</v>
      </c>
      <c r="F4" s="448"/>
      <c r="G4" s="448"/>
      <c r="H4" s="448"/>
      <c r="I4" s="448"/>
      <c r="J4" s="448"/>
      <c r="K4" s="448"/>
      <c r="L4" s="448"/>
      <c r="M4" s="448"/>
      <c r="N4" s="448"/>
      <c r="O4" s="448"/>
      <c r="P4" s="448"/>
      <c r="Q4" s="448"/>
      <c r="R4" s="448"/>
      <c r="S4" s="448"/>
      <c r="T4" s="448"/>
      <c r="V4" s="13"/>
    </row>
    <row r="5" spans="1:24" ht="15" customHeight="1">
      <c r="F5" s="16"/>
      <c r="G5" s="16"/>
      <c r="H5" s="16"/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/>
      <c r="F8" s="23"/>
      <c r="G8" s="23"/>
      <c r="H8" s="23"/>
      <c r="I8" s="23"/>
      <c r="J8" s="23"/>
      <c r="K8" s="23"/>
      <c r="L8" s="51"/>
      <c r="M8" s="43"/>
      <c r="O8" s="102">
        <f>ROUND(Q8*P8,0)</f>
        <v>0</v>
      </c>
      <c r="P8" s="103">
        <v>5</v>
      </c>
      <c r="Q8" s="102">
        <f>SUM(F8:K8)</f>
        <v>0</v>
      </c>
      <c r="S8" s="102">
        <f>T8*P8</f>
        <v>0</v>
      </c>
      <c r="T8" s="102"/>
      <c r="U8" s="88" t="e">
        <f>ROUND((AVERAGE(F8:J8)),0)</f>
        <v>#DIV/0!</v>
      </c>
      <c r="V8" s="83"/>
      <c r="W8" s="89"/>
      <c r="X8" s="89"/>
    </row>
    <row r="9" spans="1:24" ht="22.95" customHeight="1">
      <c r="O9" s="52">
        <f>SUM(O7:O8)</f>
        <v>0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47" t="s">
        <v>260</v>
      </c>
      <c r="F18" s="448"/>
      <c r="G18" s="448"/>
      <c r="H18" s="448"/>
      <c r="I18" s="448"/>
      <c r="J18" s="448"/>
      <c r="K18" s="448"/>
      <c r="L18" s="448"/>
      <c r="M18" s="448"/>
      <c r="N18" s="448"/>
      <c r="O18" s="448"/>
      <c r="P18" s="448"/>
      <c r="Q18" s="448"/>
      <c r="R18" s="448"/>
      <c r="S18" s="448"/>
      <c r="T18" s="448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49" t="s">
        <v>265</v>
      </c>
      <c r="T20" s="429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/>
      <c r="F21" s="33">
        <f ca="1">ROUND((SUMIF($E$6:$X$9,$E21,O$6:O$9)),0)</f>
        <v>0</v>
      </c>
      <c r="G21" s="33">
        <f ca="1">ROUND((SUMIF($E$6:$X$9,$E21,S$6:S$9)),0)</f>
        <v>0</v>
      </c>
      <c r="H21" s="23"/>
      <c r="I21" s="61">
        <f ca="1">ROUND((SUMIF($E$6:$X$9,$E21,Q$6:Q$9)),0)</f>
        <v>0</v>
      </c>
      <c r="J21" s="61">
        <f ca="1">ROUND((SUMIF($E$6:$T$9,$E21,T$6:T$16)),0)</f>
        <v>0</v>
      </c>
      <c r="K21" s="23"/>
      <c r="L21" s="62" t="e">
        <f ca="1">F21/I21</f>
        <v>#DIV/0!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0" t="str">
        <f ca="1">IFERROR((AVERAGE(O21,Q21)),"")</f>
        <v/>
      </c>
      <c r="T21" s="433"/>
      <c r="U21" s="94">
        <v>1</v>
      </c>
      <c r="V21" s="95">
        <f ca="1">ROUND((SUMIF($E$6:$U$15,$E21,U$6:U$15)),0)</f>
        <v>0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1" t="str">
        <f ca="1">IFERROR((AVERAGE(O23:Q23)),"")</f>
        <v/>
      </c>
      <c r="T23" s="429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2" t="str">
        <f ca="1">IFERROR((AVERAGE(O24:Q24)),"")</f>
        <v/>
      </c>
      <c r="T24" s="453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0</v>
      </c>
      <c r="G26" s="42">
        <f t="shared" ca="1" si="1"/>
        <v>0</v>
      </c>
      <c r="H26" s="42">
        <f t="shared" si="1"/>
        <v>0</v>
      </c>
      <c r="I26" s="42">
        <f t="shared" ca="1" si="1"/>
        <v>0</v>
      </c>
      <c r="J26" s="42">
        <f t="shared" ca="1" si="1"/>
        <v>0</v>
      </c>
      <c r="K26" s="42">
        <f t="shared" si="1"/>
        <v>0</v>
      </c>
      <c r="L26" s="79" t="e">
        <f ca="1">F26/I26</f>
        <v>#DIV/0!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6" t="str">
        <f ca="1">IFERROR((AVERAGE(O26:Q26)),"")</f>
        <v/>
      </c>
      <c r="T26" s="424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101" priority="4" operator="lessThan">
      <formula>0.95</formula>
    </cfRule>
    <cfRule type="cellIs" dxfId="100" priority="5" operator="between">
      <formula>0.95</formula>
      <formula>0.999999999999999</formula>
    </cfRule>
    <cfRule type="cellIs" dxfId="99" priority="6" operator="greaterThanOrEqual">
      <formula>1</formula>
    </cfRule>
  </conditionalFormatting>
  <conditionalFormatting sqref="S21:T21">
    <cfRule type="cellIs" dxfId="98" priority="1" operator="lessThan">
      <formula>0.95</formula>
    </cfRule>
    <cfRule type="cellIs" dxfId="97" priority="2" operator="between">
      <formula>0.95</formula>
      <formula>0.999999999999999</formula>
    </cfRule>
    <cfRule type="cellIs" dxfId="96" priority="3" operator="greaterThanOrEqual">
      <formula>1</formula>
    </cfRule>
  </conditionalFormatting>
  <pageMargins left="0.75" right="0.75" top="1" bottom="1" header="0.5" footer="0.5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tabColor rgb="FF0070C0"/>
  </sheetPr>
  <dimension ref="A1:AG28"/>
  <sheetViews>
    <sheetView workbookViewId="0">
      <selection activeCell="G7" sqref="G7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321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47" t="s">
        <v>238</v>
      </c>
      <c r="F4" s="448"/>
      <c r="G4" s="448"/>
      <c r="H4" s="448"/>
      <c r="I4" s="448"/>
      <c r="J4" s="448"/>
      <c r="K4" s="448"/>
      <c r="L4" s="448"/>
      <c r="M4" s="448"/>
      <c r="N4" s="448"/>
      <c r="O4" s="448"/>
      <c r="P4" s="448"/>
      <c r="Q4" s="448"/>
      <c r="R4" s="448"/>
      <c r="S4" s="448"/>
      <c r="T4" s="448"/>
      <c r="V4" s="13"/>
    </row>
    <row r="5" spans="1:24" ht="15" customHeight="1">
      <c r="F5" s="16"/>
      <c r="G5" s="16"/>
      <c r="H5" s="16"/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/>
      <c r="F8" s="23"/>
      <c r="G8" s="23"/>
      <c r="H8" s="23"/>
      <c r="I8" s="23"/>
      <c r="J8" s="23"/>
      <c r="K8" s="23"/>
      <c r="L8" s="51"/>
      <c r="M8" s="43"/>
      <c r="O8" s="102">
        <f>ROUND(Q8*P8,0)</f>
        <v>0</v>
      </c>
      <c r="P8" s="103">
        <v>5</v>
      </c>
      <c r="Q8" s="102">
        <f>SUM(F8:K8)</f>
        <v>0</v>
      </c>
      <c r="S8" s="102">
        <f>T8*P8</f>
        <v>0</v>
      </c>
      <c r="T8" s="102"/>
      <c r="U8" s="88" t="e">
        <f>ROUND((AVERAGE(F8:J8)),0)</f>
        <v>#DIV/0!</v>
      </c>
      <c r="V8" s="83"/>
      <c r="W8" s="89"/>
      <c r="X8" s="89"/>
    </row>
    <row r="9" spans="1:24" ht="22.95" customHeight="1">
      <c r="O9" s="52">
        <f>SUM(O7:O8)</f>
        <v>0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47" t="s">
        <v>260</v>
      </c>
      <c r="F18" s="448"/>
      <c r="G18" s="448"/>
      <c r="H18" s="448"/>
      <c r="I18" s="448"/>
      <c r="J18" s="448"/>
      <c r="K18" s="448"/>
      <c r="L18" s="448"/>
      <c r="M18" s="448"/>
      <c r="N18" s="448"/>
      <c r="O18" s="448"/>
      <c r="P18" s="448"/>
      <c r="Q18" s="448"/>
      <c r="R18" s="448"/>
      <c r="S18" s="448"/>
      <c r="T18" s="448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49" t="s">
        <v>265</v>
      </c>
      <c r="T20" s="429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/>
      <c r="F21" s="33">
        <f ca="1">ROUND((SUMIF($E$6:$X$9,$E21,O$6:O$9)),0)</f>
        <v>0</v>
      </c>
      <c r="G21" s="33">
        <f ca="1">ROUND((SUMIF($E$6:$X$9,$E21,S$6:S$9)),0)</f>
        <v>0</v>
      </c>
      <c r="H21" s="23"/>
      <c r="I21" s="61">
        <f ca="1">ROUND((SUMIF($E$6:$X$9,$E21,Q$6:Q$9)),0)</f>
        <v>0</v>
      </c>
      <c r="J21" s="61">
        <f ca="1">ROUND((SUMIF($E$6:$T$9,$E21,T$6:T$16)),0)</f>
        <v>0</v>
      </c>
      <c r="K21" s="23"/>
      <c r="L21" s="62" t="e">
        <f ca="1">F21/I21</f>
        <v>#DIV/0!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0" t="str">
        <f ca="1">IFERROR((AVERAGE(O21,Q21)),"")</f>
        <v/>
      </c>
      <c r="T21" s="433"/>
      <c r="U21" s="94">
        <v>1</v>
      </c>
      <c r="V21" s="95">
        <f ca="1">ROUND((SUMIF($E$6:$U$15,$E21,U$6:U$15)),0)</f>
        <v>0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1" t="str">
        <f ca="1">IFERROR((AVERAGE(O23:Q23)),"")</f>
        <v/>
      </c>
      <c r="T23" s="429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2" t="str">
        <f ca="1">IFERROR((AVERAGE(O24:Q24)),"")</f>
        <v/>
      </c>
      <c r="T24" s="453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0</v>
      </c>
      <c r="G26" s="42">
        <f t="shared" ca="1" si="1"/>
        <v>0</v>
      </c>
      <c r="H26" s="42">
        <f t="shared" si="1"/>
        <v>0</v>
      </c>
      <c r="I26" s="42">
        <f t="shared" ca="1" si="1"/>
        <v>0</v>
      </c>
      <c r="J26" s="42">
        <f t="shared" ca="1" si="1"/>
        <v>0</v>
      </c>
      <c r="K26" s="42">
        <f t="shared" si="1"/>
        <v>0</v>
      </c>
      <c r="L26" s="79" t="e">
        <f ca="1">F26/I26</f>
        <v>#DIV/0!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6" t="str">
        <f ca="1">IFERROR((AVERAGE(O26:Q26)),"")</f>
        <v/>
      </c>
      <c r="T26" s="424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95" priority="4" operator="lessThan">
      <formula>0.95</formula>
    </cfRule>
    <cfRule type="cellIs" dxfId="94" priority="5" operator="between">
      <formula>0.95</formula>
      <formula>0.999999999999999</formula>
    </cfRule>
    <cfRule type="cellIs" dxfId="93" priority="6" operator="greaterThanOrEqual">
      <formula>1</formula>
    </cfRule>
  </conditionalFormatting>
  <conditionalFormatting sqref="S21:T21">
    <cfRule type="cellIs" dxfId="92" priority="1" operator="lessThan">
      <formula>0.95</formula>
    </cfRule>
    <cfRule type="cellIs" dxfId="91" priority="2" operator="between">
      <formula>0.95</formula>
      <formula>0.999999999999999</formula>
    </cfRule>
    <cfRule type="cellIs" dxfId="90" priority="3" operator="greaterThanOrEqual">
      <formula>1</formula>
    </cfRule>
  </conditionalFormatting>
  <pageMargins left="0.75" right="0.75" top="1" bottom="1" header="0.5" footer="0.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tabColor rgb="FF0070C0"/>
  </sheetPr>
  <dimension ref="A1:AG28"/>
  <sheetViews>
    <sheetView workbookViewId="0">
      <selection activeCell="G7" sqref="G7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322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47" t="s">
        <v>238</v>
      </c>
      <c r="F4" s="448"/>
      <c r="G4" s="448"/>
      <c r="H4" s="448"/>
      <c r="I4" s="448"/>
      <c r="J4" s="448"/>
      <c r="K4" s="448"/>
      <c r="L4" s="448"/>
      <c r="M4" s="448"/>
      <c r="N4" s="448"/>
      <c r="O4" s="448"/>
      <c r="P4" s="448"/>
      <c r="Q4" s="448"/>
      <c r="R4" s="448"/>
      <c r="S4" s="448"/>
      <c r="T4" s="448"/>
      <c r="V4" s="13"/>
    </row>
    <row r="5" spans="1:24" ht="15" customHeight="1">
      <c r="F5" s="16"/>
      <c r="G5" s="16"/>
      <c r="H5" s="16"/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/>
      <c r="F8" s="23"/>
      <c r="G8" s="23"/>
      <c r="H8" s="23"/>
      <c r="I8" s="23"/>
      <c r="J8" s="23"/>
      <c r="K8" s="23"/>
      <c r="L8" s="51"/>
      <c r="M8" s="43"/>
      <c r="O8" s="102">
        <f>ROUND(Q8*P8,0)</f>
        <v>0</v>
      </c>
      <c r="P8" s="103">
        <v>5</v>
      </c>
      <c r="Q8" s="102">
        <f>SUM(F8:K8)</f>
        <v>0</v>
      </c>
      <c r="S8" s="102">
        <f>T8*P8</f>
        <v>0</v>
      </c>
      <c r="T8" s="102"/>
      <c r="U8" s="88" t="e">
        <f>ROUND((AVERAGE(F8:J8)),0)</f>
        <v>#DIV/0!</v>
      </c>
      <c r="V8" s="83"/>
      <c r="W8" s="89"/>
      <c r="X8" s="89"/>
    </row>
    <row r="9" spans="1:24" ht="22.95" customHeight="1">
      <c r="O9" s="52">
        <f>SUM(O7:O8)</f>
        <v>0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47" t="s">
        <v>260</v>
      </c>
      <c r="F18" s="448"/>
      <c r="G18" s="448"/>
      <c r="H18" s="448"/>
      <c r="I18" s="448"/>
      <c r="J18" s="448"/>
      <c r="K18" s="448"/>
      <c r="L18" s="448"/>
      <c r="M18" s="448"/>
      <c r="N18" s="448"/>
      <c r="O18" s="448"/>
      <c r="P18" s="448"/>
      <c r="Q18" s="448"/>
      <c r="R18" s="448"/>
      <c r="S18" s="448"/>
      <c r="T18" s="448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49" t="s">
        <v>265</v>
      </c>
      <c r="T20" s="429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/>
      <c r="F21" s="33">
        <f ca="1">ROUND((SUMIF($E$6:$X$9,$E21,O$6:O$9)),0)</f>
        <v>0</v>
      </c>
      <c r="G21" s="33">
        <f ca="1">ROUND((SUMIF($E$6:$X$9,$E21,S$6:S$9)),0)</f>
        <v>0</v>
      </c>
      <c r="H21" s="23"/>
      <c r="I21" s="61">
        <f ca="1">ROUND((SUMIF($E$6:$X$9,$E21,Q$6:Q$9)),0)</f>
        <v>0</v>
      </c>
      <c r="J21" s="61">
        <f ca="1">ROUND((SUMIF($E$6:$T$9,$E21,T$6:T$16)),0)</f>
        <v>0</v>
      </c>
      <c r="K21" s="23"/>
      <c r="L21" s="62" t="e">
        <f ca="1">F21/I21</f>
        <v>#DIV/0!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0" t="str">
        <f ca="1">IFERROR((AVERAGE(O21,Q21)),"")</f>
        <v/>
      </c>
      <c r="T21" s="433"/>
      <c r="U21" s="94">
        <v>1</v>
      </c>
      <c r="V21" s="95">
        <f ca="1">ROUND((SUMIF($E$6:$U$15,$E21,U$6:U$15)),0)</f>
        <v>0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1" t="str">
        <f ca="1">IFERROR((AVERAGE(O23:Q23)),"")</f>
        <v/>
      </c>
      <c r="T23" s="429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2" t="str">
        <f ca="1">IFERROR((AVERAGE(O24:Q24)),"")</f>
        <v/>
      </c>
      <c r="T24" s="453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0</v>
      </c>
      <c r="G26" s="42">
        <f t="shared" ca="1" si="1"/>
        <v>0</v>
      </c>
      <c r="H26" s="42">
        <f t="shared" si="1"/>
        <v>0</v>
      </c>
      <c r="I26" s="42">
        <f t="shared" ca="1" si="1"/>
        <v>0</v>
      </c>
      <c r="J26" s="42">
        <f t="shared" ca="1" si="1"/>
        <v>0</v>
      </c>
      <c r="K26" s="42">
        <f t="shared" si="1"/>
        <v>0</v>
      </c>
      <c r="L26" s="79" t="e">
        <f ca="1">F26/I26</f>
        <v>#DIV/0!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6" t="str">
        <f ca="1">IFERROR((AVERAGE(O26:Q26)),"")</f>
        <v/>
      </c>
      <c r="T26" s="424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89" priority="4" operator="lessThan">
      <formula>0.95</formula>
    </cfRule>
    <cfRule type="cellIs" dxfId="88" priority="5" operator="between">
      <formula>0.95</formula>
      <formula>0.999999999999999</formula>
    </cfRule>
    <cfRule type="cellIs" dxfId="87" priority="6" operator="greaterThanOrEqual">
      <formula>1</formula>
    </cfRule>
  </conditionalFormatting>
  <conditionalFormatting sqref="S21:T21">
    <cfRule type="cellIs" dxfId="86" priority="1" operator="lessThan">
      <formula>0.95</formula>
    </cfRule>
    <cfRule type="cellIs" dxfId="85" priority="2" operator="between">
      <formula>0.95</formula>
      <formula>0.999999999999999</formula>
    </cfRule>
    <cfRule type="cellIs" dxfId="84" priority="3" operator="greaterThanOrEqual">
      <formula>1</formula>
    </cfRule>
  </conditionalFormatting>
  <pageMargins left="0.75" right="0.75" top="1" bottom="1" header="0.5" footer="0.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tabColor rgb="FF0070C0"/>
  </sheetPr>
  <dimension ref="A1:AG28"/>
  <sheetViews>
    <sheetView workbookViewId="0">
      <selection activeCell="G7" sqref="G7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323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47" t="s">
        <v>238</v>
      </c>
      <c r="F4" s="448"/>
      <c r="G4" s="448"/>
      <c r="H4" s="448"/>
      <c r="I4" s="448"/>
      <c r="J4" s="448"/>
      <c r="K4" s="448"/>
      <c r="L4" s="448"/>
      <c r="M4" s="448"/>
      <c r="N4" s="448"/>
      <c r="O4" s="448"/>
      <c r="P4" s="448"/>
      <c r="Q4" s="448"/>
      <c r="R4" s="448"/>
      <c r="S4" s="448"/>
      <c r="T4" s="448"/>
      <c r="V4" s="13"/>
    </row>
    <row r="5" spans="1:24" ht="15" customHeight="1">
      <c r="F5" s="16"/>
      <c r="G5" s="16"/>
      <c r="H5" s="16"/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/>
      <c r="F8" s="23"/>
      <c r="G8" s="23"/>
      <c r="H8" s="23"/>
      <c r="I8" s="23"/>
      <c r="J8" s="23"/>
      <c r="K8" s="23"/>
      <c r="L8" s="51"/>
      <c r="M8" s="43"/>
      <c r="O8" s="102">
        <f>ROUND(Q8*P8,0)</f>
        <v>0</v>
      </c>
      <c r="P8" s="103">
        <v>5</v>
      </c>
      <c r="Q8" s="102">
        <f>SUM(F8:K8)</f>
        <v>0</v>
      </c>
      <c r="S8" s="102">
        <f>T8*P8</f>
        <v>0</v>
      </c>
      <c r="T8" s="102"/>
      <c r="U8" s="88" t="e">
        <f>ROUND((AVERAGE(F8:J8)),0)</f>
        <v>#DIV/0!</v>
      </c>
      <c r="V8" s="83"/>
      <c r="W8" s="89"/>
      <c r="X8" s="89"/>
    </row>
    <row r="9" spans="1:24" ht="22.95" customHeight="1">
      <c r="O9" s="52">
        <f>SUM(O7:O8)</f>
        <v>0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47" t="s">
        <v>260</v>
      </c>
      <c r="F18" s="448"/>
      <c r="G18" s="448"/>
      <c r="H18" s="448"/>
      <c r="I18" s="448"/>
      <c r="J18" s="448"/>
      <c r="K18" s="448"/>
      <c r="L18" s="448"/>
      <c r="M18" s="448"/>
      <c r="N18" s="448"/>
      <c r="O18" s="448"/>
      <c r="P18" s="448"/>
      <c r="Q18" s="448"/>
      <c r="R18" s="448"/>
      <c r="S18" s="448"/>
      <c r="T18" s="448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49" t="s">
        <v>265</v>
      </c>
      <c r="T20" s="429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/>
      <c r="F21" s="33">
        <f ca="1">ROUND((SUMIF($E$6:$X$9,$E21,O$6:O$9)),0)</f>
        <v>0</v>
      </c>
      <c r="G21" s="33">
        <f ca="1">ROUND((SUMIF($E$6:$X$9,$E21,S$6:S$9)),0)</f>
        <v>0</v>
      </c>
      <c r="H21" s="23"/>
      <c r="I21" s="61">
        <f ca="1">ROUND((SUMIF($E$6:$X$9,$E21,Q$6:Q$9)),0)</f>
        <v>0</v>
      </c>
      <c r="J21" s="61">
        <f ca="1">ROUND((SUMIF($E$6:$T$9,$E21,T$6:T$16)),0)</f>
        <v>0</v>
      </c>
      <c r="K21" s="23"/>
      <c r="L21" s="62" t="e">
        <f ca="1">F21/I21</f>
        <v>#DIV/0!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0" t="str">
        <f ca="1">IFERROR((AVERAGE(O21,Q21)),"")</f>
        <v/>
      </c>
      <c r="T21" s="433"/>
      <c r="U21" s="94">
        <v>1</v>
      </c>
      <c r="V21" s="95">
        <f ca="1">ROUND((SUMIF($E$6:$U$15,$E21,U$6:U$15)),0)</f>
        <v>0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1" t="str">
        <f ca="1">IFERROR((AVERAGE(O23:Q23)),"")</f>
        <v/>
      </c>
      <c r="T23" s="429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2" t="str">
        <f ca="1">IFERROR((AVERAGE(O24:Q24)),"")</f>
        <v/>
      </c>
      <c r="T24" s="453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0</v>
      </c>
      <c r="G26" s="42">
        <f t="shared" ca="1" si="1"/>
        <v>0</v>
      </c>
      <c r="H26" s="42">
        <f t="shared" si="1"/>
        <v>0</v>
      </c>
      <c r="I26" s="42">
        <f t="shared" ca="1" si="1"/>
        <v>0</v>
      </c>
      <c r="J26" s="42">
        <f t="shared" ca="1" si="1"/>
        <v>0</v>
      </c>
      <c r="K26" s="42">
        <f t="shared" si="1"/>
        <v>0</v>
      </c>
      <c r="L26" s="79" t="e">
        <f ca="1">F26/I26</f>
        <v>#DIV/0!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6" t="str">
        <f ca="1">IFERROR((AVERAGE(O26:Q26)),"")</f>
        <v/>
      </c>
      <c r="T26" s="424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83" priority="4" operator="lessThan">
      <formula>0.95</formula>
    </cfRule>
    <cfRule type="cellIs" dxfId="82" priority="5" operator="between">
      <formula>0.95</formula>
      <formula>0.999999999999999</formula>
    </cfRule>
    <cfRule type="cellIs" dxfId="81" priority="6" operator="greaterThanOrEqual">
      <formula>1</formula>
    </cfRule>
  </conditionalFormatting>
  <conditionalFormatting sqref="S21:T21">
    <cfRule type="cellIs" dxfId="80" priority="1" operator="lessThan">
      <formula>0.95</formula>
    </cfRule>
    <cfRule type="cellIs" dxfId="79" priority="2" operator="between">
      <formula>0.95</formula>
      <formula>0.999999999999999</formula>
    </cfRule>
    <cfRule type="cellIs" dxfId="78" priority="3" operator="greaterThanOrEqual">
      <formula>1</formula>
    </cfRule>
  </conditionalFormatting>
  <pageMargins left="0.75" right="0.75" top="1" bottom="1" header="0.5" footer="0.5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tabColor rgb="FF0070C0"/>
  </sheetPr>
  <dimension ref="A1:AG28"/>
  <sheetViews>
    <sheetView workbookViewId="0">
      <selection activeCell="I5" sqref="I5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324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47" t="s">
        <v>238</v>
      </c>
      <c r="F4" s="448"/>
      <c r="G4" s="448"/>
      <c r="H4" s="448"/>
      <c r="I4" s="448"/>
      <c r="J4" s="448"/>
      <c r="K4" s="448"/>
      <c r="L4" s="448"/>
      <c r="M4" s="448"/>
      <c r="N4" s="448"/>
      <c r="O4" s="448"/>
      <c r="P4" s="448"/>
      <c r="Q4" s="448"/>
      <c r="R4" s="448"/>
      <c r="S4" s="448"/>
      <c r="T4" s="448"/>
      <c r="V4" s="13"/>
    </row>
    <row r="5" spans="1:24" ht="15" customHeight="1">
      <c r="F5" s="16"/>
      <c r="G5" s="16"/>
      <c r="H5" s="16"/>
      <c r="I5" s="16"/>
      <c r="J5" s="16"/>
      <c r="K5" s="402" t="s">
        <v>337</v>
      </c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/>
      <c r="F8" s="23"/>
      <c r="G8" s="23"/>
      <c r="H8" s="23"/>
      <c r="I8" s="23"/>
      <c r="J8" s="23"/>
      <c r="K8" s="23"/>
      <c r="L8" s="51"/>
      <c r="M8" s="43"/>
      <c r="O8" s="102">
        <f>ROUND(Q8*P8,0)</f>
        <v>0</v>
      </c>
      <c r="P8" s="103">
        <v>5</v>
      </c>
      <c r="Q8" s="102">
        <f>SUM(F8:K8)</f>
        <v>0</v>
      </c>
      <c r="S8" s="102">
        <f>T8*P8</f>
        <v>0</v>
      </c>
      <c r="T8" s="102"/>
      <c r="U8" s="88" t="e">
        <f>ROUND((AVERAGE(F8:J8)),0)</f>
        <v>#DIV/0!</v>
      </c>
      <c r="V8" s="83"/>
      <c r="W8" s="89"/>
      <c r="X8" s="89"/>
    </row>
    <row r="9" spans="1:24" ht="22.95" customHeight="1">
      <c r="O9" s="52">
        <f>SUM(O7:O8)</f>
        <v>0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47" t="s">
        <v>260</v>
      </c>
      <c r="F18" s="448"/>
      <c r="G18" s="448"/>
      <c r="H18" s="448"/>
      <c r="I18" s="448"/>
      <c r="J18" s="448"/>
      <c r="K18" s="448"/>
      <c r="L18" s="448"/>
      <c r="M18" s="448"/>
      <c r="N18" s="448"/>
      <c r="O18" s="448"/>
      <c r="P18" s="448"/>
      <c r="Q18" s="448"/>
      <c r="R18" s="448"/>
      <c r="S18" s="448"/>
      <c r="T18" s="448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49" t="s">
        <v>265</v>
      </c>
      <c r="T20" s="429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/>
      <c r="F21" s="33">
        <f ca="1">ROUND((SUMIF($E$6:$X$9,$E21,O$6:O$9)),0)</f>
        <v>0</v>
      </c>
      <c r="G21" s="33">
        <f ca="1">ROUND((SUMIF($E$6:$X$9,$E21,S$6:S$9)),0)</f>
        <v>0</v>
      </c>
      <c r="H21" s="23"/>
      <c r="I21" s="61">
        <f ca="1">ROUND((SUMIF($E$6:$X$9,$E21,Q$6:Q$9)),0)</f>
        <v>0</v>
      </c>
      <c r="J21" s="61">
        <f ca="1">ROUND((SUMIF($E$6:$T$9,$E21,T$6:T$16)),0)</f>
        <v>0</v>
      </c>
      <c r="K21" s="23"/>
      <c r="L21" s="62" t="e">
        <f ca="1">F21/I21</f>
        <v>#DIV/0!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0" t="str">
        <f ca="1">IFERROR((AVERAGE(O21,Q21)),"")</f>
        <v/>
      </c>
      <c r="T21" s="433"/>
      <c r="U21" s="94">
        <v>1</v>
      </c>
      <c r="V21" s="95">
        <f ca="1">ROUND((SUMIF($E$6:$U$15,$E21,U$6:U$15)),0)</f>
        <v>0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1" t="str">
        <f ca="1">IFERROR((AVERAGE(O23:Q23)),"")</f>
        <v/>
      </c>
      <c r="T23" s="429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2" t="str">
        <f ca="1">IFERROR((AVERAGE(O24:Q24)),"")</f>
        <v/>
      </c>
      <c r="T24" s="453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0</v>
      </c>
      <c r="G26" s="42">
        <f t="shared" ca="1" si="1"/>
        <v>0</v>
      </c>
      <c r="H26" s="42">
        <f t="shared" si="1"/>
        <v>0</v>
      </c>
      <c r="I26" s="42">
        <f t="shared" ca="1" si="1"/>
        <v>0</v>
      </c>
      <c r="J26" s="42">
        <f t="shared" ca="1" si="1"/>
        <v>0</v>
      </c>
      <c r="K26" s="42">
        <f t="shared" si="1"/>
        <v>0</v>
      </c>
      <c r="L26" s="79" t="e">
        <f ca="1">F26/I26</f>
        <v>#DIV/0!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6" t="str">
        <f ca="1">IFERROR((AVERAGE(O26:Q26)),"")</f>
        <v/>
      </c>
      <c r="T26" s="424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77" priority="4" operator="lessThan">
      <formula>0.95</formula>
    </cfRule>
    <cfRule type="cellIs" dxfId="76" priority="5" operator="between">
      <formula>0.95</formula>
      <formula>0.999999999999999</formula>
    </cfRule>
    <cfRule type="cellIs" dxfId="75" priority="6" operator="greaterThanOrEqual">
      <formula>1</formula>
    </cfRule>
  </conditionalFormatting>
  <conditionalFormatting sqref="S21:T21">
    <cfRule type="cellIs" dxfId="74" priority="1" operator="lessThan">
      <formula>0.95</formula>
    </cfRule>
    <cfRule type="cellIs" dxfId="73" priority="2" operator="between">
      <formula>0.95</formula>
      <formula>0.999999999999999</formula>
    </cfRule>
    <cfRule type="cellIs" dxfId="72" priority="3" operator="greaterThanOrEqual">
      <formula>1</formula>
    </cfRule>
  </conditionalFormatting>
  <pageMargins left="0.75" right="0.75" top="1" bottom="1" header="0.5" footer="0.5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tabColor rgb="FF0070C0"/>
  </sheetPr>
  <dimension ref="A1:AG28"/>
  <sheetViews>
    <sheetView workbookViewId="0">
      <selection activeCell="G7" sqref="G7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325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47" t="s">
        <v>238</v>
      </c>
      <c r="F4" s="448"/>
      <c r="G4" s="448"/>
      <c r="H4" s="448"/>
      <c r="I4" s="448"/>
      <c r="J4" s="448"/>
      <c r="K4" s="448"/>
      <c r="L4" s="448"/>
      <c r="M4" s="448"/>
      <c r="N4" s="448"/>
      <c r="O4" s="448"/>
      <c r="P4" s="448"/>
      <c r="Q4" s="448"/>
      <c r="R4" s="448"/>
      <c r="S4" s="448"/>
      <c r="T4" s="448"/>
      <c r="V4" s="13"/>
    </row>
    <row r="5" spans="1:24" ht="15" customHeight="1">
      <c r="F5" s="16"/>
      <c r="G5" s="16"/>
      <c r="H5" s="16"/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/>
      <c r="F8" s="23"/>
      <c r="G8" s="23"/>
      <c r="H8" s="23"/>
      <c r="I8" s="23"/>
      <c r="J8" s="23"/>
      <c r="K8" s="23"/>
      <c r="L8" s="51"/>
      <c r="M8" s="43"/>
      <c r="O8" s="102">
        <f>ROUND(Q8*P8,0)</f>
        <v>0</v>
      </c>
      <c r="P8" s="103">
        <v>5</v>
      </c>
      <c r="Q8" s="102">
        <f>SUM(F8:K8)</f>
        <v>0</v>
      </c>
      <c r="S8" s="102">
        <f>T8*P8</f>
        <v>0</v>
      </c>
      <c r="T8" s="102"/>
      <c r="U8" s="88" t="e">
        <f>ROUND((AVERAGE(F8:J8)),0)</f>
        <v>#DIV/0!</v>
      </c>
      <c r="V8" s="83"/>
      <c r="W8" s="89"/>
      <c r="X8" s="89"/>
    </row>
    <row r="9" spans="1:24" ht="22.95" customHeight="1">
      <c r="O9" s="52">
        <f>SUM(O7:O8)</f>
        <v>0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47" t="s">
        <v>260</v>
      </c>
      <c r="F18" s="448"/>
      <c r="G18" s="448"/>
      <c r="H18" s="448"/>
      <c r="I18" s="448"/>
      <c r="J18" s="448"/>
      <c r="K18" s="448"/>
      <c r="L18" s="448"/>
      <c r="M18" s="448"/>
      <c r="N18" s="448"/>
      <c r="O18" s="448"/>
      <c r="P18" s="448"/>
      <c r="Q18" s="448"/>
      <c r="R18" s="448"/>
      <c r="S18" s="448"/>
      <c r="T18" s="448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49" t="s">
        <v>265</v>
      </c>
      <c r="T20" s="429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/>
      <c r="F21" s="33">
        <f ca="1">ROUND((SUMIF($E$6:$X$9,$E21,O$6:O$9)),0)</f>
        <v>0</v>
      </c>
      <c r="G21" s="33">
        <f ca="1">ROUND((SUMIF($E$6:$X$9,$E21,S$6:S$9)),0)</f>
        <v>0</v>
      </c>
      <c r="H21" s="23"/>
      <c r="I21" s="61">
        <f ca="1">ROUND((SUMIF($E$6:$X$9,$E21,Q$6:Q$9)),0)</f>
        <v>0</v>
      </c>
      <c r="J21" s="61">
        <f ca="1">ROUND((SUMIF($E$6:$T$9,$E21,T$6:T$16)),0)</f>
        <v>0</v>
      </c>
      <c r="K21" s="23"/>
      <c r="L21" s="62" t="e">
        <f ca="1">F21/I21</f>
        <v>#DIV/0!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0" t="str">
        <f ca="1">IFERROR((AVERAGE(O21,Q21)),"")</f>
        <v/>
      </c>
      <c r="T21" s="433"/>
      <c r="U21" s="94">
        <v>1</v>
      </c>
      <c r="V21" s="95">
        <f ca="1">ROUND((SUMIF($E$6:$U$15,$E21,U$6:U$15)),0)</f>
        <v>0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1" t="str">
        <f ca="1">IFERROR((AVERAGE(O23:Q23)),"")</f>
        <v/>
      </c>
      <c r="T23" s="429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2" t="str">
        <f ca="1">IFERROR((AVERAGE(O24:Q24)),"")</f>
        <v/>
      </c>
      <c r="T24" s="453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0</v>
      </c>
      <c r="G26" s="42">
        <f t="shared" ca="1" si="1"/>
        <v>0</v>
      </c>
      <c r="H26" s="42">
        <f t="shared" si="1"/>
        <v>0</v>
      </c>
      <c r="I26" s="42">
        <f t="shared" ca="1" si="1"/>
        <v>0</v>
      </c>
      <c r="J26" s="42">
        <f t="shared" ca="1" si="1"/>
        <v>0</v>
      </c>
      <c r="K26" s="42">
        <f t="shared" si="1"/>
        <v>0</v>
      </c>
      <c r="L26" s="79" t="e">
        <f ca="1">F26/I26</f>
        <v>#DIV/0!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6" t="str">
        <f ca="1">IFERROR((AVERAGE(O26:Q26)),"")</f>
        <v/>
      </c>
      <c r="T26" s="424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71" priority="4" operator="lessThan">
      <formula>0.95</formula>
    </cfRule>
    <cfRule type="cellIs" dxfId="70" priority="5" operator="between">
      <formula>0.95</formula>
      <formula>0.999999999999999</formula>
    </cfRule>
    <cfRule type="cellIs" dxfId="69" priority="6" operator="greaterThanOrEqual">
      <formula>1</formula>
    </cfRule>
  </conditionalFormatting>
  <conditionalFormatting sqref="S21:T21">
    <cfRule type="cellIs" dxfId="68" priority="1" operator="lessThan">
      <formula>0.95</formula>
    </cfRule>
    <cfRule type="cellIs" dxfId="67" priority="2" operator="between">
      <formula>0.95</formula>
      <formula>0.999999999999999</formula>
    </cfRule>
    <cfRule type="cellIs" dxfId="66" priority="3" operator="greaterThanOrEqual">
      <formula>1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58"/>
  <dimension ref="B2:E4"/>
  <sheetViews>
    <sheetView showGridLines="0" showRowColHeaders="0" workbookViewId="0">
      <selection activeCell="AO26" sqref="AO26"/>
    </sheetView>
  </sheetViews>
  <sheetFormatPr defaultColWidth="9" defaultRowHeight="14.4"/>
  <cols>
    <col min="2" max="2" width="34.109375" customWidth="1"/>
  </cols>
  <sheetData>
    <row r="2" spans="2:5" ht="26.4" customHeight="1">
      <c r="B2" s="219" t="s">
        <v>95</v>
      </c>
      <c r="C2" s="220" t="s">
        <v>96</v>
      </c>
      <c r="D2" s="220" t="s">
        <v>97</v>
      </c>
      <c r="E2" s="221" t="s">
        <v>98</v>
      </c>
    </row>
    <row r="3" spans="2:5" ht="15" customHeight="1">
      <c r="B3" s="222" t="s">
        <v>93</v>
      </c>
      <c r="C3" s="223">
        <v>38</v>
      </c>
      <c r="D3" s="224">
        <v>39</v>
      </c>
      <c r="E3" s="225">
        <f>D3-C3</f>
        <v>1</v>
      </c>
    </row>
    <row r="4" spans="2:5" ht="15" customHeight="1">
      <c r="B4" s="226" t="s">
        <v>90</v>
      </c>
      <c r="C4" s="227">
        <v>25</v>
      </c>
      <c r="D4" s="228">
        <v>25</v>
      </c>
      <c r="E4" s="229">
        <f>D4-C4</f>
        <v>0</v>
      </c>
    </row>
  </sheetData>
  <conditionalFormatting sqref="E3:E4">
    <cfRule type="cellIs" dxfId="431" priority="1" operator="greaterThan">
      <formula>-1</formula>
    </cfRule>
    <cfRule type="cellIs" dxfId="430" priority="2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tabColor rgb="FF0070C0"/>
  </sheetPr>
  <dimension ref="A1:AG28"/>
  <sheetViews>
    <sheetView workbookViewId="0">
      <selection activeCell="G7" sqref="G7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326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47" t="s">
        <v>238</v>
      </c>
      <c r="F4" s="448"/>
      <c r="G4" s="448"/>
      <c r="H4" s="448"/>
      <c r="I4" s="448"/>
      <c r="J4" s="448"/>
      <c r="K4" s="448"/>
      <c r="L4" s="448"/>
      <c r="M4" s="448"/>
      <c r="N4" s="448"/>
      <c r="O4" s="448"/>
      <c r="P4" s="448"/>
      <c r="Q4" s="448"/>
      <c r="R4" s="448"/>
      <c r="S4" s="448"/>
      <c r="T4" s="448"/>
      <c r="V4" s="13"/>
    </row>
    <row r="5" spans="1:24" ht="15" customHeight="1">
      <c r="F5" s="16"/>
      <c r="G5" s="16"/>
      <c r="H5" s="16"/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/>
      <c r="F8" s="23"/>
      <c r="G8" s="23"/>
      <c r="H8" s="23"/>
      <c r="I8" s="23"/>
      <c r="J8" s="23"/>
      <c r="K8" s="23"/>
      <c r="L8" s="51"/>
      <c r="M8" s="43"/>
      <c r="O8" s="102">
        <f>ROUND(Q8*P8,0)</f>
        <v>0</v>
      </c>
      <c r="P8" s="103">
        <v>5</v>
      </c>
      <c r="Q8" s="102">
        <f>SUM(F8:K8)</f>
        <v>0</v>
      </c>
      <c r="S8" s="102">
        <f>T8*P8</f>
        <v>0</v>
      </c>
      <c r="T8" s="102"/>
      <c r="U8" s="88" t="e">
        <f>ROUND((AVERAGE(F8:J8)),0)</f>
        <v>#DIV/0!</v>
      </c>
      <c r="V8" s="83"/>
      <c r="W8" s="89"/>
      <c r="X8" s="89"/>
    </row>
    <row r="9" spans="1:24" ht="22.95" customHeight="1">
      <c r="O9" s="52">
        <f>SUM(O7:O8)</f>
        <v>0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47" t="s">
        <v>260</v>
      </c>
      <c r="F18" s="448"/>
      <c r="G18" s="448"/>
      <c r="H18" s="448"/>
      <c r="I18" s="448"/>
      <c r="J18" s="448"/>
      <c r="K18" s="448"/>
      <c r="L18" s="448"/>
      <c r="M18" s="448"/>
      <c r="N18" s="448"/>
      <c r="O18" s="448"/>
      <c r="P18" s="448"/>
      <c r="Q18" s="448"/>
      <c r="R18" s="448"/>
      <c r="S18" s="448"/>
      <c r="T18" s="448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49" t="s">
        <v>265</v>
      </c>
      <c r="T20" s="429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/>
      <c r="F21" s="33">
        <f ca="1">ROUND((SUMIF($E$6:$X$9,$E21,O$6:O$9)),0)</f>
        <v>0</v>
      </c>
      <c r="G21" s="33">
        <f ca="1">ROUND((SUMIF($E$6:$X$9,$E21,S$6:S$9)),0)</f>
        <v>0</v>
      </c>
      <c r="H21" s="23"/>
      <c r="I21" s="61">
        <f ca="1">ROUND((SUMIF($E$6:$X$9,$E21,Q$6:Q$9)),0)</f>
        <v>0</v>
      </c>
      <c r="J21" s="61">
        <f ca="1">ROUND((SUMIF($E$6:$T$9,$E21,T$6:T$16)),0)</f>
        <v>0</v>
      </c>
      <c r="K21" s="23"/>
      <c r="L21" s="62" t="e">
        <f ca="1">F21/I21</f>
        <v>#DIV/0!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0" t="str">
        <f ca="1">IFERROR((AVERAGE(O21,Q21)),"")</f>
        <v/>
      </c>
      <c r="T21" s="433"/>
      <c r="U21" s="94">
        <v>1</v>
      </c>
      <c r="V21" s="95">
        <f ca="1">ROUND((SUMIF($E$6:$U$15,$E21,U$6:U$15)),0)</f>
        <v>0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1" t="str">
        <f ca="1">IFERROR((AVERAGE(O23:Q23)),"")</f>
        <v/>
      </c>
      <c r="T23" s="429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2" t="str">
        <f ca="1">IFERROR((AVERAGE(O24:Q24)),"")</f>
        <v/>
      </c>
      <c r="T24" s="453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0</v>
      </c>
      <c r="G26" s="42">
        <f t="shared" ca="1" si="1"/>
        <v>0</v>
      </c>
      <c r="H26" s="42">
        <f t="shared" si="1"/>
        <v>0</v>
      </c>
      <c r="I26" s="42">
        <f t="shared" ca="1" si="1"/>
        <v>0</v>
      </c>
      <c r="J26" s="42">
        <f t="shared" ca="1" si="1"/>
        <v>0</v>
      </c>
      <c r="K26" s="42">
        <f t="shared" si="1"/>
        <v>0</v>
      </c>
      <c r="L26" s="79" t="e">
        <f ca="1">F26/I26</f>
        <v>#DIV/0!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6" t="str">
        <f ca="1">IFERROR((AVERAGE(O26:Q26)),"")</f>
        <v/>
      </c>
      <c r="T26" s="424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65" priority="4" operator="lessThan">
      <formula>0.95</formula>
    </cfRule>
    <cfRule type="cellIs" dxfId="64" priority="5" operator="between">
      <formula>0.95</formula>
      <formula>0.999999999999999</formula>
    </cfRule>
    <cfRule type="cellIs" dxfId="63" priority="6" operator="greaterThanOrEqual">
      <formula>1</formula>
    </cfRule>
  </conditionalFormatting>
  <conditionalFormatting sqref="S21:T21">
    <cfRule type="cellIs" dxfId="62" priority="1" operator="lessThan">
      <formula>0.95</formula>
    </cfRule>
    <cfRule type="cellIs" dxfId="61" priority="2" operator="between">
      <formula>0.95</formula>
      <formula>0.999999999999999</formula>
    </cfRule>
    <cfRule type="cellIs" dxfId="60" priority="3" operator="greaterThanOrEqual">
      <formula>1</formula>
    </cfRule>
  </conditionalFormatting>
  <pageMargins left="0.75" right="0.75" top="1" bottom="1" header="0.5" footer="0.5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tabColor rgb="FF0070C0"/>
  </sheetPr>
  <dimension ref="A1:AG28"/>
  <sheetViews>
    <sheetView workbookViewId="0">
      <selection activeCell="I5" sqref="I5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327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47" t="s">
        <v>238</v>
      </c>
      <c r="F4" s="448"/>
      <c r="G4" s="448"/>
      <c r="H4" s="448"/>
      <c r="I4" s="448"/>
      <c r="J4" s="448"/>
      <c r="K4" s="448"/>
      <c r="L4" s="448"/>
      <c r="M4" s="448"/>
      <c r="N4" s="448"/>
      <c r="O4" s="448"/>
      <c r="P4" s="448"/>
      <c r="Q4" s="448"/>
      <c r="R4" s="448"/>
      <c r="S4" s="448"/>
      <c r="T4" s="448"/>
      <c r="V4" s="13"/>
    </row>
    <row r="5" spans="1:24" ht="15" customHeight="1">
      <c r="F5" s="16"/>
      <c r="G5" s="16"/>
      <c r="H5" s="16"/>
      <c r="I5" s="16"/>
      <c r="J5" s="16"/>
      <c r="K5" s="402" t="s">
        <v>337</v>
      </c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/>
      <c r="F8" s="23"/>
      <c r="G8" s="23"/>
      <c r="H8" s="23"/>
      <c r="I8" s="23"/>
      <c r="J8" s="23"/>
      <c r="K8" s="23"/>
      <c r="L8" s="51"/>
      <c r="M8" s="43"/>
      <c r="O8" s="102">
        <f>ROUND(Q8*P8,0)</f>
        <v>0</v>
      </c>
      <c r="P8" s="103">
        <v>5</v>
      </c>
      <c r="Q8" s="102">
        <f>SUM(F8:K8)</f>
        <v>0</v>
      </c>
      <c r="S8" s="102">
        <f>T8*P8</f>
        <v>0</v>
      </c>
      <c r="T8" s="102"/>
      <c r="U8" s="88" t="e">
        <f>ROUND((AVERAGE(F8:J8)),0)</f>
        <v>#DIV/0!</v>
      </c>
      <c r="V8" s="83"/>
      <c r="W8" s="89"/>
      <c r="X8" s="89"/>
    </row>
    <row r="9" spans="1:24" ht="22.95" customHeight="1">
      <c r="O9" s="52">
        <f>SUM(O7:O8)</f>
        <v>0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47" t="s">
        <v>260</v>
      </c>
      <c r="F18" s="448"/>
      <c r="G18" s="448"/>
      <c r="H18" s="448"/>
      <c r="I18" s="448"/>
      <c r="J18" s="448"/>
      <c r="K18" s="448"/>
      <c r="L18" s="448"/>
      <c r="M18" s="448"/>
      <c r="N18" s="448"/>
      <c r="O18" s="448"/>
      <c r="P18" s="448"/>
      <c r="Q18" s="448"/>
      <c r="R18" s="448"/>
      <c r="S18" s="448"/>
      <c r="T18" s="448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49" t="s">
        <v>265</v>
      </c>
      <c r="T20" s="429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/>
      <c r="F21" s="33">
        <f ca="1">ROUND((SUMIF($E$6:$X$9,$E21,O$6:O$9)),0)</f>
        <v>0</v>
      </c>
      <c r="G21" s="33">
        <f ca="1">ROUND((SUMIF($E$6:$X$9,$E21,S$6:S$9)),0)</f>
        <v>0</v>
      </c>
      <c r="H21" s="23"/>
      <c r="I21" s="61">
        <f ca="1">ROUND((SUMIF($E$6:$X$9,$E21,Q$6:Q$9)),0)</f>
        <v>0</v>
      </c>
      <c r="J21" s="61">
        <f ca="1">ROUND((SUMIF($E$6:$T$9,$E21,T$6:T$16)),0)</f>
        <v>0</v>
      </c>
      <c r="K21" s="23"/>
      <c r="L21" s="62" t="e">
        <f ca="1">F21/I21</f>
        <v>#DIV/0!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0" t="str">
        <f ca="1">IFERROR((AVERAGE(O21,Q21)),"")</f>
        <v/>
      </c>
      <c r="T21" s="433"/>
      <c r="U21" s="94">
        <v>1</v>
      </c>
      <c r="V21" s="95">
        <f ca="1">ROUND((SUMIF($E$6:$U$15,$E21,U$6:U$15)),0)</f>
        <v>0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1" t="str">
        <f ca="1">IFERROR((AVERAGE(O23:Q23)),"")</f>
        <v/>
      </c>
      <c r="T23" s="429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2" t="str">
        <f ca="1">IFERROR((AVERAGE(O24:Q24)),"")</f>
        <v/>
      </c>
      <c r="T24" s="453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0</v>
      </c>
      <c r="G26" s="42">
        <f t="shared" ca="1" si="1"/>
        <v>0</v>
      </c>
      <c r="H26" s="42">
        <f t="shared" si="1"/>
        <v>0</v>
      </c>
      <c r="I26" s="42">
        <f t="shared" ca="1" si="1"/>
        <v>0</v>
      </c>
      <c r="J26" s="42">
        <f t="shared" ca="1" si="1"/>
        <v>0</v>
      </c>
      <c r="K26" s="42">
        <f t="shared" si="1"/>
        <v>0</v>
      </c>
      <c r="L26" s="79" t="e">
        <f ca="1">F26/I26</f>
        <v>#DIV/0!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6" t="str">
        <f ca="1">IFERROR((AVERAGE(O26:Q26)),"")</f>
        <v/>
      </c>
      <c r="T26" s="424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59" priority="4" operator="lessThan">
      <formula>0.95</formula>
    </cfRule>
    <cfRule type="cellIs" dxfId="58" priority="5" operator="between">
      <formula>0.95</formula>
      <formula>0.999999999999999</formula>
    </cfRule>
    <cfRule type="cellIs" dxfId="57" priority="6" operator="greaterThanOrEqual">
      <formula>1</formula>
    </cfRule>
  </conditionalFormatting>
  <conditionalFormatting sqref="S21:T21">
    <cfRule type="cellIs" dxfId="56" priority="1" operator="lessThan">
      <formula>0.95</formula>
    </cfRule>
    <cfRule type="cellIs" dxfId="55" priority="2" operator="between">
      <formula>0.95</formula>
      <formula>0.999999999999999</formula>
    </cfRule>
    <cfRule type="cellIs" dxfId="54" priority="3" operator="greaterThanOrEqual">
      <formula>1</formula>
    </cfRule>
  </conditionalFormatting>
  <pageMargins left="0.75" right="0.75" top="1" bottom="1" header="0.5" footer="0.5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tabColor rgb="FF0070C0"/>
  </sheetPr>
  <dimension ref="A1:AG28"/>
  <sheetViews>
    <sheetView workbookViewId="0">
      <selection activeCell="G7" sqref="G7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328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47" t="s">
        <v>238</v>
      </c>
      <c r="F4" s="448"/>
      <c r="G4" s="448"/>
      <c r="H4" s="448"/>
      <c r="I4" s="448"/>
      <c r="J4" s="448"/>
      <c r="K4" s="448"/>
      <c r="L4" s="448"/>
      <c r="M4" s="448"/>
      <c r="N4" s="448"/>
      <c r="O4" s="448"/>
      <c r="P4" s="448"/>
      <c r="Q4" s="448"/>
      <c r="R4" s="448"/>
      <c r="S4" s="448"/>
      <c r="T4" s="448"/>
      <c r="V4" s="13"/>
    </row>
    <row r="5" spans="1:24" ht="15" customHeight="1">
      <c r="F5" s="16"/>
      <c r="G5" s="16"/>
      <c r="H5" s="16"/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/>
      <c r="F8" s="23"/>
      <c r="G8" s="23"/>
      <c r="H8" s="23"/>
      <c r="I8" s="23"/>
      <c r="J8" s="23"/>
      <c r="K8" s="23"/>
      <c r="L8" s="51"/>
      <c r="M8" s="43"/>
      <c r="O8" s="102">
        <f>ROUND(Q8*P8,0)</f>
        <v>0</v>
      </c>
      <c r="P8" s="103">
        <v>5</v>
      </c>
      <c r="Q8" s="102">
        <f>SUM(F8:K8)</f>
        <v>0</v>
      </c>
      <c r="S8" s="102">
        <f>T8*P8</f>
        <v>0</v>
      </c>
      <c r="T8" s="102"/>
      <c r="U8" s="88" t="e">
        <f>ROUND((AVERAGE(F8:J8)),0)</f>
        <v>#DIV/0!</v>
      </c>
      <c r="V8" s="83"/>
      <c r="W8" s="89"/>
      <c r="X8" s="89"/>
    </row>
    <row r="9" spans="1:24" ht="22.95" customHeight="1">
      <c r="O9" s="52">
        <f>SUM(O7:O8)</f>
        <v>0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47" t="s">
        <v>260</v>
      </c>
      <c r="F18" s="448"/>
      <c r="G18" s="448"/>
      <c r="H18" s="448"/>
      <c r="I18" s="448"/>
      <c r="J18" s="448"/>
      <c r="K18" s="448"/>
      <c r="L18" s="448"/>
      <c r="M18" s="448"/>
      <c r="N18" s="448"/>
      <c r="O18" s="448"/>
      <c r="P18" s="448"/>
      <c r="Q18" s="448"/>
      <c r="R18" s="448"/>
      <c r="S18" s="448"/>
      <c r="T18" s="448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49" t="s">
        <v>265</v>
      </c>
      <c r="T20" s="429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/>
      <c r="F21" s="33">
        <f ca="1">ROUND((SUMIF($E$6:$X$9,$E21,O$6:O$9)),0)</f>
        <v>0</v>
      </c>
      <c r="G21" s="33">
        <f ca="1">ROUND((SUMIF($E$6:$X$9,$E21,S$6:S$9)),0)</f>
        <v>0</v>
      </c>
      <c r="H21" s="23"/>
      <c r="I21" s="61">
        <f ca="1">ROUND((SUMIF($E$6:$X$9,$E21,Q$6:Q$9)),0)</f>
        <v>0</v>
      </c>
      <c r="J21" s="61">
        <f ca="1">ROUND((SUMIF($E$6:$T$9,$E21,T$6:T$16)),0)</f>
        <v>0</v>
      </c>
      <c r="K21" s="23"/>
      <c r="L21" s="62" t="e">
        <f ca="1">F21/I21</f>
        <v>#DIV/0!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0" t="str">
        <f ca="1">IFERROR((AVERAGE(O21,Q21)),"")</f>
        <v/>
      </c>
      <c r="T21" s="433"/>
      <c r="U21" s="94">
        <v>1</v>
      </c>
      <c r="V21" s="95">
        <f ca="1">ROUND((SUMIF($E$6:$U$15,$E21,U$6:U$15)),0)</f>
        <v>0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1" t="str">
        <f ca="1">IFERROR((AVERAGE(O23:Q23)),"")</f>
        <v/>
      </c>
      <c r="T23" s="429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2" t="str">
        <f ca="1">IFERROR((AVERAGE(O24:Q24)),"")</f>
        <v/>
      </c>
      <c r="T24" s="453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0</v>
      </c>
      <c r="G26" s="42">
        <f t="shared" ca="1" si="1"/>
        <v>0</v>
      </c>
      <c r="H26" s="42">
        <f t="shared" si="1"/>
        <v>0</v>
      </c>
      <c r="I26" s="42">
        <f t="shared" ca="1" si="1"/>
        <v>0</v>
      </c>
      <c r="J26" s="42">
        <f t="shared" ca="1" si="1"/>
        <v>0</v>
      </c>
      <c r="K26" s="42">
        <f t="shared" si="1"/>
        <v>0</v>
      </c>
      <c r="L26" s="79" t="e">
        <f ca="1">F26/I26</f>
        <v>#DIV/0!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6" t="str">
        <f ca="1">IFERROR((AVERAGE(O26:Q26)),"")</f>
        <v/>
      </c>
      <c r="T26" s="424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53" priority="4" operator="lessThan">
      <formula>0.95</formula>
    </cfRule>
    <cfRule type="cellIs" dxfId="52" priority="5" operator="between">
      <formula>0.95</formula>
      <formula>0.999999999999999</formula>
    </cfRule>
    <cfRule type="cellIs" dxfId="51" priority="6" operator="greaterThanOrEqual">
      <formula>1</formula>
    </cfRule>
  </conditionalFormatting>
  <conditionalFormatting sqref="S21:T21">
    <cfRule type="cellIs" dxfId="50" priority="1" operator="lessThan">
      <formula>0.95</formula>
    </cfRule>
    <cfRule type="cellIs" dxfId="49" priority="2" operator="between">
      <formula>0.95</formula>
      <formula>0.999999999999999</formula>
    </cfRule>
    <cfRule type="cellIs" dxfId="48" priority="3" operator="greaterThanOrEqual">
      <formula>1</formula>
    </cfRule>
  </conditionalFormatting>
  <pageMargins left="0.75" right="0.75" top="1" bottom="1" header="0.5" footer="0.5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tabColor rgb="FF0070C0"/>
  </sheetPr>
  <dimension ref="A1:AG28"/>
  <sheetViews>
    <sheetView workbookViewId="0">
      <selection activeCell="I5" sqref="I5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329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47" t="s">
        <v>238</v>
      </c>
      <c r="F4" s="448"/>
      <c r="G4" s="448"/>
      <c r="H4" s="448"/>
      <c r="I4" s="448"/>
      <c r="J4" s="448"/>
      <c r="K4" s="448"/>
      <c r="L4" s="448"/>
      <c r="M4" s="448"/>
      <c r="N4" s="448"/>
      <c r="O4" s="448"/>
      <c r="P4" s="448"/>
      <c r="Q4" s="448"/>
      <c r="R4" s="448"/>
      <c r="S4" s="448"/>
      <c r="T4" s="448"/>
      <c r="V4" s="13"/>
    </row>
    <row r="5" spans="1:24" ht="15" customHeight="1">
      <c r="F5" s="16"/>
      <c r="G5" s="16"/>
      <c r="H5" s="16"/>
      <c r="I5" s="16"/>
      <c r="J5" s="16"/>
      <c r="K5" s="402" t="s">
        <v>337</v>
      </c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/>
      <c r="F8" s="23"/>
      <c r="G8" s="23"/>
      <c r="H8" s="23"/>
      <c r="I8" s="23"/>
      <c r="J8" s="23"/>
      <c r="K8" s="23"/>
      <c r="L8" s="51"/>
      <c r="M8" s="43"/>
      <c r="O8" s="102">
        <f>ROUND(Q8*P8,0)</f>
        <v>0</v>
      </c>
      <c r="P8" s="103">
        <v>5</v>
      </c>
      <c r="Q8" s="102">
        <f>SUM(F8:K8)</f>
        <v>0</v>
      </c>
      <c r="S8" s="102">
        <f>T8*P8</f>
        <v>0</v>
      </c>
      <c r="T8" s="102"/>
      <c r="U8" s="88" t="e">
        <f>ROUND((AVERAGE(F8:J8)),0)</f>
        <v>#DIV/0!</v>
      </c>
      <c r="V8" s="83"/>
      <c r="W8" s="89"/>
      <c r="X8" s="89"/>
    </row>
    <row r="9" spans="1:24" ht="22.95" customHeight="1">
      <c r="O9" s="52">
        <f>SUM(O7:O8)</f>
        <v>0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47" t="s">
        <v>260</v>
      </c>
      <c r="F18" s="448"/>
      <c r="G18" s="448"/>
      <c r="H18" s="448"/>
      <c r="I18" s="448"/>
      <c r="J18" s="448"/>
      <c r="K18" s="448"/>
      <c r="L18" s="448"/>
      <c r="M18" s="448"/>
      <c r="N18" s="448"/>
      <c r="O18" s="448"/>
      <c r="P18" s="448"/>
      <c r="Q18" s="448"/>
      <c r="R18" s="448"/>
      <c r="S18" s="448"/>
      <c r="T18" s="448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49" t="s">
        <v>265</v>
      </c>
      <c r="T20" s="429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/>
      <c r="F21" s="33">
        <f ca="1">ROUND((SUMIF($E$6:$X$9,$E21,O$6:O$9)),0)</f>
        <v>0</v>
      </c>
      <c r="G21" s="33">
        <f ca="1">ROUND((SUMIF($E$6:$X$9,$E21,S$6:S$9)),0)</f>
        <v>0</v>
      </c>
      <c r="H21" s="23"/>
      <c r="I21" s="61">
        <f ca="1">ROUND((SUMIF($E$6:$X$9,$E21,Q$6:Q$9)),0)</f>
        <v>0</v>
      </c>
      <c r="J21" s="61">
        <f ca="1">ROUND((SUMIF($E$6:$T$9,$E21,T$6:T$16)),0)</f>
        <v>0</v>
      </c>
      <c r="K21" s="23"/>
      <c r="L21" s="62" t="e">
        <f ca="1">F21/I21</f>
        <v>#DIV/0!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0" t="str">
        <f ca="1">IFERROR((AVERAGE(O21,Q21)),"")</f>
        <v/>
      </c>
      <c r="T21" s="433"/>
      <c r="U21" s="94">
        <v>1</v>
      </c>
      <c r="V21" s="95">
        <f ca="1">ROUND((SUMIF($E$6:$U$15,$E21,U$6:U$15)),0)</f>
        <v>0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1" t="str">
        <f ca="1">IFERROR((AVERAGE(O23:Q23)),"")</f>
        <v/>
      </c>
      <c r="T23" s="429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2" t="str">
        <f ca="1">IFERROR((AVERAGE(O24:Q24)),"")</f>
        <v/>
      </c>
      <c r="T24" s="453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0</v>
      </c>
      <c r="G26" s="42">
        <f t="shared" ca="1" si="1"/>
        <v>0</v>
      </c>
      <c r="H26" s="42">
        <f t="shared" si="1"/>
        <v>0</v>
      </c>
      <c r="I26" s="42">
        <f t="shared" ca="1" si="1"/>
        <v>0</v>
      </c>
      <c r="J26" s="42">
        <f t="shared" ca="1" si="1"/>
        <v>0</v>
      </c>
      <c r="K26" s="42">
        <f t="shared" si="1"/>
        <v>0</v>
      </c>
      <c r="L26" s="79" t="e">
        <f ca="1">F26/I26</f>
        <v>#DIV/0!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6" t="str">
        <f ca="1">IFERROR((AVERAGE(O26:Q26)),"")</f>
        <v/>
      </c>
      <c r="T26" s="424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47" priority="4" operator="lessThan">
      <formula>0.95</formula>
    </cfRule>
    <cfRule type="cellIs" dxfId="46" priority="5" operator="between">
      <formula>0.95</formula>
      <formula>0.999999999999999</formula>
    </cfRule>
    <cfRule type="cellIs" dxfId="45" priority="6" operator="greaterThanOrEqual">
      <formula>1</formula>
    </cfRule>
  </conditionalFormatting>
  <conditionalFormatting sqref="S21:T21">
    <cfRule type="cellIs" dxfId="44" priority="1" operator="lessThan">
      <formula>0.95</formula>
    </cfRule>
    <cfRule type="cellIs" dxfId="43" priority="2" operator="between">
      <formula>0.95</formula>
      <formula>0.999999999999999</formula>
    </cfRule>
    <cfRule type="cellIs" dxfId="42" priority="3" operator="greaterThanOrEqual">
      <formula>1</formula>
    </cfRule>
  </conditionalFormatting>
  <pageMargins left="0.75" right="0.75" top="1" bottom="1" header="0.5" footer="0.5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tabColor rgb="FF0070C0"/>
  </sheetPr>
  <dimension ref="A1:AG28"/>
  <sheetViews>
    <sheetView workbookViewId="0">
      <selection activeCell="I5" sqref="I5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330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47" t="s">
        <v>238</v>
      </c>
      <c r="F4" s="448"/>
      <c r="G4" s="448"/>
      <c r="H4" s="448"/>
      <c r="I4" s="448"/>
      <c r="J4" s="448"/>
      <c r="K4" s="448"/>
      <c r="L4" s="448"/>
      <c r="M4" s="448"/>
      <c r="N4" s="448"/>
      <c r="O4" s="448"/>
      <c r="P4" s="448"/>
      <c r="Q4" s="448"/>
      <c r="R4" s="448"/>
      <c r="S4" s="448"/>
      <c r="T4" s="448"/>
      <c r="V4" s="13"/>
    </row>
    <row r="5" spans="1:24" ht="15" customHeight="1">
      <c r="F5" s="16"/>
      <c r="G5" s="16"/>
      <c r="H5" s="16"/>
      <c r="I5" s="402" t="s">
        <v>337</v>
      </c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/>
      <c r="F8" s="23"/>
      <c r="G8" s="23"/>
      <c r="H8" s="23"/>
      <c r="I8" s="23"/>
      <c r="J8" s="23"/>
      <c r="K8" s="23"/>
      <c r="L8" s="51"/>
      <c r="M8" s="43"/>
      <c r="O8" s="102">
        <f>ROUND(Q8*P8,0)</f>
        <v>0</v>
      </c>
      <c r="P8" s="103">
        <v>5</v>
      </c>
      <c r="Q8" s="102">
        <f>SUM(F8:K8)</f>
        <v>0</v>
      </c>
      <c r="S8" s="102">
        <f>T8*P8</f>
        <v>0</v>
      </c>
      <c r="T8" s="102"/>
      <c r="U8" s="88" t="e">
        <f>ROUND((AVERAGE(F8:J8)),0)</f>
        <v>#DIV/0!</v>
      </c>
      <c r="V8" s="83"/>
      <c r="W8" s="89"/>
      <c r="X8" s="89"/>
    </row>
    <row r="9" spans="1:24" ht="22.95" customHeight="1">
      <c r="O9" s="52">
        <f>SUM(O7:O8)</f>
        <v>0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47" t="s">
        <v>260</v>
      </c>
      <c r="F18" s="448"/>
      <c r="G18" s="448"/>
      <c r="H18" s="448"/>
      <c r="I18" s="448"/>
      <c r="J18" s="448"/>
      <c r="K18" s="448"/>
      <c r="L18" s="448"/>
      <c r="M18" s="448"/>
      <c r="N18" s="448"/>
      <c r="O18" s="448"/>
      <c r="P18" s="448"/>
      <c r="Q18" s="448"/>
      <c r="R18" s="448"/>
      <c r="S18" s="448"/>
      <c r="T18" s="448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49" t="s">
        <v>265</v>
      </c>
      <c r="T20" s="429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/>
      <c r="F21" s="33">
        <f ca="1">ROUND((SUMIF($E$6:$X$9,$E21,O$6:O$9)),0)</f>
        <v>0</v>
      </c>
      <c r="G21" s="33">
        <f ca="1">ROUND((SUMIF($E$6:$X$9,$E21,S$6:S$9)),0)</f>
        <v>0</v>
      </c>
      <c r="H21" s="23"/>
      <c r="I21" s="61">
        <f ca="1">ROUND((SUMIF($E$6:$X$9,$E21,Q$6:Q$9)),0)</f>
        <v>0</v>
      </c>
      <c r="J21" s="61">
        <f ca="1">ROUND((SUMIF($E$6:$T$9,$E21,T$6:T$16)),0)</f>
        <v>0</v>
      </c>
      <c r="K21" s="23"/>
      <c r="L21" s="62" t="e">
        <f ca="1">F21/I21</f>
        <v>#DIV/0!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0" t="str">
        <f ca="1">IFERROR((AVERAGE(O21,Q21)),"")</f>
        <v/>
      </c>
      <c r="T21" s="433"/>
      <c r="U21" s="94">
        <v>1</v>
      </c>
      <c r="V21" s="95">
        <f ca="1">ROUND((SUMIF($E$6:$U$15,$E21,U$6:U$15)),0)</f>
        <v>0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1" t="str">
        <f ca="1">IFERROR((AVERAGE(O23:Q23)),"")</f>
        <v/>
      </c>
      <c r="T23" s="429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2" t="str">
        <f ca="1">IFERROR((AVERAGE(O24:Q24)),"")</f>
        <v/>
      </c>
      <c r="T24" s="453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0</v>
      </c>
      <c r="G26" s="42">
        <f t="shared" ca="1" si="1"/>
        <v>0</v>
      </c>
      <c r="H26" s="42">
        <f t="shared" si="1"/>
        <v>0</v>
      </c>
      <c r="I26" s="42">
        <f t="shared" ca="1" si="1"/>
        <v>0</v>
      </c>
      <c r="J26" s="42">
        <f t="shared" ca="1" si="1"/>
        <v>0</v>
      </c>
      <c r="K26" s="42">
        <f t="shared" si="1"/>
        <v>0</v>
      </c>
      <c r="L26" s="79" t="e">
        <f ca="1">F26/I26</f>
        <v>#DIV/0!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6" t="str">
        <f ca="1">IFERROR((AVERAGE(O26:Q26)),"")</f>
        <v/>
      </c>
      <c r="T26" s="424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41" priority="4" operator="lessThan">
      <formula>0.95</formula>
    </cfRule>
    <cfRule type="cellIs" dxfId="40" priority="5" operator="between">
      <formula>0.95</formula>
      <formula>0.999999999999999</formula>
    </cfRule>
    <cfRule type="cellIs" dxfId="39" priority="6" operator="greaterThanOrEqual">
      <formula>1</formula>
    </cfRule>
  </conditionalFormatting>
  <conditionalFormatting sqref="S21:T21">
    <cfRule type="cellIs" dxfId="38" priority="1" operator="lessThan">
      <formula>0.95</formula>
    </cfRule>
    <cfRule type="cellIs" dxfId="37" priority="2" operator="between">
      <formula>0.95</formula>
      <formula>0.999999999999999</formula>
    </cfRule>
    <cfRule type="cellIs" dxfId="36" priority="3" operator="greaterThanOrEqual">
      <formula>1</formula>
    </cfRule>
  </conditionalFormatting>
  <pageMargins left="0.75" right="0.75" top="1" bottom="1" header="0.5" footer="0.5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tabColor rgb="FF0070C0"/>
  </sheetPr>
  <dimension ref="A1:AG28"/>
  <sheetViews>
    <sheetView workbookViewId="0">
      <selection activeCell="G7" sqref="G7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331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47" t="s">
        <v>238</v>
      </c>
      <c r="F4" s="448"/>
      <c r="G4" s="448"/>
      <c r="H4" s="448"/>
      <c r="I4" s="448"/>
      <c r="J4" s="448"/>
      <c r="K4" s="448"/>
      <c r="L4" s="448"/>
      <c r="M4" s="448"/>
      <c r="N4" s="448"/>
      <c r="O4" s="448"/>
      <c r="P4" s="448"/>
      <c r="Q4" s="448"/>
      <c r="R4" s="448"/>
      <c r="S4" s="448"/>
      <c r="T4" s="448"/>
      <c r="V4" s="13"/>
    </row>
    <row r="5" spans="1:24" ht="15" customHeight="1">
      <c r="F5" s="16"/>
      <c r="G5" s="16"/>
      <c r="H5" s="16"/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/>
      <c r="F8" s="23"/>
      <c r="G8" s="23"/>
      <c r="H8" s="23"/>
      <c r="I8" s="23"/>
      <c r="J8" s="23"/>
      <c r="K8" s="23"/>
      <c r="L8" s="51"/>
      <c r="M8" s="43"/>
      <c r="O8" s="102">
        <f>ROUND(Q8*P8,0)</f>
        <v>0</v>
      </c>
      <c r="P8" s="103">
        <v>5</v>
      </c>
      <c r="Q8" s="102">
        <f>SUM(F8:K8)</f>
        <v>0</v>
      </c>
      <c r="S8" s="102">
        <f>T8*P8</f>
        <v>0</v>
      </c>
      <c r="T8" s="102"/>
      <c r="U8" s="88" t="e">
        <f>ROUND((AVERAGE(F8:J8)),0)</f>
        <v>#DIV/0!</v>
      </c>
      <c r="V8" s="83"/>
      <c r="W8" s="89"/>
      <c r="X8" s="89"/>
    </row>
    <row r="9" spans="1:24" ht="22.95" customHeight="1">
      <c r="O9" s="52">
        <f>SUM(O7:O8)</f>
        <v>0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47" t="s">
        <v>260</v>
      </c>
      <c r="F18" s="448"/>
      <c r="G18" s="448"/>
      <c r="H18" s="448"/>
      <c r="I18" s="448"/>
      <c r="J18" s="448"/>
      <c r="K18" s="448"/>
      <c r="L18" s="448"/>
      <c r="M18" s="448"/>
      <c r="N18" s="448"/>
      <c r="O18" s="448"/>
      <c r="P18" s="448"/>
      <c r="Q18" s="448"/>
      <c r="R18" s="448"/>
      <c r="S18" s="448"/>
      <c r="T18" s="448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49" t="s">
        <v>265</v>
      </c>
      <c r="T20" s="429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/>
      <c r="F21" s="33">
        <f ca="1">ROUND((SUMIF($E$6:$X$9,$E21,O$6:O$9)),0)</f>
        <v>0</v>
      </c>
      <c r="G21" s="33">
        <f ca="1">ROUND((SUMIF($E$6:$X$9,$E21,S$6:S$9)),0)</f>
        <v>0</v>
      </c>
      <c r="H21" s="23"/>
      <c r="I21" s="61">
        <f ca="1">ROUND((SUMIF($E$6:$X$9,$E21,Q$6:Q$9)),0)</f>
        <v>0</v>
      </c>
      <c r="J21" s="61">
        <f ca="1">ROUND((SUMIF($E$6:$T$9,$E21,T$6:T$16)),0)</f>
        <v>0</v>
      </c>
      <c r="K21" s="23"/>
      <c r="L21" s="62" t="e">
        <f ca="1">F21/I21</f>
        <v>#DIV/0!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0" t="str">
        <f ca="1">IFERROR((AVERAGE(O21,Q21)),"")</f>
        <v/>
      </c>
      <c r="T21" s="433"/>
      <c r="U21" s="94">
        <v>1</v>
      </c>
      <c r="V21" s="95">
        <f ca="1">ROUND((SUMIF($E$6:$U$15,$E21,U$6:U$15)),0)</f>
        <v>0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1" t="str">
        <f ca="1">IFERROR((AVERAGE(O23:Q23)),"")</f>
        <v/>
      </c>
      <c r="T23" s="429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2" t="str">
        <f ca="1">IFERROR((AVERAGE(O24:Q24)),"")</f>
        <v/>
      </c>
      <c r="T24" s="453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0</v>
      </c>
      <c r="G26" s="42">
        <f t="shared" ca="1" si="1"/>
        <v>0</v>
      </c>
      <c r="H26" s="42">
        <f t="shared" si="1"/>
        <v>0</v>
      </c>
      <c r="I26" s="42">
        <f t="shared" ca="1" si="1"/>
        <v>0</v>
      </c>
      <c r="J26" s="42">
        <f t="shared" ca="1" si="1"/>
        <v>0</v>
      </c>
      <c r="K26" s="42">
        <f t="shared" si="1"/>
        <v>0</v>
      </c>
      <c r="L26" s="79" t="e">
        <f ca="1">F26/I26</f>
        <v>#DIV/0!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6" t="str">
        <f ca="1">IFERROR((AVERAGE(O26:Q26)),"")</f>
        <v/>
      </c>
      <c r="T26" s="424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35" priority="4" operator="lessThan">
      <formula>0.95</formula>
    </cfRule>
    <cfRule type="cellIs" dxfId="34" priority="5" operator="between">
      <formula>0.95</formula>
      <formula>0.999999999999999</formula>
    </cfRule>
    <cfRule type="cellIs" dxfId="33" priority="6" operator="greaterThanOrEqual">
      <formula>1</formula>
    </cfRule>
  </conditionalFormatting>
  <conditionalFormatting sqref="S21:T21">
    <cfRule type="cellIs" dxfId="32" priority="1" operator="lessThan">
      <formula>0.95</formula>
    </cfRule>
    <cfRule type="cellIs" dxfId="31" priority="2" operator="between">
      <formula>0.95</formula>
      <formula>0.999999999999999</formula>
    </cfRule>
    <cfRule type="cellIs" dxfId="30" priority="3" operator="greaterThanOrEqual">
      <formula>1</formula>
    </cfRule>
  </conditionalFormatting>
  <pageMargins left="0.75" right="0.75" top="1" bottom="1" header="0.5" footer="0.5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>
    <tabColor rgb="FF0070C0"/>
  </sheetPr>
  <dimension ref="A1:AG28"/>
  <sheetViews>
    <sheetView workbookViewId="0">
      <selection activeCell="G7" sqref="G7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332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47" t="s">
        <v>238</v>
      </c>
      <c r="F4" s="448"/>
      <c r="G4" s="448"/>
      <c r="H4" s="448"/>
      <c r="I4" s="448"/>
      <c r="J4" s="448"/>
      <c r="K4" s="448"/>
      <c r="L4" s="448"/>
      <c r="M4" s="448"/>
      <c r="N4" s="448"/>
      <c r="O4" s="448"/>
      <c r="P4" s="448"/>
      <c r="Q4" s="448"/>
      <c r="R4" s="448"/>
      <c r="S4" s="448"/>
      <c r="T4" s="448"/>
      <c r="V4" s="13"/>
    </row>
    <row r="5" spans="1:24" ht="15" customHeight="1">
      <c r="F5" s="16"/>
      <c r="G5" s="16"/>
      <c r="H5" s="16"/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/>
      <c r="F8" s="23"/>
      <c r="G8" s="23"/>
      <c r="H8" s="23"/>
      <c r="I8" s="23"/>
      <c r="J8" s="23"/>
      <c r="K8" s="23"/>
      <c r="L8" s="51"/>
      <c r="M8" s="43"/>
      <c r="O8" s="102">
        <f>ROUND(Q8*P8,0)</f>
        <v>0</v>
      </c>
      <c r="P8" s="103">
        <v>5</v>
      </c>
      <c r="Q8" s="102">
        <f>SUM(F8:K8)</f>
        <v>0</v>
      </c>
      <c r="S8" s="102">
        <f>T8*P8</f>
        <v>0</v>
      </c>
      <c r="T8" s="102"/>
      <c r="U8" s="88" t="e">
        <f>ROUND((AVERAGE(F8:J8)),0)</f>
        <v>#DIV/0!</v>
      </c>
      <c r="V8" s="83"/>
      <c r="W8" s="89"/>
      <c r="X8" s="89"/>
    </row>
    <row r="9" spans="1:24" ht="22.95" customHeight="1">
      <c r="O9" s="52">
        <f>SUM(O7:O8)</f>
        <v>0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47" t="s">
        <v>260</v>
      </c>
      <c r="F18" s="448"/>
      <c r="G18" s="448"/>
      <c r="H18" s="448"/>
      <c r="I18" s="448"/>
      <c r="J18" s="448"/>
      <c r="K18" s="448"/>
      <c r="L18" s="448"/>
      <c r="M18" s="448"/>
      <c r="N18" s="448"/>
      <c r="O18" s="448"/>
      <c r="P18" s="448"/>
      <c r="Q18" s="448"/>
      <c r="R18" s="448"/>
      <c r="S18" s="448"/>
      <c r="T18" s="448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49" t="s">
        <v>265</v>
      </c>
      <c r="T20" s="429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/>
      <c r="F21" s="33">
        <f ca="1">ROUND((SUMIF($E$6:$X$9,$E21,O$6:O$9)),0)</f>
        <v>0</v>
      </c>
      <c r="G21" s="33">
        <f ca="1">ROUND((SUMIF($E$6:$X$9,$E21,S$6:S$9)),0)</f>
        <v>0</v>
      </c>
      <c r="H21" s="23"/>
      <c r="I21" s="61">
        <f ca="1">ROUND((SUMIF($E$6:$X$9,$E21,Q$6:Q$9)),0)</f>
        <v>0</v>
      </c>
      <c r="J21" s="61">
        <f ca="1">ROUND((SUMIF($E$6:$T$9,$E21,T$6:T$16)),0)</f>
        <v>0</v>
      </c>
      <c r="K21" s="23"/>
      <c r="L21" s="62" t="e">
        <f ca="1">F21/I21</f>
        <v>#DIV/0!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0" t="str">
        <f ca="1">IFERROR((AVERAGE(O21,Q21)),"")</f>
        <v/>
      </c>
      <c r="T21" s="433"/>
      <c r="U21" s="94">
        <v>1</v>
      </c>
      <c r="V21" s="95">
        <f ca="1">ROUND((SUMIF($E$6:$U$15,$E21,U$6:U$15)),0)</f>
        <v>0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1" t="str">
        <f ca="1">IFERROR((AVERAGE(O23:Q23)),"")</f>
        <v/>
      </c>
      <c r="T23" s="429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2" t="str">
        <f ca="1">IFERROR((AVERAGE(O24:Q24)),"")</f>
        <v/>
      </c>
      <c r="T24" s="453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0</v>
      </c>
      <c r="G26" s="42">
        <f t="shared" ca="1" si="1"/>
        <v>0</v>
      </c>
      <c r="H26" s="42">
        <f t="shared" si="1"/>
        <v>0</v>
      </c>
      <c r="I26" s="42">
        <f t="shared" ca="1" si="1"/>
        <v>0</v>
      </c>
      <c r="J26" s="42">
        <f t="shared" ca="1" si="1"/>
        <v>0</v>
      </c>
      <c r="K26" s="42">
        <f t="shared" si="1"/>
        <v>0</v>
      </c>
      <c r="L26" s="79" t="e">
        <f ca="1">F26/I26</f>
        <v>#DIV/0!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6" t="str">
        <f ca="1">IFERROR((AVERAGE(O26:Q26)),"")</f>
        <v/>
      </c>
      <c r="T26" s="424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29" priority="4" operator="lessThan">
      <formula>0.95</formula>
    </cfRule>
    <cfRule type="cellIs" dxfId="28" priority="5" operator="between">
      <formula>0.95</formula>
      <formula>0.999999999999999</formula>
    </cfRule>
    <cfRule type="cellIs" dxfId="27" priority="6" operator="greaterThanOrEqual">
      <formula>1</formula>
    </cfRule>
  </conditionalFormatting>
  <conditionalFormatting sqref="S21:T21">
    <cfRule type="cellIs" dxfId="26" priority="1" operator="lessThan">
      <formula>0.95</formula>
    </cfRule>
    <cfRule type="cellIs" dxfId="25" priority="2" operator="between">
      <formula>0.95</formula>
      <formula>0.999999999999999</formula>
    </cfRule>
    <cfRule type="cellIs" dxfId="24" priority="3" operator="greaterThanOrEqual">
      <formula>1</formula>
    </cfRule>
  </conditionalFormatting>
  <pageMargins left="0.75" right="0.75" top="1" bottom="1" header="0.5" footer="0.5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>
    <tabColor rgb="FF0070C0"/>
  </sheetPr>
  <dimension ref="A1:AG28"/>
  <sheetViews>
    <sheetView workbookViewId="0">
      <selection activeCell="I5" sqref="I5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333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47" t="s">
        <v>238</v>
      </c>
      <c r="F4" s="448"/>
      <c r="G4" s="448"/>
      <c r="H4" s="448"/>
      <c r="I4" s="448"/>
      <c r="J4" s="448"/>
      <c r="K4" s="448"/>
      <c r="L4" s="448"/>
      <c r="M4" s="448"/>
      <c r="N4" s="448"/>
      <c r="O4" s="448"/>
      <c r="P4" s="448"/>
      <c r="Q4" s="448"/>
      <c r="R4" s="448"/>
      <c r="S4" s="448"/>
      <c r="T4" s="448"/>
      <c r="V4" s="13"/>
    </row>
    <row r="5" spans="1:24" ht="15" customHeight="1">
      <c r="F5" s="402" t="s">
        <v>337</v>
      </c>
      <c r="G5" s="16"/>
      <c r="H5" s="16"/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/>
      <c r="F8" s="23"/>
      <c r="G8" s="23"/>
      <c r="H8" s="23"/>
      <c r="I8" s="23"/>
      <c r="J8" s="23"/>
      <c r="K8" s="23"/>
      <c r="L8" s="51"/>
      <c r="M8" s="43"/>
      <c r="O8" s="102">
        <f>ROUND(Q8*P8,0)</f>
        <v>0</v>
      </c>
      <c r="P8" s="103">
        <v>5</v>
      </c>
      <c r="Q8" s="102">
        <f>SUM(F8:K8)</f>
        <v>0</v>
      </c>
      <c r="S8" s="102">
        <f>T8*P8</f>
        <v>0</v>
      </c>
      <c r="T8" s="102"/>
      <c r="U8" s="88" t="e">
        <f>ROUND((AVERAGE(F8:J8)),0)</f>
        <v>#DIV/0!</v>
      </c>
      <c r="V8" s="83"/>
      <c r="W8" s="89"/>
      <c r="X8" s="89"/>
    </row>
    <row r="9" spans="1:24" ht="22.95" customHeight="1">
      <c r="O9" s="52">
        <f>SUM(O7:O8)</f>
        <v>0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47" t="s">
        <v>260</v>
      </c>
      <c r="F18" s="448"/>
      <c r="G18" s="448"/>
      <c r="H18" s="448"/>
      <c r="I18" s="448"/>
      <c r="J18" s="448"/>
      <c r="K18" s="448"/>
      <c r="L18" s="448"/>
      <c r="M18" s="448"/>
      <c r="N18" s="448"/>
      <c r="O18" s="448"/>
      <c r="P18" s="448"/>
      <c r="Q18" s="448"/>
      <c r="R18" s="448"/>
      <c r="S18" s="448"/>
      <c r="T18" s="448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49" t="s">
        <v>265</v>
      </c>
      <c r="T20" s="429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/>
      <c r="F21" s="33">
        <f ca="1">ROUND((SUMIF($E$6:$X$9,$E21,O$6:O$9)),0)</f>
        <v>0</v>
      </c>
      <c r="G21" s="33">
        <f ca="1">ROUND((SUMIF($E$6:$X$9,$E21,S$6:S$9)),0)</f>
        <v>0</v>
      </c>
      <c r="H21" s="23"/>
      <c r="I21" s="61">
        <f ca="1">ROUND((SUMIF($E$6:$X$9,$E21,Q$6:Q$9)),0)</f>
        <v>0</v>
      </c>
      <c r="J21" s="61">
        <f ca="1">ROUND((SUMIF($E$6:$T$9,$E21,T$6:T$16)),0)</f>
        <v>0</v>
      </c>
      <c r="K21" s="23"/>
      <c r="L21" s="62" t="e">
        <f ca="1">F21/I21</f>
        <v>#DIV/0!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0" t="str">
        <f ca="1">IFERROR((AVERAGE(O21,Q21)),"")</f>
        <v/>
      </c>
      <c r="T21" s="433"/>
      <c r="U21" s="94">
        <v>1</v>
      </c>
      <c r="V21" s="95">
        <f ca="1">ROUND((SUMIF($E$6:$U$15,$E21,U$6:U$15)),0)</f>
        <v>0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1" t="str">
        <f ca="1">IFERROR((AVERAGE(O23:Q23)),"")</f>
        <v/>
      </c>
      <c r="T23" s="429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2" t="str">
        <f ca="1">IFERROR((AVERAGE(O24:Q24)),"")</f>
        <v/>
      </c>
      <c r="T24" s="453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0</v>
      </c>
      <c r="G26" s="42">
        <f t="shared" ca="1" si="1"/>
        <v>0</v>
      </c>
      <c r="H26" s="42">
        <f t="shared" si="1"/>
        <v>0</v>
      </c>
      <c r="I26" s="42">
        <f t="shared" ca="1" si="1"/>
        <v>0</v>
      </c>
      <c r="J26" s="42">
        <f t="shared" ca="1" si="1"/>
        <v>0</v>
      </c>
      <c r="K26" s="42">
        <f t="shared" si="1"/>
        <v>0</v>
      </c>
      <c r="L26" s="79" t="e">
        <f ca="1">F26/I26</f>
        <v>#DIV/0!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6" t="str">
        <f ca="1">IFERROR((AVERAGE(O26:Q26)),"")</f>
        <v/>
      </c>
      <c r="T26" s="424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23" priority="4" operator="lessThan">
      <formula>0.95</formula>
    </cfRule>
    <cfRule type="cellIs" dxfId="22" priority="5" operator="between">
      <formula>0.95</formula>
      <formula>0.999999999999999</formula>
    </cfRule>
    <cfRule type="cellIs" dxfId="21" priority="6" operator="greaterThanOrEqual">
      <formula>1</formula>
    </cfRule>
  </conditionalFormatting>
  <conditionalFormatting sqref="S21:T21">
    <cfRule type="cellIs" dxfId="20" priority="1" operator="lessThan">
      <formula>0.95</formula>
    </cfRule>
    <cfRule type="cellIs" dxfId="19" priority="2" operator="between">
      <formula>0.95</formula>
      <formula>0.999999999999999</formula>
    </cfRule>
    <cfRule type="cellIs" dxfId="18" priority="3" operator="greaterThanOrEqual">
      <formula>1</formula>
    </cfRule>
  </conditionalFormatting>
  <pageMargins left="0.75" right="0.75" top="1" bottom="1" header="0.5" footer="0.5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>
    <tabColor rgb="FF0070C0"/>
  </sheetPr>
  <dimension ref="A1:AG28"/>
  <sheetViews>
    <sheetView workbookViewId="0">
      <selection activeCell="G7" sqref="G7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334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47" t="s">
        <v>238</v>
      </c>
      <c r="F4" s="448"/>
      <c r="G4" s="448"/>
      <c r="H4" s="448"/>
      <c r="I4" s="448"/>
      <c r="J4" s="448"/>
      <c r="K4" s="448"/>
      <c r="L4" s="448"/>
      <c r="M4" s="448"/>
      <c r="N4" s="448"/>
      <c r="O4" s="448"/>
      <c r="P4" s="448"/>
      <c r="Q4" s="448"/>
      <c r="R4" s="448"/>
      <c r="S4" s="448"/>
      <c r="T4" s="448"/>
      <c r="V4" s="13"/>
    </row>
    <row r="5" spans="1:24" ht="15" customHeight="1">
      <c r="F5" s="16"/>
      <c r="G5" s="16"/>
      <c r="H5" s="16"/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/>
      <c r="F8" s="23"/>
      <c r="G8" s="23"/>
      <c r="H8" s="23"/>
      <c r="I8" s="23"/>
      <c r="J8" s="23"/>
      <c r="K8" s="23"/>
      <c r="L8" s="51"/>
      <c r="M8" s="43"/>
      <c r="O8" s="102">
        <f>ROUND(Q8*P8,0)</f>
        <v>0</v>
      </c>
      <c r="P8" s="103">
        <v>5</v>
      </c>
      <c r="Q8" s="102">
        <f>SUM(F8:K8)</f>
        <v>0</v>
      </c>
      <c r="S8" s="102">
        <f>T8*P8</f>
        <v>0</v>
      </c>
      <c r="T8" s="102"/>
      <c r="U8" s="88" t="e">
        <f>ROUND((AVERAGE(F8:J8)),0)</f>
        <v>#DIV/0!</v>
      </c>
      <c r="V8" s="83"/>
      <c r="W8" s="89"/>
      <c r="X8" s="89"/>
    </row>
    <row r="9" spans="1:24" ht="22.95" customHeight="1">
      <c r="O9" s="52">
        <f>SUM(O7:O8)</f>
        <v>0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47" t="s">
        <v>260</v>
      </c>
      <c r="F18" s="448"/>
      <c r="G18" s="448"/>
      <c r="H18" s="448"/>
      <c r="I18" s="448"/>
      <c r="J18" s="448"/>
      <c r="K18" s="448"/>
      <c r="L18" s="448"/>
      <c r="M18" s="448"/>
      <c r="N18" s="448"/>
      <c r="O18" s="448"/>
      <c r="P18" s="448"/>
      <c r="Q18" s="448"/>
      <c r="R18" s="448"/>
      <c r="S18" s="448"/>
      <c r="T18" s="448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49" t="s">
        <v>265</v>
      </c>
      <c r="T20" s="429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/>
      <c r="F21" s="33">
        <f ca="1">ROUND((SUMIF($E$6:$X$9,$E21,O$6:O$9)),0)</f>
        <v>0</v>
      </c>
      <c r="G21" s="33">
        <f ca="1">ROUND((SUMIF($E$6:$X$9,$E21,S$6:S$9)),0)</f>
        <v>0</v>
      </c>
      <c r="H21" s="23"/>
      <c r="I21" s="61">
        <f ca="1">ROUND((SUMIF($E$6:$X$9,$E21,Q$6:Q$9)),0)</f>
        <v>0</v>
      </c>
      <c r="J21" s="61">
        <f ca="1">ROUND((SUMIF($E$6:$T$9,$E21,T$6:T$16)),0)</f>
        <v>0</v>
      </c>
      <c r="K21" s="23"/>
      <c r="L21" s="62" t="e">
        <f ca="1">F21/I21</f>
        <v>#DIV/0!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0" t="str">
        <f ca="1">IFERROR((AVERAGE(O21,Q21)),"")</f>
        <v/>
      </c>
      <c r="T21" s="433"/>
      <c r="U21" s="94">
        <v>1</v>
      </c>
      <c r="V21" s="95">
        <f ca="1">ROUND((SUMIF($E$6:$U$15,$E21,U$6:U$15)),0)</f>
        <v>0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1" t="str">
        <f ca="1">IFERROR((AVERAGE(O23:Q23)),"")</f>
        <v/>
      </c>
      <c r="T23" s="429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2" t="str">
        <f ca="1">IFERROR((AVERAGE(O24:Q24)),"")</f>
        <v/>
      </c>
      <c r="T24" s="453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0</v>
      </c>
      <c r="G26" s="42">
        <f t="shared" ca="1" si="1"/>
        <v>0</v>
      </c>
      <c r="H26" s="42">
        <f t="shared" si="1"/>
        <v>0</v>
      </c>
      <c r="I26" s="42">
        <f t="shared" ca="1" si="1"/>
        <v>0</v>
      </c>
      <c r="J26" s="42">
        <f t="shared" ca="1" si="1"/>
        <v>0</v>
      </c>
      <c r="K26" s="42">
        <f t="shared" si="1"/>
        <v>0</v>
      </c>
      <c r="L26" s="79" t="e">
        <f ca="1">F26/I26</f>
        <v>#DIV/0!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6" t="str">
        <f ca="1">IFERROR((AVERAGE(O26:Q26)),"")</f>
        <v/>
      </c>
      <c r="T26" s="424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17" priority="4" operator="lessThan">
      <formula>0.95</formula>
    </cfRule>
    <cfRule type="cellIs" dxfId="16" priority="5" operator="between">
      <formula>0.95</formula>
      <formula>0.999999999999999</formula>
    </cfRule>
    <cfRule type="cellIs" dxfId="15" priority="6" operator="greaterThanOrEqual">
      <formula>1</formula>
    </cfRule>
  </conditionalFormatting>
  <conditionalFormatting sqref="S21:T21">
    <cfRule type="cellIs" dxfId="14" priority="1" operator="lessThan">
      <formula>0.95</formula>
    </cfRule>
    <cfRule type="cellIs" dxfId="13" priority="2" operator="between">
      <formula>0.95</formula>
      <formula>0.999999999999999</formula>
    </cfRule>
    <cfRule type="cellIs" dxfId="12" priority="3" operator="greaterThanOrEqual">
      <formula>1</formula>
    </cfRule>
  </conditionalFormatting>
  <pageMargins left="0.75" right="0.75" top="1" bottom="1" header="0.5" footer="0.5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>
    <tabColor rgb="FF0070C0"/>
  </sheetPr>
  <dimension ref="A1:AG28"/>
  <sheetViews>
    <sheetView workbookViewId="0">
      <selection activeCell="I5" sqref="I5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335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47" t="s">
        <v>238</v>
      </c>
      <c r="F4" s="448"/>
      <c r="G4" s="448"/>
      <c r="H4" s="448"/>
      <c r="I4" s="448"/>
      <c r="J4" s="448"/>
      <c r="K4" s="448"/>
      <c r="L4" s="448"/>
      <c r="M4" s="448"/>
      <c r="N4" s="448"/>
      <c r="O4" s="448"/>
      <c r="P4" s="448"/>
      <c r="Q4" s="448"/>
      <c r="R4" s="448"/>
      <c r="S4" s="448"/>
      <c r="T4" s="448"/>
      <c r="V4" s="13"/>
    </row>
    <row r="5" spans="1:24" ht="15" customHeight="1">
      <c r="F5" s="16"/>
      <c r="G5" s="16"/>
      <c r="H5" s="16"/>
      <c r="I5" s="402" t="s">
        <v>337</v>
      </c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/>
      <c r="F8" s="23"/>
      <c r="G8" s="23"/>
      <c r="H8" s="23"/>
      <c r="I8" s="23"/>
      <c r="J8" s="23"/>
      <c r="K8" s="23"/>
      <c r="L8" s="51"/>
      <c r="M8" s="43"/>
      <c r="O8" s="102">
        <f>ROUND(Q8*P8,0)</f>
        <v>0</v>
      </c>
      <c r="P8" s="103">
        <v>5</v>
      </c>
      <c r="Q8" s="102">
        <f>SUM(F8:K8)</f>
        <v>0</v>
      </c>
      <c r="S8" s="102">
        <f>T8*P8</f>
        <v>0</v>
      </c>
      <c r="T8" s="102"/>
      <c r="U8" s="88" t="e">
        <f>ROUND((AVERAGE(F8:J8)),0)</f>
        <v>#DIV/0!</v>
      </c>
      <c r="V8" s="83"/>
      <c r="W8" s="89"/>
      <c r="X8" s="89"/>
    </row>
    <row r="9" spans="1:24" ht="22.95" customHeight="1">
      <c r="O9" s="52">
        <f>SUM(O7:O8)</f>
        <v>0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47" t="s">
        <v>260</v>
      </c>
      <c r="F18" s="448"/>
      <c r="G18" s="448"/>
      <c r="H18" s="448"/>
      <c r="I18" s="448"/>
      <c r="J18" s="448"/>
      <c r="K18" s="448"/>
      <c r="L18" s="448"/>
      <c r="M18" s="448"/>
      <c r="N18" s="448"/>
      <c r="O18" s="448"/>
      <c r="P18" s="448"/>
      <c r="Q18" s="448"/>
      <c r="R18" s="448"/>
      <c r="S18" s="448"/>
      <c r="T18" s="448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49" t="s">
        <v>265</v>
      </c>
      <c r="T20" s="429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/>
      <c r="F21" s="33">
        <f ca="1">ROUND((SUMIF($E$6:$X$9,$E21,O$6:O$9)),0)</f>
        <v>0</v>
      </c>
      <c r="G21" s="33">
        <f ca="1">ROUND((SUMIF($E$6:$X$9,$E21,S$6:S$9)),0)</f>
        <v>0</v>
      </c>
      <c r="H21" s="23"/>
      <c r="I21" s="61">
        <f ca="1">ROUND((SUMIF($E$6:$X$9,$E21,Q$6:Q$9)),0)</f>
        <v>0</v>
      </c>
      <c r="J21" s="61">
        <f ca="1">ROUND((SUMIF($E$6:$T$9,$E21,T$6:T$16)),0)</f>
        <v>0</v>
      </c>
      <c r="K21" s="23"/>
      <c r="L21" s="62" t="e">
        <f ca="1">F21/I21</f>
        <v>#DIV/0!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0" t="str">
        <f ca="1">IFERROR((AVERAGE(O21,Q21)),"")</f>
        <v/>
      </c>
      <c r="T21" s="433"/>
      <c r="U21" s="94">
        <v>1</v>
      </c>
      <c r="V21" s="95">
        <f ca="1">ROUND((SUMIF($E$6:$U$15,$E21,U$6:U$15)),0)</f>
        <v>0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1" t="str">
        <f ca="1">IFERROR((AVERAGE(O23:Q23)),"")</f>
        <v/>
      </c>
      <c r="T23" s="429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2" t="str">
        <f ca="1">IFERROR((AVERAGE(O24:Q24)),"")</f>
        <v/>
      </c>
      <c r="T24" s="453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0</v>
      </c>
      <c r="G26" s="42">
        <f t="shared" ca="1" si="1"/>
        <v>0</v>
      </c>
      <c r="H26" s="42">
        <f t="shared" si="1"/>
        <v>0</v>
      </c>
      <c r="I26" s="42">
        <f t="shared" ca="1" si="1"/>
        <v>0</v>
      </c>
      <c r="J26" s="42">
        <f t="shared" ca="1" si="1"/>
        <v>0</v>
      </c>
      <c r="K26" s="42">
        <f t="shared" si="1"/>
        <v>0</v>
      </c>
      <c r="L26" s="79" t="e">
        <f ca="1">F26/I26</f>
        <v>#DIV/0!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6" t="str">
        <f ca="1">IFERROR((AVERAGE(O26:Q26)),"")</f>
        <v/>
      </c>
      <c r="T26" s="424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11" priority="4" operator="lessThan">
      <formula>0.95</formula>
    </cfRule>
    <cfRule type="cellIs" dxfId="10" priority="5" operator="between">
      <formula>0.95</formula>
      <formula>0.999999999999999</formula>
    </cfRule>
    <cfRule type="cellIs" dxfId="9" priority="6" operator="greaterThanOrEqual">
      <formula>1</formula>
    </cfRule>
  </conditionalFormatting>
  <conditionalFormatting sqref="S21:T21">
    <cfRule type="cellIs" dxfId="8" priority="1" operator="lessThan">
      <formula>0.95</formula>
    </cfRule>
    <cfRule type="cellIs" dxfId="7" priority="2" operator="between">
      <formula>0.95</formula>
      <formula>0.999999999999999</formula>
    </cfRule>
    <cfRule type="cellIs" dxfId="6" priority="3" operator="greaterThanOrEqual">
      <formula>1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59"/>
  <dimension ref="B2:G9"/>
  <sheetViews>
    <sheetView showGridLines="0" zoomScale="80" zoomScaleNormal="80" workbookViewId="0">
      <selection activeCell="E18" sqref="E18"/>
    </sheetView>
  </sheetViews>
  <sheetFormatPr defaultColWidth="9" defaultRowHeight="14.4"/>
  <cols>
    <col min="1" max="1" width="2.33203125" customWidth="1"/>
    <col min="2" max="2" width="92.44140625" customWidth="1"/>
    <col min="3" max="3" width="6.33203125" customWidth="1"/>
    <col min="4" max="4" width="15" customWidth="1"/>
    <col min="5" max="5" width="16" customWidth="1"/>
    <col min="6" max="6" width="5.5546875" customWidth="1"/>
    <col min="7" max="7" width="15.88671875" customWidth="1"/>
    <col min="8" max="8" width="19.44140625" customWidth="1"/>
    <col min="9" max="9" width="15" customWidth="1"/>
    <col min="10" max="16" width="9.33203125" customWidth="1"/>
  </cols>
  <sheetData>
    <row r="2" spans="2:7" ht="21" customHeight="1">
      <c r="B2" s="213" t="s">
        <v>99</v>
      </c>
      <c r="C2" s="214" t="s">
        <v>100</v>
      </c>
      <c r="D2" s="214" t="s">
        <v>101</v>
      </c>
      <c r="E2" s="214" t="s">
        <v>102</v>
      </c>
    </row>
    <row r="3" spans="2:7" ht="15" customHeight="1">
      <c r="B3" s="417" t="s">
        <v>103</v>
      </c>
      <c r="C3" s="418"/>
      <c r="D3" s="418"/>
      <c r="E3" s="419"/>
    </row>
    <row r="4" spans="2:7" ht="15.6" customHeight="1">
      <c r="B4" s="215" t="s">
        <v>104</v>
      </c>
      <c r="C4" s="216">
        <v>11</v>
      </c>
      <c r="D4" s="217">
        <v>2</v>
      </c>
      <c r="E4" s="218">
        <f>D4*C4</f>
        <v>22</v>
      </c>
    </row>
    <row r="5" spans="2:7" ht="15.6" customHeight="1">
      <c r="B5" s="215" t="s">
        <v>105</v>
      </c>
      <c r="C5" s="216">
        <v>1</v>
      </c>
      <c r="D5" s="217">
        <v>3.5</v>
      </c>
      <c r="E5" s="218">
        <f>D5*C5</f>
        <v>3.5</v>
      </c>
    </row>
    <row r="7" spans="2:7" ht="21" customHeight="1">
      <c r="B7" s="213" t="s">
        <v>99</v>
      </c>
      <c r="C7" s="214" t="s">
        <v>100</v>
      </c>
      <c r="D7" s="214" t="s">
        <v>101</v>
      </c>
      <c r="E7" s="214" t="s">
        <v>102</v>
      </c>
    </row>
    <row r="8" spans="2:7" ht="15" customHeight="1">
      <c r="B8" s="417" t="s">
        <v>106</v>
      </c>
      <c r="C8" s="418"/>
      <c r="D8" s="418"/>
      <c r="E8" s="419"/>
    </row>
    <row r="9" spans="2:7" ht="15.6" customHeight="1">
      <c r="B9" s="215" t="s">
        <v>107</v>
      </c>
      <c r="C9" s="216">
        <v>11</v>
      </c>
      <c r="D9" s="217">
        <v>10</v>
      </c>
      <c r="E9" s="218">
        <f>D9*C9</f>
        <v>110</v>
      </c>
      <c r="G9" s="130"/>
    </row>
  </sheetData>
  <mergeCells count="2">
    <mergeCell ref="B3:E3"/>
    <mergeCell ref="B8:E8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>
    <tabColor rgb="FF0070C0"/>
  </sheetPr>
  <dimension ref="A1:AG28"/>
  <sheetViews>
    <sheetView workbookViewId="0">
      <selection activeCell="I5" sqref="I5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336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47" t="s">
        <v>238</v>
      </c>
      <c r="F4" s="448"/>
      <c r="G4" s="448"/>
      <c r="H4" s="448"/>
      <c r="I4" s="448"/>
      <c r="J4" s="448"/>
      <c r="K4" s="448"/>
      <c r="L4" s="448"/>
      <c r="M4" s="448"/>
      <c r="N4" s="448"/>
      <c r="O4" s="448"/>
      <c r="P4" s="448"/>
      <c r="Q4" s="448"/>
      <c r="R4" s="448"/>
      <c r="S4" s="448"/>
      <c r="T4" s="448"/>
      <c r="V4" s="13"/>
    </row>
    <row r="5" spans="1:24" ht="15" customHeight="1">
      <c r="F5" s="16"/>
      <c r="G5" s="16"/>
      <c r="H5" s="16"/>
      <c r="I5" s="402" t="s">
        <v>337</v>
      </c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/>
      <c r="F8" s="23"/>
      <c r="G8" s="23"/>
      <c r="H8" s="23"/>
      <c r="I8" s="23"/>
      <c r="J8" s="23"/>
      <c r="K8" s="23"/>
      <c r="L8" s="51"/>
      <c r="M8" s="43"/>
      <c r="O8" s="102">
        <f>ROUND(Q8*P8,0)</f>
        <v>0</v>
      </c>
      <c r="P8" s="103">
        <v>5</v>
      </c>
      <c r="Q8" s="102">
        <f>SUM(F8:K8)</f>
        <v>0</v>
      </c>
      <c r="S8" s="102">
        <f>T8*P8</f>
        <v>0</v>
      </c>
      <c r="T8" s="102"/>
      <c r="U8" s="88" t="e">
        <f>ROUND((AVERAGE(F8:J8)),0)</f>
        <v>#DIV/0!</v>
      </c>
      <c r="V8" s="83"/>
      <c r="W8" s="89"/>
      <c r="X8" s="89"/>
    </row>
    <row r="9" spans="1:24" ht="22.95" customHeight="1">
      <c r="O9" s="52">
        <f>SUM(O7:O8)</f>
        <v>0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47" t="s">
        <v>260</v>
      </c>
      <c r="F18" s="448"/>
      <c r="G18" s="448"/>
      <c r="H18" s="448"/>
      <c r="I18" s="448"/>
      <c r="J18" s="448"/>
      <c r="K18" s="448"/>
      <c r="L18" s="448"/>
      <c r="M18" s="448"/>
      <c r="N18" s="448"/>
      <c r="O18" s="448"/>
      <c r="P18" s="448"/>
      <c r="Q18" s="448"/>
      <c r="R18" s="448"/>
      <c r="S18" s="448"/>
      <c r="T18" s="448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49" t="s">
        <v>265</v>
      </c>
      <c r="T20" s="429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/>
      <c r="F21" s="33">
        <f ca="1">ROUND((SUMIF($E$6:$X$9,$E21,O$6:O$9)),0)</f>
        <v>0</v>
      </c>
      <c r="G21" s="33">
        <f ca="1">ROUND((SUMIF($E$6:$X$9,$E21,S$6:S$9)),0)</f>
        <v>0</v>
      </c>
      <c r="H21" s="23"/>
      <c r="I21" s="61">
        <f ca="1">ROUND((SUMIF($E$6:$X$9,$E21,Q$6:Q$9)),0)</f>
        <v>0</v>
      </c>
      <c r="J21" s="61">
        <f ca="1">ROUND((SUMIF($E$6:$T$9,$E21,T$6:T$16)),0)</f>
        <v>0</v>
      </c>
      <c r="K21" s="23"/>
      <c r="L21" s="62" t="e">
        <f ca="1">F21/I21</f>
        <v>#DIV/0!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0" t="str">
        <f ca="1">IFERROR((AVERAGE(O21,Q21)),"")</f>
        <v/>
      </c>
      <c r="T21" s="433"/>
      <c r="U21" s="94">
        <v>1</v>
      </c>
      <c r="V21" s="95">
        <f ca="1">ROUND((SUMIF($E$6:$U$15,$E21,U$6:U$15)),0)</f>
        <v>0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1" t="str">
        <f ca="1">IFERROR((AVERAGE(O23:Q23)),"")</f>
        <v/>
      </c>
      <c r="T23" s="429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2" t="str">
        <f ca="1">IFERROR((AVERAGE(O24:Q24)),"")</f>
        <v/>
      </c>
      <c r="T24" s="453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0</v>
      </c>
      <c r="G26" s="42">
        <f t="shared" ca="1" si="1"/>
        <v>0</v>
      </c>
      <c r="H26" s="42">
        <f t="shared" si="1"/>
        <v>0</v>
      </c>
      <c r="I26" s="42">
        <f t="shared" ca="1" si="1"/>
        <v>0</v>
      </c>
      <c r="J26" s="42">
        <f t="shared" ca="1" si="1"/>
        <v>0</v>
      </c>
      <c r="K26" s="42">
        <f t="shared" si="1"/>
        <v>0</v>
      </c>
      <c r="L26" s="79" t="e">
        <f ca="1">F26/I26</f>
        <v>#DIV/0!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6" t="str">
        <f ca="1">IFERROR((AVERAGE(O26:Q26)),"")</f>
        <v/>
      </c>
      <c r="T26" s="424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5" priority="4" operator="lessThan">
      <formula>0.95</formula>
    </cfRule>
    <cfRule type="cellIs" dxfId="4" priority="5" operator="between">
      <formula>0.95</formula>
      <formula>0.999999999999999</formula>
    </cfRule>
    <cfRule type="cellIs" dxfId="3" priority="6" operator="greaterThanOrEqual">
      <formula>1</formula>
    </cfRule>
  </conditionalFormatting>
  <conditionalFormatting sqref="S21:T21">
    <cfRule type="cellIs" dxfId="2" priority="1" operator="lessThan">
      <formula>0.95</formula>
    </cfRule>
    <cfRule type="cellIs" dxfId="1" priority="2" operator="between">
      <formula>0.95</formula>
      <formula>0.999999999999999</formula>
    </cfRule>
    <cfRule type="cellIs" dxfId="0" priority="3" operator="greaterThanOrEqual">
      <formula>1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5">
    <tabColor rgb="FF00B050"/>
    <outlinePr summaryBelow="0" summaryRight="0"/>
    <pageSetUpPr fitToPage="1"/>
  </sheetPr>
  <dimension ref="A2:WPL53"/>
  <sheetViews>
    <sheetView showGridLines="0" zoomScaleNormal="100" workbookViewId="0">
      <pane xSplit="9" ySplit="6" topLeftCell="AO7" activePane="bottomRight" state="frozen"/>
      <selection activeCell="I28" sqref="I28"/>
      <selection pane="topRight" activeCell="I28" sqref="I28"/>
      <selection pane="bottomLeft" activeCell="I28" sqref="I28"/>
      <selection pane="bottomRight" activeCell="B22" sqref="B22:B23"/>
    </sheetView>
  </sheetViews>
  <sheetFormatPr defaultColWidth="9" defaultRowHeight="15" customHeight="1" outlineLevelRow="1" outlineLevelCol="1"/>
  <cols>
    <col min="1" max="1" width="3.33203125" style="179" bestFit="1" customWidth="1"/>
    <col min="2" max="2" width="61" style="180" bestFit="1" customWidth="1" collapsed="1"/>
    <col min="3" max="3" width="8.109375" style="181" hidden="1" customWidth="1" outlineLevel="1"/>
    <col min="4" max="4" width="9.5546875" style="181" hidden="1" customWidth="1" outlineLevel="1"/>
    <col min="5" max="5" width="9.44140625" style="181" hidden="1" customWidth="1" outlineLevel="1"/>
    <col min="6" max="6" width="7.88671875" style="181" hidden="1" customWidth="1" outlineLevel="1"/>
    <col min="7" max="7" width="8.109375" style="181" hidden="1" customWidth="1" outlineLevel="1"/>
    <col min="8" max="8" width="15.6640625" style="181" hidden="1" customWidth="1" outlineLevel="1"/>
    <col min="9" max="9" width="8.33203125" style="181" hidden="1" customWidth="1" outlineLevel="1"/>
    <col min="10" max="11" width="9.88671875" style="181" customWidth="1"/>
    <col min="12" max="12" width="9.109375" style="181" customWidth="1"/>
    <col min="13" max="13" width="10" style="181" customWidth="1"/>
    <col min="14" max="14" width="10.5546875" style="181" customWidth="1"/>
    <col min="15" max="15" width="11.109375" style="181" customWidth="1"/>
    <col min="16" max="16" width="11.109375" style="181" customWidth="1" outlineLevel="1"/>
    <col min="17" max="17" width="10.44140625" style="181" customWidth="1" outlineLevel="1"/>
    <col min="18" max="18" width="11.33203125" style="181" customWidth="1" outlineLevel="1"/>
    <col min="19" max="19" width="10.5546875" style="181" customWidth="1" outlineLevel="1"/>
    <col min="20" max="21" width="11.109375" style="181" customWidth="1" outlineLevel="1"/>
    <col min="22" max="22" width="10.44140625" style="181" customWidth="1" outlineLevel="1"/>
    <col min="23" max="23" width="11.33203125" style="181" customWidth="1" outlineLevel="1"/>
    <col min="24" max="24" width="10.5546875" style="181" customWidth="1" outlineLevel="1"/>
    <col min="25" max="26" width="11.109375" style="181" customWidth="1" outlineLevel="1"/>
    <col min="27" max="27" width="10.44140625" style="181" customWidth="1" outlineLevel="1"/>
    <col min="28" max="28" width="11.33203125" style="181" customWidth="1" outlineLevel="1"/>
    <col min="29" max="29" width="10.5546875" style="181" customWidth="1" outlineLevel="1"/>
    <col min="30" max="31" width="9.88671875" style="181" customWidth="1" outlineLevel="1"/>
    <col min="32" max="32" width="9.109375" style="181" customWidth="1" outlineLevel="1"/>
    <col min="33" max="33" width="10" style="181" customWidth="1" outlineLevel="1"/>
    <col min="34" max="34" width="9.33203125" style="181" customWidth="1" outlineLevel="1"/>
    <col min="35" max="35" width="9.88671875" style="181" customWidth="1" outlineLevel="1"/>
    <col min="36" max="36" width="11.109375" style="181" customWidth="1" outlineLevel="1"/>
    <col min="37" max="37" width="10.44140625" style="181" customWidth="1" outlineLevel="1"/>
    <col min="38" max="38" width="11.33203125" style="181" customWidth="1" outlineLevel="1"/>
    <col min="39" max="39" width="10.5546875" style="181" customWidth="1" outlineLevel="1"/>
    <col min="40" max="41" width="11.109375" style="181" customWidth="1" outlineLevel="1"/>
    <col min="42" max="42" width="10.44140625" style="181" customWidth="1" outlineLevel="1"/>
    <col min="43" max="43" width="11.33203125" style="181" customWidth="1" outlineLevel="1"/>
    <col min="44" max="44" width="10.5546875" style="181" customWidth="1" outlineLevel="1"/>
    <col min="45" max="46" width="11.109375" style="181" customWidth="1" outlineLevel="1"/>
    <col min="47" max="47" width="10.44140625" style="181" customWidth="1" outlineLevel="1"/>
    <col min="48" max="48" width="11.33203125" style="181" customWidth="1" outlineLevel="1"/>
    <col min="49" max="49" width="10.5546875" style="181" customWidth="1" outlineLevel="1"/>
    <col min="50" max="50" width="11.109375" style="181" customWidth="1" outlineLevel="1"/>
    <col min="51" max="51" width="9.88671875" style="181" customWidth="1" outlineLevel="1"/>
    <col min="52" max="52" width="9.109375" style="181" customWidth="1" outlineLevel="1"/>
    <col min="53" max="53" width="10" style="181" customWidth="1" outlineLevel="1"/>
    <col min="54" max="54" width="9.33203125" style="181" customWidth="1" outlineLevel="1"/>
    <col min="55" max="56" width="9.88671875" style="181" customWidth="1" outlineLevel="1"/>
    <col min="57" max="57" width="10.44140625" style="181" customWidth="1" outlineLevel="1"/>
    <col min="58" max="58" width="11.33203125" style="181" customWidth="1" outlineLevel="1"/>
    <col min="59" max="59" width="10.5546875" style="181" customWidth="1" outlineLevel="1"/>
    <col min="60" max="61" width="11.109375" style="181" customWidth="1" outlineLevel="1"/>
    <col min="62" max="62" width="10.44140625" style="181" customWidth="1" outlineLevel="1"/>
    <col min="63" max="63" width="11.33203125" style="181" customWidth="1" outlineLevel="1"/>
    <col min="64" max="64" width="10.5546875" style="181" customWidth="1" outlineLevel="1"/>
    <col min="65" max="66" width="11.109375" style="181" customWidth="1" outlineLevel="1"/>
    <col min="67" max="67" width="10.44140625" style="181" customWidth="1" outlineLevel="1"/>
    <col min="68" max="68" width="11.33203125" style="181" customWidth="1" outlineLevel="1"/>
    <col min="69" max="69" width="10.5546875" style="181" customWidth="1" outlineLevel="1"/>
    <col min="70" max="334" width="11.109375" style="181" customWidth="1" outlineLevel="1"/>
    <col min="335" max="15976" width="9" style="181" customWidth="1" outlineLevel="1"/>
    <col min="15977" max="16275" width="9" style="181" customWidth="1"/>
    <col min="16276" max="16384" width="9" style="181"/>
  </cols>
  <sheetData>
    <row r="2" spans="1:334" ht="17.399999999999999" customHeight="1">
      <c r="B2" s="182" t="s">
        <v>108</v>
      </c>
      <c r="C2" s="183"/>
      <c r="D2" s="183"/>
      <c r="E2" s="183"/>
      <c r="F2" s="183"/>
      <c r="G2" s="183"/>
      <c r="H2" s="183"/>
      <c r="I2" s="183"/>
    </row>
    <row r="3" spans="1:334" ht="6" customHeight="1">
      <c r="B3" s="184"/>
      <c r="C3" s="185"/>
      <c r="D3" s="185"/>
      <c r="E3" s="185"/>
      <c r="F3" s="185"/>
      <c r="G3" s="185"/>
      <c r="H3" s="185"/>
      <c r="I3" s="185"/>
    </row>
    <row r="4" spans="1:334" ht="13.2" customHeight="1">
      <c r="B4" s="181"/>
      <c r="C4" s="185"/>
      <c r="D4" s="185"/>
      <c r="E4" s="185"/>
      <c r="F4" s="185"/>
      <c r="G4" s="185"/>
      <c r="H4" s="185"/>
      <c r="I4" s="185"/>
    </row>
    <row r="5" spans="1:334" s="177" customFormat="1" ht="13.95" customHeight="1">
      <c r="B5" s="186" t="s">
        <v>109</v>
      </c>
      <c r="AN5" s="177" t="s">
        <v>110</v>
      </c>
      <c r="AQ5" s="177" t="s">
        <v>110</v>
      </c>
      <c r="BP5" s="177" t="s">
        <v>110</v>
      </c>
      <c r="BU5" s="177" t="s">
        <v>110</v>
      </c>
      <c r="DL5" s="177" t="s">
        <v>110</v>
      </c>
      <c r="DM5" s="177" t="s">
        <v>110</v>
      </c>
      <c r="ET5" s="177" t="s">
        <v>110</v>
      </c>
      <c r="EU5" s="177" t="s">
        <v>110</v>
      </c>
      <c r="FC5" s="177" t="s">
        <v>110</v>
      </c>
      <c r="GL5" s="177" t="s">
        <v>110</v>
      </c>
      <c r="IA5" s="177" t="s">
        <v>110</v>
      </c>
      <c r="KR5" s="177" t="s">
        <v>110</v>
      </c>
      <c r="LD5" s="177" t="s">
        <v>110</v>
      </c>
      <c r="LQ5" s="177" t="s">
        <v>110</v>
      </c>
      <c r="LV5" s="177" t="s">
        <v>110</v>
      </c>
    </row>
    <row r="6" spans="1:334" s="178" customFormat="1" ht="15" customHeight="1">
      <c r="A6" s="187"/>
      <c r="B6" s="188" t="s">
        <v>95</v>
      </c>
      <c r="C6" s="189" t="s">
        <v>111</v>
      </c>
      <c r="D6" s="189" t="s">
        <v>112</v>
      </c>
      <c r="E6" s="189" t="s">
        <v>113</v>
      </c>
      <c r="F6" s="189" t="s">
        <v>114</v>
      </c>
      <c r="G6" s="189" t="s">
        <v>115</v>
      </c>
      <c r="H6" s="189" t="s">
        <v>116</v>
      </c>
      <c r="I6" s="210" t="s">
        <v>117</v>
      </c>
      <c r="J6" s="211">
        <v>45569</v>
      </c>
      <c r="K6" s="211">
        <v>45572</v>
      </c>
      <c r="L6" s="211">
        <v>45573</v>
      </c>
      <c r="M6" s="211">
        <v>45574</v>
      </c>
      <c r="N6" s="211">
        <v>45575</v>
      </c>
      <c r="O6" s="211">
        <v>45576</v>
      </c>
      <c r="P6" s="211">
        <v>45579</v>
      </c>
      <c r="Q6" s="211">
        <v>45580</v>
      </c>
      <c r="R6" s="211">
        <v>45581</v>
      </c>
      <c r="S6" s="211">
        <v>45582</v>
      </c>
      <c r="T6" s="211">
        <v>45583</v>
      </c>
      <c r="U6" s="211">
        <v>45586</v>
      </c>
      <c r="V6" s="211">
        <v>45587</v>
      </c>
      <c r="W6" s="211">
        <v>45588</v>
      </c>
      <c r="X6" s="211">
        <v>45589</v>
      </c>
      <c r="Y6" s="211">
        <v>45590</v>
      </c>
      <c r="Z6" s="211">
        <v>45593</v>
      </c>
      <c r="AA6" s="211">
        <v>45594</v>
      </c>
      <c r="AB6" s="211">
        <v>45595</v>
      </c>
      <c r="AC6" s="211">
        <v>45596</v>
      </c>
      <c r="AD6" s="211">
        <v>45597</v>
      </c>
      <c r="AE6" s="211">
        <v>45600</v>
      </c>
      <c r="AF6" s="211">
        <v>45601</v>
      </c>
      <c r="AG6" s="211">
        <v>45602</v>
      </c>
      <c r="AH6" s="211">
        <v>45603</v>
      </c>
      <c r="AI6" s="211">
        <v>45604</v>
      </c>
      <c r="AJ6" s="211">
        <v>45607</v>
      </c>
      <c r="AK6" s="211">
        <v>45608</v>
      </c>
      <c r="AL6" s="211">
        <v>45609</v>
      </c>
      <c r="AM6" s="211">
        <v>45610</v>
      </c>
      <c r="AN6" s="211">
        <v>45611</v>
      </c>
      <c r="AO6" s="211">
        <v>45614</v>
      </c>
      <c r="AP6" s="211">
        <v>45615</v>
      </c>
      <c r="AQ6" s="211">
        <v>45616</v>
      </c>
      <c r="AR6" s="211">
        <v>45617</v>
      </c>
      <c r="AS6" s="211">
        <v>45618</v>
      </c>
      <c r="AT6" s="211">
        <v>45621</v>
      </c>
      <c r="AU6" s="211">
        <v>45622</v>
      </c>
      <c r="AV6" s="211">
        <v>45623</v>
      </c>
      <c r="AW6" s="211">
        <v>45624</v>
      </c>
      <c r="AX6" s="211">
        <v>45625</v>
      </c>
      <c r="AY6" s="211">
        <v>45628</v>
      </c>
      <c r="AZ6" s="211">
        <v>45629</v>
      </c>
      <c r="BA6" s="211">
        <v>45630</v>
      </c>
      <c r="BB6" s="211">
        <v>45631</v>
      </c>
      <c r="BC6" s="211">
        <v>45632</v>
      </c>
      <c r="BD6" s="211">
        <v>45635</v>
      </c>
      <c r="BE6" s="211">
        <v>45636</v>
      </c>
      <c r="BF6" s="211">
        <v>45637</v>
      </c>
      <c r="BG6" s="211">
        <v>45638</v>
      </c>
      <c r="BH6" s="211">
        <v>45639</v>
      </c>
      <c r="BI6" s="211">
        <v>45642</v>
      </c>
      <c r="BJ6" s="211">
        <v>45643</v>
      </c>
      <c r="BK6" s="211">
        <v>45644</v>
      </c>
      <c r="BL6" s="211">
        <v>45645</v>
      </c>
      <c r="BM6" s="211">
        <v>45646</v>
      </c>
      <c r="BN6" s="211">
        <v>45649</v>
      </c>
      <c r="BO6" s="211">
        <v>45650</v>
      </c>
      <c r="BP6" s="211">
        <v>45651</v>
      </c>
      <c r="BQ6" s="211">
        <v>45652</v>
      </c>
      <c r="BR6" s="211">
        <v>45653</v>
      </c>
      <c r="BS6" s="211">
        <v>45656</v>
      </c>
      <c r="BT6" s="211">
        <v>45657</v>
      </c>
      <c r="BU6" s="211">
        <v>45658</v>
      </c>
      <c r="BV6" s="211">
        <v>45659</v>
      </c>
      <c r="BW6" s="211">
        <v>45660</v>
      </c>
      <c r="BX6" s="211">
        <v>45663</v>
      </c>
      <c r="BY6" s="211">
        <v>45664</v>
      </c>
      <c r="BZ6" s="211">
        <v>45665</v>
      </c>
      <c r="CA6" s="211">
        <v>45666</v>
      </c>
      <c r="CB6" s="211">
        <v>45667</v>
      </c>
      <c r="CC6" s="211">
        <v>45670</v>
      </c>
      <c r="CD6" s="211">
        <v>45671</v>
      </c>
      <c r="CE6" s="211">
        <v>45672</v>
      </c>
      <c r="CF6" s="211">
        <v>45673</v>
      </c>
      <c r="CG6" s="211">
        <v>45674</v>
      </c>
      <c r="CH6" s="211">
        <v>45677</v>
      </c>
      <c r="CI6" s="211">
        <v>45678</v>
      </c>
      <c r="CJ6" s="211">
        <v>45679</v>
      </c>
      <c r="CK6" s="211">
        <v>45680</v>
      </c>
      <c r="CL6" s="211">
        <v>45681</v>
      </c>
      <c r="CM6" s="211">
        <v>45684</v>
      </c>
      <c r="CN6" s="211">
        <v>45685</v>
      </c>
      <c r="CO6" s="211">
        <v>45686</v>
      </c>
      <c r="CP6" s="211">
        <v>45687</v>
      </c>
      <c r="CQ6" s="211">
        <v>45688</v>
      </c>
      <c r="CR6" s="211">
        <v>45691</v>
      </c>
      <c r="CS6" s="211">
        <v>45692</v>
      </c>
      <c r="CT6" s="211">
        <v>45693</v>
      </c>
      <c r="CU6" s="211">
        <v>45694</v>
      </c>
      <c r="CV6" s="211">
        <v>45695</v>
      </c>
      <c r="CW6" s="211">
        <v>45698</v>
      </c>
      <c r="CX6" s="211">
        <v>45699</v>
      </c>
      <c r="CY6" s="211">
        <v>45700</v>
      </c>
      <c r="CZ6" s="211">
        <v>45701</v>
      </c>
      <c r="DA6" s="211">
        <v>45702</v>
      </c>
      <c r="DB6" s="211">
        <v>45705</v>
      </c>
      <c r="DC6" s="211">
        <v>45706</v>
      </c>
      <c r="DD6" s="211">
        <v>45707</v>
      </c>
      <c r="DE6" s="211">
        <v>45708</v>
      </c>
      <c r="DF6" s="211">
        <v>45709</v>
      </c>
      <c r="DG6" s="211">
        <v>45712</v>
      </c>
      <c r="DH6" s="211">
        <v>45713</v>
      </c>
      <c r="DI6" s="211">
        <v>45714</v>
      </c>
      <c r="DJ6" s="211">
        <v>45715</v>
      </c>
      <c r="DK6" s="211">
        <v>45716</v>
      </c>
      <c r="DL6" s="211">
        <v>45719</v>
      </c>
      <c r="DM6" s="211">
        <v>45720</v>
      </c>
      <c r="DN6" s="211">
        <v>45721</v>
      </c>
      <c r="DO6" s="211">
        <v>45722</v>
      </c>
      <c r="DP6" s="211">
        <v>45723</v>
      </c>
      <c r="DQ6" s="211">
        <v>45726</v>
      </c>
      <c r="DR6" s="211">
        <v>45727</v>
      </c>
      <c r="DS6" s="211">
        <v>45728</v>
      </c>
      <c r="DT6" s="211">
        <v>45729</v>
      </c>
      <c r="DU6" s="211">
        <v>45730</v>
      </c>
      <c r="DV6" s="211">
        <v>45733</v>
      </c>
      <c r="DW6" s="211">
        <v>45734</v>
      </c>
      <c r="DX6" s="211">
        <v>45735</v>
      </c>
      <c r="DY6" s="211">
        <v>45736</v>
      </c>
      <c r="DZ6" s="211">
        <v>45737</v>
      </c>
      <c r="EA6" s="211">
        <v>45740</v>
      </c>
      <c r="EB6" s="211">
        <v>45741</v>
      </c>
      <c r="EC6" s="211">
        <v>45742</v>
      </c>
      <c r="ED6" s="211">
        <v>45743</v>
      </c>
      <c r="EE6" s="211">
        <v>45744</v>
      </c>
      <c r="EF6" s="211">
        <v>45747</v>
      </c>
      <c r="EG6" s="211">
        <v>45748</v>
      </c>
      <c r="EH6" s="211">
        <v>45749</v>
      </c>
      <c r="EI6" s="211">
        <v>45750</v>
      </c>
      <c r="EJ6" s="211">
        <v>45751</v>
      </c>
      <c r="EK6" s="211">
        <v>45754</v>
      </c>
      <c r="EL6" s="211">
        <v>45755</v>
      </c>
      <c r="EM6" s="211">
        <v>45756</v>
      </c>
      <c r="EN6" s="211">
        <v>45757</v>
      </c>
      <c r="EO6" s="211">
        <v>45758</v>
      </c>
      <c r="EP6" s="211">
        <v>45761</v>
      </c>
      <c r="EQ6" s="211">
        <v>45762</v>
      </c>
      <c r="ER6" s="211">
        <v>45763</v>
      </c>
      <c r="ES6" s="211">
        <v>45764</v>
      </c>
      <c r="ET6" s="211">
        <v>45765</v>
      </c>
      <c r="EU6" s="211">
        <v>45768</v>
      </c>
      <c r="EV6" s="211">
        <v>45769</v>
      </c>
      <c r="EW6" s="211">
        <v>45770</v>
      </c>
      <c r="EX6" s="211">
        <v>45771</v>
      </c>
      <c r="EY6" s="211">
        <v>45772</v>
      </c>
      <c r="EZ6" s="211">
        <v>45775</v>
      </c>
      <c r="FA6" s="211">
        <v>45776</v>
      </c>
      <c r="FB6" s="211">
        <v>45777</v>
      </c>
      <c r="FC6" s="211">
        <v>45778</v>
      </c>
      <c r="FD6" s="211">
        <v>45779</v>
      </c>
      <c r="FE6" s="211">
        <v>45782</v>
      </c>
      <c r="FF6" s="211">
        <v>45783</v>
      </c>
      <c r="FG6" s="211">
        <v>45784</v>
      </c>
      <c r="FH6" s="211">
        <v>45785</v>
      </c>
      <c r="FI6" s="211">
        <v>45786</v>
      </c>
      <c r="FJ6" s="211">
        <v>45789</v>
      </c>
      <c r="FK6" s="211">
        <v>45790</v>
      </c>
      <c r="FL6" s="211">
        <v>45791</v>
      </c>
      <c r="FM6" s="211">
        <v>45792</v>
      </c>
      <c r="FN6" s="211">
        <v>45793</v>
      </c>
      <c r="FO6" s="211">
        <v>45796</v>
      </c>
      <c r="FP6" s="211">
        <v>45797</v>
      </c>
      <c r="FQ6" s="211">
        <v>45798</v>
      </c>
      <c r="FR6" s="211">
        <v>45799</v>
      </c>
      <c r="FS6" s="211">
        <v>45800</v>
      </c>
      <c r="FT6" s="211">
        <v>45803</v>
      </c>
      <c r="FU6" s="211">
        <v>45804</v>
      </c>
      <c r="FV6" s="211">
        <v>45805</v>
      </c>
      <c r="FW6" s="211">
        <v>45806</v>
      </c>
      <c r="FX6" s="211">
        <v>45807</v>
      </c>
      <c r="FY6" s="211">
        <v>45810</v>
      </c>
      <c r="FZ6" s="211">
        <v>45811</v>
      </c>
      <c r="GA6" s="211">
        <v>45812</v>
      </c>
      <c r="GB6" s="211">
        <v>45813</v>
      </c>
      <c r="GC6" s="211">
        <v>45814</v>
      </c>
      <c r="GD6" s="211">
        <v>45817</v>
      </c>
      <c r="GE6" s="211">
        <v>45818</v>
      </c>
      <c r="GF6" s="211">
        <v>45819</v>
      </c>
      <c r="GG6" s="211">
        <v>45820</v>
      </c>
      <c r="GH6" s="211">
        <v>45821</v>
      </c>
      <c r="GI6" s="211">
        <v>45824</v>
      </c>
      <c r="GJ6" s="211">
        <v>45825</v>
      </c>
      <c r="GK6" s="211">
        <v>45826</v>
      </c>
      <c r="GL6" s="211">
        <v>45827</v>
      </c>
      <c r="GM6" s="211">
        <v>45828</v>
      </c>
      <c r="GN6" s="211">
        <v>45831</v>
      </c>
      <c r="GO6" s="211">
        <v>45832</v>
      </c>
      <c r="GP6" s="211">
        <v>45833</v>
      </c>
      <c r="GQ6" s="211">
        <v>45834</v>
      </c>
      <c r="GR6" s="211">
        <v>45835</v>
      </c>
      <c r="GS6" s="211">
        <v>45838</v>
      </c>
      <c r="GT6" s="211">
        <v>45839</v>
      </c>
      <c r="GU6" s="211">
        <v>45840</v>
      </c>
      <c r="GV6" s="211">
        <v>45841</v>
      </c>
      <c r="GW6" s="211">
        <v>45842</v>
      </c>
      <c r="GX6" s="211">
        <v>45845</v>
      </c>
      <c r="GY6" s="211">
        <v>45846</v>
      </c>
      <c r="GZ6" s="211">
        <v>45847</v>
      </c>
      <c r="HA6" s="211">
        <v>45848</v>
      </c>
      <c r="HB6" s="211">
        <v>45849</v>
      </c>
      <c r="HC6" s="211">
        <v>45852</v>
      </c>
      <c r="HD6" s="211">
        <v>45853</v>
      </c>
      <c r="HE6" s="211">
        <v>45854</v>
      </c>
      <c r="HF6" s="211">
        <v>45855</v>
      </c>
      <c r="HG6" s="211">
        <v>45856</v>
      </c>
      <c r="HH6" s="211">
        <v>45859</v>
      </c>
      <c r="HI6" s="211">
        <v>45860</v>
      </c>
      <c r="HJ6" s="211">
        <v>45861</v>
      </c>
      <c r="HK6" s="211">
        <v>45862</v>
      </c>
      <c r="HL6" s="211">
        <v>45863</v>
      </c>
      <c r="HM6" s="211">
        <v>45866</v>
      </c>
      <c r="HN6" s="211">
        <v>45867</v>
      </c>
      <c r="HO6" s="211">
        <v>45868</v>
      </c>
      <c r="HP6" s="211">
        <v>45869</v>
      </c>
      <c r="HQ6" s="211">
        <v>45870</v>
      </c>
      <c r="HR6" s="211">
        <v>45873</v>
      </c>
      <c r="HS6" s="211">
        <v>45874</v>
      </c>
      <c r="HT6" s="211">
        <v>45875</v>
      </c>
      <c r="HU6" s="211">
        <v>45876</v>
      </c>
      <c r="HV6" s="211">
        <v>45877</v>
      </c>
      <c r="HW6" s="211">
        <v>45880</v>
      </c>
      <c r="HX6" s="211">
        <v>45881</v>
      </c>
      <c r="HY6" s="211">
        <v>45882</v>
      </c>
      <c r="HZ6" s="211">
        <v>45883</v>
      </c>
      <c r="IA6" s="211">
        <v>45884</v>
      </c>
      <c r="IB6" s="211">
        <v>45887</v>
      </c>
      <c r="IC6" s="211">
        <v>45888</v>
      </c>
      <c r="ID6" s="211">
        <v>45889</v>
      </c>
      <c r="IE6" s="211">
        <v>45890</v>
      </c>
      <c r="IF6" s="211">
        <v>45891</v>
      </c>
      <c r="IG6" s="211">
        <v>45894</v>
      </c>
      <c r="IH6" s="211">
        <v>45895</v>
      </c>
      <c r="II6" s="211">
        <v>45896</v>
      </c>
      <c r="IJ6" s="211">
        <v>45897</v>
      </c>
      <c r="IK6" s="211">
        <v>45898</v>
      </c>
      <c r="IL6" s="211">
        <v>45901</v>
      </c>
      <c r="IM6" s="211">
        <v>45902</v>
      </c>
      <c r="IN6" s="211">
        <v>45903</v>
      </c>
      <c r="IO6" s="211">
        <v>45904</v>
      </c>
      <c r="IP6" s="211">
        <v>45905</v>
      </c>
      <c r="IQ6" s="211">
        <v>45908</v>
      </c>
      <c r="IR6" s="211">
        <v>45909</v>
      </c>
      <c r="IS6" s="211">
        <v>45910</v>
      </c>
      <c r="IT6" s="211">
        <v>45911</v>
      </c>
      <c r="IU6" s="211">
        <v>45912</v>
      </c>
      <c r="IV6" s="211">
        <v>45915</v>
      </c>
      <c r="IW6" s="211">
        <v>45916</v>
      </c>
      <c r="IX6" s="211">
        <v>45917</v>
      </c>
      <c r="IY6" s="211">
        <v>45918</v>
      </c>
      <c r="IZ6" s="211">
        <v>45919</v>
      </c>
      <c r="JA6" s="211">
        <v>45922</v>
      </c>
      <c r="JB6" s="211">
        <v>45923</v>
      </c>
      <c r="JC6" s="211">
        <v>45924</v>
      </c>
      <c r="JD6" s="211">
        <v>45925</v>
      </c>
      <c r="JE6" s="211">
        <v>45926</v>
      </c>
      <c r="JF6" s="211">
        <v>45929</v>
      </c>
      <c r="JG6" s="211">
        <v>45930</v>
      </c>
      <c r="JH6" s="211">
        <v>45931</v>
      </c>
      <c r="JI6" s="211">
        <v>45932</v>
      </c>
      <c r="JJ6" s="211">
        <v>45933</v>
      </c>
      <c r="JK6" s="211">
        <v>45936</v>
      </c>
      <c r="JL6" s="211">
        <v>45937</v>
      </c>
      <c r="JM6" s="211">
        <v>45938</v>
      </c>
      <c r="JN6" s="211">
        <v>45939</v>
      </c>
      <c r="JO6" s="211">
        <v>45940</v>
      </c>
      <c r="JP6" s="211">
        <v>45943</v>
      </c>
      <c r="JQ6" s="211">
        <v>45944</v>
      </c>
      <c r="JR6" s="211">
        <v>45945</v>
      </c>
      <c r="JS6" s="211">
        <v>45946</v>
      </c>
      <c r="JT6" s="211">
        <v>45947</v>
      </c>
      <c r="JU6" s="211">
        <v>45950</v>
      </c>
      <c r="JV6" s="211">
        <v>45951</v>
      </c>
      <c r="JW6" s="211">
        <v>45952</v>
      </c>
      <c r="JX6" s="211">
        <v>45953</v>
      </c>
      <c r="JY6" s="211">
        <v>45954</v>
      </c>
      <c r="JZ6" s="211">
        <v>45957</v>
      </c>
      <c r="KA6" s="211">
        <v>45958</v>
      </c>
      <c r="KB6" s="211">
        <v>45959</v>
      </c>
      <c r="KC6" s="211">
        <v>45960</v>
      </c>
      <c r="KD6" s="211">
        <v>45961</v>
      </c>
      <c r="KE6" s="211">
        <v>45964</v>
      </c>
      <c r="KF6" s="211">
        <v>45965</v>
      </c>
      <c r="KG6" s="211">
        <v>45966</v>
      </c>
      <c r="KH6" s="211">
        <v>45967</v>
      </c>
      <c r="KI6" s="211">
        <v>45968</v>
      </c>
      <c r="KJ6" s="211">
        <v>45971</v>
      </c>
      <c r="KK6" s="211">
        <v>45972</v>
      </c>
      <c r="KL6" s="211">
        <v>45973</v>
      </c>
      <c r="KM6" s="211">
        <v>45974</v>
      </c>
      <c r="KN6" s="211">
        <v>45975</v>
      </c>
      <c r="KO6" s="211">
        <v>45978</v>
      </c>
      <c r="KP6" s="211">
        <v>45979</v>
      </c>
      <c r="KQ6" s="211">
        <v>45980</v>
      </c>
      <c r="KR6" s="211">
        <v>45981</v>
      </c>
      <c r="KS6" s="211">
        <v>45982</v>
      </c>
      <c r="KT6" s="211">
        <v>45985</v>
      </c>
      <c r="KU6" s="211">
        <v>45986</v>
      </c>
      <c r="KV6" s="211">
        <v>45987</v>
      </c>
      <c r="KW6" s="211">
        <v>45988</v>
      </c>
      <c r="KX6" s="211">
        <v>45989</v>
      </c>
      <c r="KY6" s="211">
        <v>45992</v>
      </c>
      <c r="KZ6" s="211">
        <v>45993</v>
      </c>
      <c r="LA6" s="211">
        <v>45994</v>
      </c>
      <c r="LB6" s="211">
        <v>45995</v>
      </c>
      <c r="LC6" s="211">
        <v>45996</v>
      </c>
      <c r="LD6" s="211">
        <v>45999</v>
      </c>
      <c r="LE6" s="211">
        <v>46000</v>
      </c>
      <c r="LF6" s="211">
        <v>46001</v>
      </c>
      <c r="LG6" s="211">
        <v>46002</v>
      </c>
      <c r="LH6" s="211">
        <v>46003</v>
      </c>
      <c r="LI6" s="211">
        <v>46006</v>
      </c>
      <c r="LJ6" s="211">
        <v>46007</v>
      </c>
      <c r="LK6" s="211">
        <v>46008</v>
      </c>
      <c r="LL6" s="211">
        <v>46009</v>
      </c>
      <c r="LM6" s="211">
        <v>46010</v>
      </c>
      <c r="LN6" s="211">
        <v>46013</v>
      </c>
      <c r="LO6" s="211">
        <v>46014</v>
      </c>
      <c r="LP6" s="211">
        <v>46015</v>
      </c>
      <c r="LQ6" s="211">
        <v>46016</v>
      </c>
      <c r="LR6" s="211">
        <v>46017</v>
      </c>
      <c r="LS6" s="211">
        <v>46020</v>
      </c>
      <c r="LT6" s="211">
        <v>46021</v>
      </c>
      <c r="LU6" s="211">
        <v>46022</v>
      </c>
      <c r="LV6" s="211">
        <v>46023</v>
      </c>
    </row>
    <row r="7" spans="1:334" ht="15" customHeight="1">
      <c r="A7" s="190"/>
      <c r="B7" s="394" t="s">
        <v>118</v>
      </c>
      <c r="C7" s="192" t="s">
        <v>109</v>
      </c>
      <c r="D7" s="192" t="s">
        <v>119</v>
      </c>
      <c r="E7" s="192" t="s">
        <v>120</v>
      </c>
      <c r="F7" s="192" t="s">
        <v>121</v>
      </c>
      <c r="G7" s="192" t="s">
        <v>122</v>
      </c>
      <c r="H7" s="192"/>
      <c r="I7" s="212"/>
      <c r="J7" s="201" t="s">
        <v>123</v>
      </c>
      <c r="K7" s="201" t="s">
        <v>123</v>
      </c>
      <c r="L7" s="201" t="s">
        <v>123</v>
      </c>
      <c r="M7" s="201" t="s">
        <v>123</v>
      </c>
      <c r="N7" s="201" t="s">
        <v>123</v>
      </c>
      <c r="O7" s="201" t="s">
        <v>123</v>
      </c>
      <c r="P7" s="201" t="s">
        <v>123</v>
      </c>
      <c r="Q7" s="201" t="s">
        <v>123</v>
      </c>
      <c r="R7" s="201" t="s">
        <v>123</v>
      </c>
      <c r="S7" s="201" t="s">
        <v>123</v>
      </c>
      <c r="T7" s="201" t="s">
        <v>123</v>
      </c>
      <c r="U7" s="201" t="s">
        <v>123</v>
      </c>
      <c r="V7" s="201" t="s">
        <v>123</v>
      </c>
      <c r="W7" s="338"/>
      <c r="X7" s="338"/>
      <c r="Y7" s="338"/>
      <c r="Z7" s="338"/>
      <c r="AA7" s="338"/>
      <c r="AB7" s="338"/>
      <c r="AC7" s="338"/>
      <c r="AD7" s="338"/>
      <c r="AE7" s="338"/>
      <c r="AF7" s="338"/>
      <c r="AG7" s="338"/>
      <c r="AH7" s="338"/>
      <c r="AI7" s="338"/>
      <c r="AJ7" s="338"/>
      <c r="AK7" s="338"/>
      <c r="AL7" s="338"/>
      <c r="AM7" s="338"/>
      <c r="AN7" s="338"/>
      <c r="AO7" s="338"/>
      <c r="AP7" s="338"/>
      <c r="AQ7" s="338"/>
      <c r="AR7" s="338"/>
      <c r="AS7" s="338"/>
      <c r="AT7" s="338"/>
      <c r="AU7" s="338"/>
      <c r="AV7" s="338"/>
      <c r="AW7" s="338"/>
      <c r="AX7" s="338"/>
      <c r="AY7" s="338"/>
      <c r="AZ7" s="338"/>
      <c r="BA7" s="338"/>
      <c r="BB7" s="338"/>
      <c r="BC7" s="338"/>
      <c r="BD7" s="338"/>
      <c r="BE7" s="338"/>
      <c r="BF7" s="338"/>
      <c r="BG7" s="338"/>
      <c r="BH7" s="338"/>
      <c r="BI7" s="338"/>
      <c r="BJ7" s="338"/>
      <c r="BK7" s="338"/>
      <c r="BL7" s="338"/>
      <c r="BM7" s="338"/>
      <c r="BN7" s="338"/>
      <c r="BO7" s="338"/>
      <c r="BP7" s="338"/>
      <c r="BQ7" s="338"/>
      <c r="BR7" s="338"/>
      <c r="BS7" s="338"/>
      <c r="BT7" s="338"/>
      <c r="BU7" s="338"/>
      <c r="BV7" s="338"/>
      <c r="BW7" s="338"/>
      <c r="BX7" s="338"/>
      <c r="BY7" s="338"/>
      <c r="BZ7" s="338"/>
      <c r="CA7" s="338"/>
      <c r="CB7" s="338"/>
      <c r="CC7" s="338"/>
      <c r="CD7" s="338"/>
      <c r="CE7" s="338"/>
      <c r="CF7" s="338"/>
      <c r="CG7" s="338"/>
      <c r="CH7" s="338"/>
      <c r="CI7" s="338"/>
      <c r="CJ7" s="338"/>
      <c r="CK7" s="338"/>
      <c r="CL7" s="338"/>
      <c r="CM7" s="338"/>
      <c r="CN7" s="338"/>
      <c r="CO7" s="338"/>
      <c r="CP7" s="338"/>
      <c r="CQ7" s="338"/>
      <c r="CR7" s="338"/>
      <c r="CS7" s="338"/>
      <c r="CT7" s="338"/>
      <c r="CU7" s="338"/>
      <c r="CV7" s="338"/>
      <c r="CW7" s="338"/>
      <c r="CX7" s="338"/>
      <c r="CY7" s="338"/>
      <c r="CZ7" s="338"/>
      <c r="DA7" s="338"/>
      <c r="DB7" s="338"/>
      <c r="DC7" s="338"/>
      <c r="DD7" s="338"/>
      <c r="DE7" s="338"/>
      <c r="DF7" s="338"/>
      <c r="DG7" s="338"/>
      <c r="DH7" s="338"/>
      <c r="DI7" s="338"/>
      <c r="DJ7" s="338"/>
      <c r="DK7" s="338"/>
      <c r="DL7" s="338"/>
      <c r="DM7" s="338"/>
      <c r="DN7" s="338"/>
      <c r="DO7" s="338"/>
      <c r="DP7" s="338"/>
      <c r="DQ7" s="338"/>
      <c r="DR7" s="338"/>
      <c r="DS7" s="338"/>
      <c r="DT7" s="338"/>
      <c r="DU7" s="338"/>
      <c r="DV7" s="338"/>
      <c r="DW7" s="338"/>
      <c r="DX7" s="338"/>
      <c r="DY7" s="338"/>
      <c r="DZ7" s="338"/>
      <c r="EA7" s="338"/>
      <c r="EB7" s="338"/>
      <c r="EC7" s="338"/>
      <c r="ED7" s="338"/>
      <c r="EE7" s="338"/>
      <c r="EF7" s="338"/>
      <c r="EG7" s="338"/>
      <c r="EH7" s="338"/>
      <c r="EI7" s="338"/>
      <c r="EJ7" s="338"/>
      <c r="EK7" s="338"/>
      <c r="EL7" s="338"/>
      <c r="EM7" s="338"/>
      <c r="EN7" s="338"/>
      <c r="EO7" s="338"/>
      <c r="EP7" s="338"/>
      <c r="EQ7" s="338"/>
      <c r="ER7" s="338"/>
      <c r="ES7" s="338"/>
      <c r="ET7" s="338"/>
      <c r="EU7" s="338"/>
      <c r="EV7" s="338"/>
      <c r="EW7" s="338"/>
      <c r="EX7" s="338"/>
      <c r="EY7" s="338"/>
      <c r="EZ7" s="338"/>
      <c r="FA7" s="338"/>
      <c r="FB7" s="338"/>
      <c r="FC7" s="338"/>
      <c r="FD7" s="338"/>
      <c r="FE7" s="338"/>
      <c r="FF7" s="338"/>
      <c r="FG7" s="338"/>
      <c r="FH7" s="338"/>
      <c r="FI7" s="338"/>
      <c r="FJ7" s="338"/>
      <c r="FK7" s="338"/>
      <c r="FL7" s="338"/>
      <c r="FM7" s="338"/>
      <c r="FN7" s="338"/>
      <c r="FO7" s="338"/>
      <c r="FP7" s="338"/>
      <c r="FQ7" s="338"/>
      <c r="FR7" s="338"/>
      <c r="FS7" s="338"/>
      <c r="FT7" s="338"/>
      <c r="FU7" s="338"/>
      <c r="FV7" s="338"/>
      <c r="FW7" s="338"/>
      <c r="FX7" s="338"/>
      <c r="FY7" s="338"/>
      <c r="FZ7" s="338"/>
      <c r="GA7" s="338"/>
      <c r="GB7" s="338"/>
      <c r="GC7" s="338"/>
      <c r="GD7" s="338"/>
      <c r="GE7" s="338"/>
      <c r="GF7" s="338"/>
      <c r="GG7" s="338"/>
      <c r="GH7" s="338"/>
      <c r="GI7" s="338"/>
      <c r="GJ7" s="338"/>
      <c r="GK7" s="338"/>
      <c r="GL7" s="338"/>
      <c r="GM7" s="338"/>
      <c r="GN7" s="338"/>
      <c r="GO7" s="338"/>
      <c r="GP7" s="338"/>
      <c r="GQ7" s="338"/>
      <c r="GR7" s="338"/>
      <c r="GS7" s="338"/>
      <c r="GT7" s="338"/>
      <c r="GU7" s="338"/>
      <c r="GV7" s="338"/>
      <c r="GW7" s="338"/>
      <c r="GX7" s="338"/>
      <c r="GY7" s="338"/>
      <c r="GZ7" s="338"/>
      <c r="HA7" s="338"/>
      <c r="HB7" s="338"/>
      <c r="HC7" s="338"/>
      <c r="HD7" s="338"/>
      <c r="HE7" s="338"/>
      <c r="HF7" s="338"/>
      <c r="HG7" s="338"/>
      <c r="HH7" s="338"/>
      <c r="HI7" s="338"/>
      <c r="HJ7" s="338"/>
      <c r="HK7" s="338"/>
      <c r="HL7" s="338"/>
      <c r="HM7" s="338"/>
      <c r="HN7" s="338"/>
      <c r="HO7" s="338"/>
      <c r="HP7" s="338"/>
      <c r="HQ7" s="338"/>
      <c r="HR7" s="338"/>
      <c r="HS7" s="338"/>
      <c r="HT7" s="338"/>
      <c r="HU7" s="338"/>
      <c r="HV7" s="338"/>
      <c r="HW7" s="338"/>
      <c r="HX7" s="338"/>
      <c r="HY7" s="338"/>
      <c r="HZ7" s="338"/>
      <c r="IA7" s="338"/>
      <c r="IB7" s="338"/>
      <c r="IC7" s="338"/>
      <c r="ID7" s="338"/>
      <c r="IE7" s="338"/>
      <c r="IF7" s="338"/>
      <c r="IG7" s="338"/>
      <c r="IH7" s="338"/>
      <c r="II7" s="338"/>
      <c r="IJ7" s="338"/>
      <c r="IK7" s="338"/>
      <c r="IL7" s="338"/>
      <c r="IM7" s="338"/>
      <c r="IN7" s="338"/>
      <c r="IO7" s="338"/>
      <c r="IP7" s="338"/>
      <c r="IQ7" s="338"/>
      <c r="IR7" s="338"/>
      <c r="IS7" s="338"/>
      <c r="IT7" s="338"/>
      <c r="IU7" s="338"/>
      <c r="IV7" s="338"/>
      <c r="IW7" s="338"/>
      <c r="IX7" s="338"/>
      <c r="IY7" s="338"/>
      <c r="IZ7" s="338"/>
      <c r="JA7" s="338"/>
      <c r="JB7" s="338"/>
      <c r="JC7" s="338"/>
      <c r="JD7" s="338"/>
      <c r="JE7" s="338"/>
      <c r="JF7" s="338"/>
      <c r="JG7" s="338"/>
      <c r="JH7" s="338"/>
      <c r="JI7" s="338"/>
      <c r="JJ7" s="338"/>
      <c r="JK7" s="338"/>
      <c r="JL7" s="338"/>
      <c r="JM7" s="338"/>
      <c r="JN7" s="338"/>
      <c r="JO7" s="338"/>
      <c r="JP7" s="338"/>
      <c r="JQ7" s="338"/>
      <c r="JR7" s="338"/>
      <c r="JS7" s="338"/>
      <c r="JT7" s="338"/>
      <c r="JU7" s="338"/>
      <c r="JV7" s="338"/>
      <c r="JW7" s="338"/>
      <c r="JX7" s="338"/>
      <c r="JY7" s="338"/>
      <c r="JZ7" s="338"/>
      <c r="KA7" s="338"/>
      <c r="KB7" s="338"/>
      <c r="KC7" s="338"/>
      <c r="KD7" s="338"/>
      <c r="KE7" s="338"/>
      <c r="KF7" s="338"/>
      <c r="KG7" s="338"/>
      <c r="KH7" s="338"/>
      <c r="KI7" s="338"/>
      <c r="KJ7" s="338"/>
      <c r="KK7" s="338"/>
      <c r="KL7" s="338"/>
      <c r="KM7" s="338"/>
      <c r="KN7" s="338"/>
      <c r="KO7" s="338"/>
      <c r="KP7" s="338"/>
      <c r="KQ7" s="338"/>
      <c r="KR7" s="338"/>
      <c r="KS7" s="338"/>
      <c r="KT7" s="338"/>
      <c r="KU7" s="338"/>
      <c r="KV7" s="338"/>
      <c r="KW7" s="338"/>
      <c r="KX7" s="338"/>
      <c r="KY7" s="338"/>
      <c r="KZ7" s="338"/>
      <c r="LA7" s="338"/>
      <c r="LB7" s="338"/>
      <c r="LC7" s="338"/>
      <c r="LD7" s="338"/>
      <c r="LE7" s="338"/>
      <c r="LF7" s="338"/>
      <c r="LG7" s="338"/>
      <c r="LH7" s="338"/>
      <c r="LI7" s="338"/>
      <c r="LJ7" s="338"/>
      <c r="LK7" s="338"/>
      <c r="LL7" s="338"/>
      <c r="LM7" s="338"/>
      <c r="LN7" s="338"/>
      <c r="LO7" s="338"/>
      <c r="LP7" s="338"/>
      <c r="LQ7" s="338"/>
      <c r="LR7" s="338"/>
      <c r="LS7" s="338"/>
      <c r="LT7" s="338"/>
      <c r="LU7" s="338"/>
      <c r="LV7" s="338"/>
    </row>
    <row r="8" spans="1:334" ht="15" customHeight="1" collapsed="1">
      <c r="A8" s="190"/>
      <c r="B8" s="394" t="s">
        <v>124</v>
      </c>
      <c r="C8" s="192" t="s">
        <v>109</v>
      </c>
      <c r="D8" s="192" t="s">
        <v>125</v>
      </c>
      <c r="E8" s="192" t="s">
        <v>120</v>
      </c>
      <c r="F8" s="192" t="s">
        <v>126</v>
      </c>
      <c r="G8" s="192" t="s">
        <v>127</v>
      </c>
      <c r="H8" s="192"/>
      <c r="I8" s="212"/>
      <c r="J8" s="201" t="s">
        <v>123</v>
      </c>
      <c r="K8" s="201" t="s">
        <v>123</v>
      </c>
      <c r="L8" s="201" t="s">
        <v>123</v>
      </c>
      <c r="M8" s="201" t="s">
        <v>123</v>
      </c>
      <c r="N8" s="201" t="s">
        <v>123</v>
      </c>
      <c r="O8" s="201" t="s">
        <v>123</v>
      </c>
      <c r="P8" s="338" t="s">
        <v>123</v>
      </c>
      <c r="Q8" s="338" t="s">
        <v>123</v>
      </c>
      <c r="R8" s="338" t="s">
        <v>123</v>
      </c>
      <c r="S8" s="338" t="s">
        <v>123</v>
      </c>
      <c r="T8" s="338" t="s">
        <v>123</v>
      </c>
      <c r="U8" s="338" t="s">
        <v>123</v>
      </c>
      <c r="V8" s="338" t="s">
        <v>123</v>
      </c>
      <c r="W8" s="338" t="s">
        <v>123</v>
      </c>
      <c r="X8" s="338" t="s">
        <v>123</v>
      </c>
      <c r="Y8" s="338" t="s">
        <v>123</v>
      </c>
      <c r="Z8" s="338" t="s">
        <v>123</v>
      </c>
      <c r="AA8" s="338" t="s">
        <v>123</v>
      </c>
      <c r="AB8" s="338" t="s">
        <v>123</v>
      </c>
      <c r="AC8" s="338" t="s">
        <v>123</v>
      </c>
      <c r="AD8" s="338" t="s">
        <v>123</v>
      </c>
      <c r="AE8" s="338" t="s">
        <v>123</v>
      </c>
      <c r="AF8" s="338" t="s">
        <v>123</v>
      </c>
      <c r="AG8" s="338" t="s">
        <v>123</v>
      </c>
      <c r="AH8" s="338" t="s">
        <v>123</v>
      </c>
      <c r="AI8" s="338" t="s">
        <v>123</v>
      </c>
      <c r="AJ8" s="338" t="s">
        <v>123</v>
      </c>
      <c r="AK8" s="338" t="s">
        <v>123</v>
      </c>
      <c r="AL8" s="338" t="s">
        <v>123</v>
      </c>
      <c r="AM8" s="338" t="s">
        <v>123</v>
      </c>
      <c r="AN8" s="338"/>
      <c r="AO8" s="338" t="s">
        <v>123</v>
      </c>
      <c r="AP8" s="338" t="s">
        <v>123</v>
      </c>
      <c r="AQ8" s="338"/>
      <c r="AR8" s="338" t="s">
        <v>123</v>
      </c>
      <c r="AS8" s="338" t="s">
        <v>123</v>
      </c>
      <c r="AT8" s="338" t="s">
        <v>123</v>
      </c>
      <c r="AU8" s="338" t="s">
        <v>123</v>
      </c>
      <c r="AV8" s="338" t="s">
        <v>123</v>
      </c>
      <c r="AW8" s="338" t="s">
        <v>123</v>
      </c>
      <c r="AX8" s="338" t="s">
        <v>123</v>
      </c>
      <c r="AY8" s="338"/>
      <c r="AZ8" s="338"/>
      <c r="BA8" s="338"/>
      <c r="BB8" s="338"/>
      <c r="BC8" s="338"/>
      <c r="BD8" s="338"/>
      <c r="BE8" s="338"/>
      <c r="BF8" s="338"/>
      <c r="BG8" s="338"/>
      <c r="BH8" s="338"/>
      <c r="BI8" s="338"/>
      <c r="BJ8" s="338"/>
      <c r="BK8" s="338"/>
      <c r="BL8" s="338"/>
      <c r="BM8" s="338"/>
      <c r="BN8" s="338"/>
      <c r="BO8" s="338"/>
      <c r="BP8" s="338"/>
      <c r="BQ8" s="338"/>
      <c r="BR8" s="338"/>
      <c r="BS8" s="338"/>
      <c r="BT8" s="338"/>
      <c r="BU8" s="338"/>
      <c r="BV8" s="338"/>
      <c r="BW8" s="338"/>
      <c r="BX8" s="338"/>
      <c r="BY8" s="338"/>
      <c r="BZ8" s="338"/>
      <c r="CA8" s="338"/>
      <c r="CB8" s="338"/>
      <c r="CC8" s="338"/>
      <c r="CD8" s="338"/>
      <c r="CE8" s="338"/>
      <c r="CF8" s="338"/>
      <c r="CG8" s="338"/>
      <c r="CH8" s="338"/>
      <c r="CI8" s="338"/>
      <c r="CJ8" s="338"/>
      <c r="CK8" s="338"/>
      <c r="CL8" s="338"/>
      <c r="CM8" s="338"/>
      <c r="CN8" s="338"/>
      <c r="CO8" s="338"/>
      <c r="CP8" s="338"/>
      <c r="CQ8" s="338"/>
      <c r="CR8" s="338"/>
      <c r="CS8" s="338"/>
      <c r="CT8" s="338"/>
      <c r="CU8" s="338"/>
      <c r="CV8" s="338"/>
      <c r="CW8" s="338"/>
      <c r="CX8" s="338"/>
      <c r="CY8" s="338"/>
      <c r="CZ8" s="338"/>
      <c r="DA8" s="338"/>
      <c r="DB8" s="338"/>
      <c r="DC8" s="338"/>
      <c r="DD8" s="338"/>
      <c r="DE8" s="338"/>
      <c r="DF8" s="338"/>
      <c r="DG8" s="338"/>
      <c r="DH8" s="338"/>
      <c r="DI8" s="338"/>
      <c r="DJ8" s="338"/>
      <c r="DK8" s="338"/>
      <c r="DL8" s="338"/>
      <c r="DM8" s="338"/>
      <c r="DN8" s="338"/>
      <c r="DO8" s="338"/>
      <c r="DP8" s="338"/>
      <c r="DQ8" s="338"/>
      <c r="DR8" s="338"/>
      <c r="DS8" s="338"/>
      <c r="DT8" s="338"/>
      <c r="DU8" s="338"/>
      <c r="DV8" s="338"/>
      <c r="DW8" s="338"/>
      <c r="DX8" s="338"/>
      <c r="DY8" s="338"/>
      <c r="DZ8" s="338"/>
      <c r="EA8" s="338"/>
      <c r="EB8" s="338"/>
      <c r="EC8" s="338"/>
      <c r="ED8" s="338"/>
      <c r="EE8" s="338"/>
      <c r="EF8" s="338"/>
      <c r="EG8" s="338"/>
      <c r="EH8" s="338"/>
      <c r="EI8" s="338"/>
      <c r="EJ8" s="338"/>
      <c r="EK8" s="338"/>
      <c r="EL8" s="338"/>
      <c r="EM8" s="338"/>
      <c r="EN8" s="338"/>
      <c r="EO8" s="338"/>
      <c r="EP8" s="338"/>
      <c r="EQ8" s="338"/>
      <c r="ER8" s="338"/>
      <c r="ES8" s="338"/>
      <c r="ET8" s="338"/>
      <c r="EU8" s="338"/>
      <c r="EV8" s="338"/>
      <c r="EW8" s="338"/>
      <c r="EX8" s="338"/>
      <c r="EY8" s="338"/>
      <c r="EZ8" s="338"/>
      <c r="FA8" s="338"/>
      <c r="FB8" s="338"/>
      <c r="FC8" s="338"/>
      <c r="FD8" s="338"/>
      <c r="FE8" s="338"/>
      <c r="FF8" s="338"/>
      <c r="FG8" s="338"/>
      <c r="FH8" s="338"/>
      <c r="FI8" s="338"/>
      <c r="FJ8" s="338"/>
      <c r="FK8" s="338"/>
      <c r="FL8" s="338"/>
      <c r="FM8" s="338"/>
      <c r="FN8" s="338"/>
      <c r="FO8" s="338"/>
      <c r="FP8" s="338"/>
      <c r="FQ8" s="338"/>
      <c r="FR8" s="338"/>
      <c r="FS8" s="338"/>
      <c r="FT8" s="338"/>
      <c r="FU8" s="338"/>
      <c r="FV8" s="338"/>
      <c r="FW8" s="338"/>
      <c r="FX8" s="338"/>
      <c r="FY8" s="338"/>
      <c r="FZ8" s="338"/>
      <c r="GA8" s="338"/>
      <c r="GB8" s="338"/>
      <c r="GC8" s="338"/>
      <c r="GD8" s="338"/>
      <c r="GE8" s="338"/>
      <c r="GF8" s="338"/>
      <c r="GG8" s="338"/>
      <c r="GH8" s="338"/>
      <c r="GI8" s="338"/>
      <c r="GJ8" s="338"/>
      <c r="GK8" s="338"/>
      <c r="GL8" s="338"/>
      <c r="GM8" s="338"/>
      <c r="GN8" s="338"/>
      <c r="GO8" s="338"/>
      <c r="GP8" s="338"/>
      <c r="GQ8" s="338"/>
      <c r="GR8" s="338"/>
      <c r="GS8" s="338"/>
      <c r="GT8" s="338"/>
      <c r="GU8" s="338"/>
      <c r="GV8" s="338"/>
      <c r="GW8" s="338"/>
      <c r="GX8" s="338"/>
      <c r="GY8" s="338"/>
      <c r="GZ8" s="338"/>
      <c r="HA8" s="338"/>
      <c r="HB8" s="338"/>
      <c r="HC8" s="338"/>
      <c r="HD8" s="338"/>
      <c r="HE8" s="338"/>
      <c r="HF8" s="338"/>
      <c r="HG8" s="338"/>
      <c r="HH8" s="338"/>
      <c r="HI8" s="338"/>
      <c r="HJ8" s="338"/>
      <c r="HK8" s="338"/>
      <c r="HL8" s="338"/>
      <c r="HM8" s="338"/>
      <c r="HN8" s="338"/>
      <c r="HO8" s="338"/>
      <c r="HP8" s="338"/>
      <c r="HQ8" s="338"/>
      <c r="HR8" s="338"/>
      <c r="HS8" s="338"/>
      <c r="HT8" s="338"/>
      <c r="HU8" s="338"/>
      <c r="HV8" s="338"/>
      <c r="HW8" s="338"/>
      <c r="HX8" s="338"/>
      <c r="HY8" s="338"/>
      <c r="HZ8" s="338"/>
      <c r="IA8" s="338"/>
      <c r="IB8" s="338"/>
      <c r="IC8" s="338"/>
      <c r="ID8" s="338"/>
      <c r="IE8" s="338"/>
      <c r="IF8" s="338"/>
      <c r="IG8" s="338"/>
      <c r="IH8" s="338"/>
      <c r="II8" s="338"/>
      <c r="IJ8" s="338"/>
      <c r="IK8" s="338"/>
      <c r="IL8" s="338"/>
      <c r="IM8" s="338"/>
      <c r="IN8" s="338"/>
      <c r="IO8" s="338"/>
      <c r="IP8" s="338"/>
      <c r="IQ8" s="338"/>
      <c r="IR8" s="338"/>
      <c r="IS8" s="338"/>
      <c r="IT8" s="338"/>
      <c r="IU8" s="338"/>
      <c r="IV8" s="338"/>
      <c r="IW8" s="338"/>
      <c r="IX8" s="338"/>
      <c r="IY8" s="338"/>
      <c r="IZ8" s="338"/>
      <c r="JA8" s="338"/>
      <c r="JB8" s="338"/>
      <c r="JC8" s="338"/>
      <c r="JD8" s="338"/>
      <c r="JE8" s="338"/>
      <c r="JF8" s="338"/>
      <c r="JG8" s="338"/>
      <c r="JH8" s="338"/>
      <c r="JI8" s="338"/>
      <c r="JJ8" s="338"/>
      <c r="JK8" s="338"/>
      <c r="JL8" s="338"/>
      <c r="JM8" s="338"/>
      <c r="JN8" s="338"/>
      <c r="JO8" s="338"/>
      <c r="JP8" s="338"/>
      <c r="JQ8" s="338"/>
      <c r="JR8" s="338"/>
      <c r="JS8" s="338"/>
      <c r="JT8" s="338"/>
      <c r="JU8" s="338"/>
      <c r="JV8" s="338"/>
      <c r="JW8" s="338"/>
      <c r="JX8" s="338"/>
      <c r="JY8" s="338"/>
      <c r="JZ8" s="338"/>
      <c r="KA8" s="338"/>
      <c r="KB8" s="338"/>
      <c r="KC8" s="338"/>
      <c r="KD8" s="338"/>
      <c r="KE8" s="338"/>
      <c r="KF8" s="338"/>
      <c r="KG8" s="338"/>
      <c r="KH8" s="338"/>
      <c r="KI8" s="338"/>
      <c r="KJ8" s="338"/>
      <c r="KK8" s="338"/>
      <c r="KL8" s="338"/>
      <c r="KM8" s="338"/>
      <c r="KN8" s="338"/>
      <c r="KO8" s="338"/>
      <c r="KP8" s="338"/>
      <c r="KQ8" s="338"/>
      <c r="KR8" s="338"/>
      <c r="KS8" s="338"/>
      <c r="KT8" s="338"/>
      <c r="KU8" s="338"/>
      <c r="KV8" s="338"/>
      <c r="KW8" s="338"/>
      <c r="KX8" s="338"/>
      <c r="KY8" s="338"/>
      <c r="KZ8" s="338"/>
      <c r="LA8" s="338"/>
      <c r="LB8" s="338"/>
      <c r="LC8" s="338"/>
      <c r="LD8" s="338"/>
      <c r="LE8" s="338"/>
      <c r="LF8" s="338"/>
      <c r="LG8" s="338"/>
      <c r="LH8" s="338"/>
      <c r="LI8" s="338"/>
      <c r="LJ8" s="338"/>
      <c r="LK8" s="338"/>
      <c r="LL8" s="338"/>
      <c r="LM8" s="338"/>
      <c r="LN8" s="338"/>
      <c r="LO8" s="338"/>
      <c r="LP8" s="338"/>
      <c r="LQ8" s="338"/>
      <c r="LR8" s="338"/>
      <c r="LS8" s="338"/>
      <c r="LT8" s="338"/>
      <c r="LU8" s="338"/>
      <c r="LV8" s="338"/>
    </row>
    <row r="9" spans="1:334" ht="15" customHeight="1" collapsed="1">
      <c r="A9" s="190"/>
      <c r="B9" s="394" t="s">
        <v>128</v>
      </c>
      <c r="C9" s="192" t="s">
        <v>109</v>
      </c>
      <c r="D9" s="192" t="s">
        <v>129</v>
      </c>
      <c r="E9" s="192" t="s">
        <v>130</v>
      </c>
      <c r="F9" s="192" t="s">
        <v>126</v>
      </c>
      <c r="G9" s="192"/>
      <c r="H9" s="192"/>
      <c r="I9" s="212"/>
      <c r="J9" s="201" t="s">
        <v>123</v>
      </c>
      <c r="K9" s="201" t="s">
        <v>123</v>
      </c>
      <c r="L9" s="201" t="s">
        <v>123</v>
      </c>
      <c r="M9" s="201" t="s">
        <v>123</v>
      </c>
      <c r="N9" s="201" t="s">
        <v>123</v>
      </c>
      <c r="O9" s="201" t="s">
        <v>123</v>
      </c>
      <c r="P9" s="201" t="s">
        <v>123</v>
      </c>
      <c r="Q9" s="338"/>
      <c r="R9" s="338"/>
      <c r="S9" s="338"/>
      <c r="T9" s="338"/>
      <c r="U9" s="338"/>
      <c r="V9" s="338"/>
      <c r="W9" s="338"/>
      <c r="X9" s="338"/>
      <c r="Y9" s="338"/>
      <c r="Z9" s="338"/>
      <c r="AA9" s="338"/>
      <c r="AB9" s="338"/>
      <c r="AC9" s="338"/>
      <c r="AD9" s="338"/>
      <c r="AE9" s="338"/>
      <c r="AF9" s="338"/>
      <c r="AG9" s="338"/>
      <c r="AH9" s="338"/>
      <c r="AI9" s="338"/>
      <c r="AJ9" s="338"/>
      <c r="AK9" s="338"/>
      <c r="AL9" s="338"/>
      <c r="AM9" s="338"/>
      <c r="AN9" s="338"/>
      <c r="AO9" s="338"/>
      <c r="AP9" s="338"/>
      <c r="AQ9" s="338"/>
      <c r="AR9" s="338"/>
      <c r="AS9" s="338"/>
      <c r="AT9" s="338"/>
      <c r="AU9" s="338"/>
      <c r="AV9" s="338"/>
      <c r="AW9" s="338"/>
      <c r="AX9" s="338"/>
      <c r="AY9" s="338"/>
      <c r="AZ9" s="338"/>
      <c r="BA9" s="338"/>
      <c r="BB9" s="338"/>
      <c r="BC9" s="338"/>
      <c r="BD9" s="338"/>
      <c r="BE9" s="338"/>
      <c r="BF9" s="338"/>
      <c r="BG9" s="338"/>
      <c r="BH9" s="338"/>
      <c r="BI9" s="338"/>
      <c r="BJ9" s="338"/>
      <c r="BK9" s="338"/>
      <c r="BL9" s="338"/>
      <c r="BM9" s="338"/>
      <c r="BN9" s="338"/>
      <c r="BO9" s="338"/>
      <c r="BP9" s="338"/>
      <c r="BQ9" s="338"/>
      <c r="BR9" s="338"/>
      <c r="BS9" s="338"/>
      <c r="BT9" s="338"/>
      <c r="BU9" s="338"/>
      <c r="BV9" s="338"/>
      <c r="BW9" s="338"/>
      <c r="BX9" s="338"/>
      <c r="BY9" s="338"/>
      <c r="BZ9" s="338"/>
      <c r="CA9" s="338"/>
      <c r="CB9" s="338"/>
      <c r="CC9" s="338"/>
      <c r="CD9" s="338"/>
      <c r="CE9" s="338"/>
      <c r="CF9" s="338"/>
      <c r="CG9" s="338"/>
      <c r="CH9" s="338"/>
      <c r="CI9" s="338"/>
      <c r="CJ9" s="338"/>
      <c r="CK9" s="338"/>
      <c r="CL9" s="338"/>
      <c r="CM9" s="338"/>
      <c r="CN9" s="338"/>
      <c r="CO9" s="338"/>
      <c r="CP9" s="338"/>
      <c r="CQ9" s="338"/>
      <c r="CR9" s="338"/>
      <c r="CS9" s="338"/>
      <c r="CT9" s="338"/>
      <c r="CU9" s="338"/>
      <c r="CV9" s="338"/>
      <c r="CW9" s="338"/>
      <c r="CX9" s="338"/>
      <c r="CY9" s="338"/>
      <c r="CZ9" s="338"/>
      <c r="DA9" s="338"/>
      <c r="DB9" s="338"/>
      <c r="DC9" s="338"/>
      <c r="DD9" s="338"/>
      <c r="DE9" s="338"/>
      <c r="DF9" s="338"/>
      <c r="DG9" s="338"/>
      <c r="DH9" s="338"/>
      <c r="DI9" s="338"/>
      <c r="DJ9" s="338"/>
      <c r="DK9" s="338"/>
      <c r="DL9" s="338"/>
      <c r="DM9" s="338"/>
      <c r="DN9" s="338"/>
      <c r="DO9" s="338"/>
      <c r="DP9" s="338"/>
      <c r="DQ9" s="338"/>
      <c r="DR9" s="338"/>
      <c r="DS9" s="338"/>
      <c r="DT9" s="338"/>
      <c r="DU9" s="338"/>
      <c r="DV9" s="338"/>
      <c r="DW9" s="338"/>
      <c r="DX9" s="338"/>
      <c r="DY9" s="338"/>
      <c r="DZ9" s="338"/>
      <c r="EA9" s="338"/>
      <c r="EB9" s="338"/>
      <c r="EC9" s="338"/>
      <c r="ED9" s="338"/>
      <c r="EE9" s="338"/>
      <c r="EF9" s="338"/>
      <c r="EG9" s="338"/>
      <c r="EH9" s="338"/>
      <c r="EI9" s="338"/>
      <c r="EJ9" s="338"/>
      <c r="EK9" s="338"/>
      <c r="EL9" s="338"/>
      <c r="EM9" s="338"/>
      <c r="EN9" s="338"/>
      <c r="EO9" s="338"/>
      <c r="EP9" s="338"/>
      <c r="EQ9" s="338"/>
      <c r="ER9" s="338"/>
      <c r="ES9" s="338"/>
      <c r="ET9" s="338"/>
      <c r="EU9" s="338"/>
      <c r="EV9" s="338"/>
      <c r="EW9" s="338"/>
      <c r="EX9" s="338"/>
      <c r="EY9" s="338"/>
      <c r="EZ9" s="338"/>
      <c r="FA9" s="338"/>
      <c r="FB9" s="338"/>
      <c r="FC9" s="338"/>
      <c r="FD9" s="338"/>
      <c r="FE9" s="338"/>
      <c r="FF9" s="338"/>
      <c r="FG9" s="338"/>
      <c r="FH9" s="338"/>
      <c r="FI9" s="338"/>
      <c r="FJ9" s="338"/>
      <c r="FK9" s="338"/>
      <c r="FL9" s="338"/>
      <c r="FM9" s="338"/>
      <c r="FN9" s="338"/>
      <c r="FO9" s="338"/>
      <c r="FP9" s="338"/>
      <c r="FQ9" s="338"/>
      <c r="FR9" s="338"/>
      <c r="FS9" s="338"/>
      <c r="FT9" s="338"/>
      <c r="FU9" s="338"/>
      <c r="FV9" s="338"/>
      <c r="FW9" s="338"/>
      <c r="FX9" s="338"/>
      <c r="FY9" s="338"/>
      <c r="FZ9" s="338"/>
      <c r="GA9" s="338"/>
      <c r="GB9" s="338"/>
      <c r="GC9" s="338"/>
      <c r="GD9" s="338"/>
      <c r="GE9" s="338"/>
      <c r="GF9" s="338"/>
      <c r="GG9" s="338"/>
      <c r="GH9" s="338"/>
      <c r="GI9" s="338"/>
      <c r="GJ9" s="338"/>
      <c r="GK9" s="338"/>
      <c r="GL9" s="338"/>
      <c r="GM9" s="338"/>
      <c r="GN9" s="338"/>
      <c r="GO9" s="338"/>
      <c r="GP9" s="338"/>
      <c r="GQ9" s="338"/>
      <c r="GR9" s="338"/>
      <c r="GS9" s="338"/>
      <c r="GT9" s="338"/>
      <c r="GU9" s="338"/>
      <c r="GV9" s="338"/>
      <c r="GW9" s="338"/>
      <c r="GX9" s="338"/>
      <c r="GY9" s="338"/>
      <c r="GZ9" s="338"/>
      <c r="HA9" s="338"/>
      <c r="HB9" s="338"/>
      <c r="HC9" s="338"/>
      <c r="HD9" s="338"/>
      <c r="HE9" s="338"/>
      <c r="HF9" s="338"/>
      <c r="HG9" s="338"/>
      <c r="HH9" s="338"/>
      <c r="HI9" s="338"/>
      <c r="HJ9" s="338"/>
      <c r="HK9" s="338"/>
      <c r="HL9" s="338"/>
      <c r="HM9" s="338"/>
      <c r="HN9" s="338"/>
      <c r="HO9" s="338"/>
      <c r="HP9" s="338"/>
      <c r="HQ9" s="338"/>
      <c r="HR9" s="338"/>
      <c r="HS9" s="338"/>
      <c r="HT9" s="338"/>
      <c r="HU9" s="338"/>
      <c r="HV9" s="338"/>
      <c r="HW9" s="338"/>
      <c r="HX9" s="338"/>
      <c r="HY9" s="338"/>
      <c r="HZ9" s="338"/>
      <c r="IA9" s="338"/>
      <c r="IB9" s="338"/>
      <c r="IC9" s="338"/>
      <c r="ID9" s="338"/>
      <c r="IE9" s="338"/>
      <c r="IF9" s="338"/>
      <c r="IG9" s="338"/>
      <c r="IH9" s="338"/>
      <c r="II9" s="338"/>
      <c r="IJ9" s="338"/>
      <c r="IK9" s="338"/>
      <c r="IL9" s="338"/>
      <c r="IM9" s="338"/>
      <c r="IN9" s="338"/>
      <c r="IO9" s="338"/>
      <c r="IP9" s="338"/>
      <c r="IQ9" s="338"/>
      <c r="IR9" s="338"/>
      <c r="IS9" s="338"/>
      <c r="IT9" s="338"/>
      <c r="IU9" s="338"/>
      <c r="IV9" s="338"/>
      <c r="IW9" s="338"/>
      <c r="IX9" s="338"/>
      <c r="IY9" s="338"/>
      <c r="IZ9" s="338"/>
      <c r="JA9" s="338"/>
      <c r="JB9" s="338"/>
      <c r="JC9" s="338"/>
      <c r="JD9" s="338"/>
      <c r="JE9" s="338"/>
      <c r="JF9" s="338"/>
      <c r="JG9" s="338"/>
      <c r="JH9" s="338"/>
      <c r="JI9" s="338"/>
      <c r="JJ9" s="338"/>
      <c r="JK9" s="338"/>
      <c r="JL9" s="338"/>
      <c r="JM9" s="338"/>
      <c r="JN9" s="338"/>
      <c r="JO9" s="338"/>
      <c r="JP9" s="338"/>
      <c r="JQ9" s="338"/>
      <c r="JR9" s="338"/>
      <c r="JS9" s="338"/>
      <c r="JT9" s="338"/>
      <c r="JU9" s="338"/>
      <c r="JV9" s="338"/>
      <c r="JW9" s="338"/>
      <c r="JX9" s="338"/>
      <c r="JY9" s="338"/>
      <c r="JZ9" s="338"/>
      <c r="KA9" s="338"/>
      <c r="KB9" s="338"/>
      <c r="KC9" s="338"/>
      <c r="KD9" s="338"/>
      <c r="KE9" s="338"/>
      <c r="KF9" s="338"/>
      <c r="KG9" s="338"/>
      <c r="KH9" s="338"/>
      <c r="KI9" s="338"/>
      <c r="KJ9" s="338"/>
      <c r="KK9" s="338"/>
      <c r="KL9" s="338"/>
      <c r="KM9" s="338"/>
      <c r="KN9" s="338"/>
      <c r="KO9" s="338"/>
      <c r="KP9" s="338"/>
      <c r="KQ9" s="338"/>
      <c r="KR9" s="338"/>
      <c r="KS9" s="338"/>
      <c r="KT9" s="338"/>
      <c r="KU9" s="338"/>
      <c r="KV9" s="338"/>
      <c r="KW9" s="338"/>
      <c r="KX9" s="338"/>
      <c r="KY9" s="338"/>
      <c r="KZ9" s="338"/>
      <c r="LA9" s="338"/>
      <c r="LB9" s="338"/>
      <c r="LC9" s="338"/>
      <c r="LD9" s="338"/>
      <c r="LE9" s="338"/>
      <c r="LF9" s="338"/>
      <c r="LG9" s="338"/>
      <c r="LH9" s="338"/>
      <c r="LI9" s="338"/>
      <c r="LJ9" s="338"/>
      <c r="LK9" s="338"/>
      <c r="LL9" s="338"/>
      <c r="LM9" s="338"/>
      <c r="LN9" s="338"/>
      <c r="LO9" s="338"/>
      <c r="LP9" s="338"/>
      <c r="LQ9" s="338"/>
      <c r="LR9" s="338"/>
      <c r="LS9" s="338"/>
      <c r="LT9" s="338"/>
      <c r="LU9" s="338"/>
      <c r="LV9" s="338"/>
    </row>
    <row r="10" spans="1:334" ht="15" customHeight="1" collapsed="1">
      <c r="A10" s="190"/>
      <c r="B10" s="394" t="s">
        <v>131</v>
      </c>
      <c r="C10" s="192" t="s">
        <v>109</v>
      </c>
      <c r="D10" s="192" t="s">
        <v>119</v>
      </c>
      <c r="E10" s="192" t="s">
        <v>132</v>
      </c>
      <c r="F10" s="192" t="s">
        <v>126</v>
      </c>
      <c r="G10" s="192"/>
      <c r="H10" s="192"/>
      <c r="I10" s="212"/>
      <c r="J10" s="201" t="s">
        <v>123</v>
      </c>
      <c r="K10" s="201" t="s">
        <v>123</v>
      </c>
      <c r="L10" s="201" t="s">
        <v>123</v>
      </c>
      <c r="M10" s="201" t="s">
        <v>123</v>
      </c>
      <c r="N10" s="201" t="s">
        <v>123</v>
      </c>
      <c r="O10" s="201" t="s">
        <v>123</v>
      </c>
      <c r="P10" s="338" t="s">
        <v>123</v>
      </c>
      <c r="Q10" s="338" t="s">
        <v>123</v>
      </c>
      <c r="R10" s="338"/>
      <c r="S10" s="338"/>
      <c r="T10" s="338"/>
      <c r="U10" s="338"/>
      <c r="V10" s="338"/>
      <c r="W10" s="338"/>
      <c r="X10" s="338"/>
      <c r="Y10" s="338"/>
      <c r="Z10" s="338"/>
      <c r="AA10" s="338"/>
      <c r="AB10" s="338"/>
      <c r="AC10" s="338"/>
      <c r="AD10" s="338"/>
      <c r="AE10" s="338"/>
      <c r="AF10" s="338"/>
      <c r="AG10" s="338"/>
      <c r="AH10" s="338"/>
      <c r="AI10" s="338"/>
      <c r="AJ10" s="338"/>
      <c r="AK10" s="338"/>
      <c r="AL10" s="338"/>
      <c r="AM10" s="338"/>
      <c r="AN10" s="338"/>
      <c r="AO10" s="338"/>
      <c r="AP10" s="338"/>
      <c r="AQ10" s="338"/>
      <c r="AR10" s="338"/>
      <c r="AS10" s="338"/>
      <c r="AT10" s="338"/>
      <c r="AU10" s="338"/>
      <c r="AV10" s="338"/>
      <c r="AW10" s="338"/>
      <c r="AX10" s="338"/>
      <c r="AY10" s="338"/>
      <c r="AZ10" s="338"/>
      <c r="BA10" s="338"/>
      <c r="BB10" s="338"/>
      <c r="BC10" s="338"/>
      <c r="BD10" s="338"/>
      <c r="BE10" s="338"/>
      <c r="BF10" s="338"/>
      <c r="BG10" s="338"/>
      <c r="BH10" s="338"/>
      <c r="BI10" s="338"/>
      <c r="BJ10" s="338"/>
      <c r="BK10" s="338"/>
      <c r="BL10" s="338"/>
      <c r="BM10" s="338"/>
      <c r="BN10" s="338"/>
      <c r="BO10" s="338"/>
      <c r="BP10" s="338"/>
      <c r="BQ10" s="338"/>
      <c r="BR10" s="338"/>
      <c r="BS10" s="338"/>
      <c r="BT10" s="338"/>
      <c r="BU10" s="338"/>
      <c r="BV10" s="338"/>
      <c r="BW10" s="338"/>
      <c r="BX10" s="338"/>
      <c r="BY10" s="338"/>
      <c r="BZ10" s="338"/>
      <c r="CA10" s="338"/>
      <c r="CB10" s="338"/>
      <c r="CC10" s="338"/>
      <c r="CD10" s="338"/>
      <c r="CE10" s="338"/>
      <c r="CF10" s="338"/>
      <c r="CG10" s="338"/>
      <c r="CH10" s="338"/>
      <c r="CI10" s="338"/>
      <c r="CJ10" s="338"/>
      <c r="CK10" s="338"/>
      <c r="CL10" s="338"/>
      <c r="CM10" s="338"/>
      <c r="CN10" s="338"/>
      <c r="CO10" s="338"/>
      <c r="CP10" s="338"/>
      <c r="CQ10" s="338"/>
      <c r="CR10" s="338"/>
      <c r="CS10" s="338"/>
      <c r="CT10" s="338"/>
      <c r="CU10" s="338"/>
      <c r="CV10" s="338"/>
      <c r="CW10" s="338"/>
      <c r="CX10" s="338"/>
      <c r="CY10" s="338"/>
      <c r="CZ10" s="338"/>
      <c r="DA10" s="338"/>
      <c r="DB10" s="338"/>
      <c r="DC10" s="338"/>
      <c r="DD10" s="338"/>
      <c r="DE10" s="338"/>
      <c r="DF10" s="338"/>
      <c r="DG10" s="338"/>
      <c r="DH10" s="338"/>
      <c r="DI10" s="338"/>
      <c r="DJ10" s="338"/>
      <c r="DK10" s="338"/>
      <c r="DL10" s="338"/>
      <c r="DM10" s="338"/>
      <c r="DN10" s="338"/>
      <c r="DO10" s="338"/>
      <c r="DP10" s="338"/>
      <c r="DQ10" s="338"/>
      <c r="DR10" s="338"/>
      <c r="DS10" s="338"/>
      <c r="DT10" s="338"/>
      <c r="DU10" s="338"/>
      <c r="DV10" s="338"/>
      <c r="DW10" s="338"/>
      <c r="DX10" s="338"/>
      <c r="DY10" s="338"/>
      <c r="DZ10" s="338"/>
      <c r="EA10" s="338"/>
      <c r="EB10" s="338"/>
      <c r="EC10" s="338"/>
      <c r="ED10" s="338"/>
      <c r="EE10" s="338"/>
      <c r="EF10" s="338"/>
      <c r="EG10" s="338"/>
      <c r="EH10" s="338"/>
      <c r="EI10" s="338"/>
      <c r="EJ10" s="338"/>
      <c r="EK10" s="338"/>
      <c r="EL10" s="338"/>
      <c r="EM10" s="338"/>
      <c r="EN10" s="338"/>
      <c r="EO10" s="338"/>
      <c r="EP10" s="338"/>
      <c r="EQ10" s="338"/>
      <c r="ER10" s="338"/>
      <c r="ES10" s="338"/>
      <c r="ET10" s="338"/>
      <c r="EU10" s="338"/>
      <c r="EV10" s="338"/>
      <c r="EW10" s="338"/>
      <c r="EX10" s="338"/>
      <c r="EY10" s="338"/>
      <c r="EZ10" s="338"/>
      <c r="FA10" s="338"/>
      <c r="FB10" s="338"/>
      <c r="FC10" s="338"/>
      <c r="FD10" s="338"/>
      <c r="FE10" s="338"/>
      <c r="FF10" s="338"/>
      <c r="FG10" s="338"/>
      <c r="FH10" s="338"/>
      <c r="FI10" s="338"/>
      <c r="FJ10" s="338"/>
      <c r="FK10" s="338"/>
      <c r="FL10" s="338"/>
      <c r="FM10" s="338"/>
      <c r="FN10" s="338"/>
      <c r="FO10" s="338"/>
      <c r="FP10" s="338"/>
      <c r="FQ10" s="338"/>
      <c r="FR10" s="338"/>
      <c r="FS10" s="338"/>
      <c r="FT10" s="338"/>
      <c r="FU10" s="338"/>
      <c r="FV10" s="338"/>
      <c r="FW10" s="338"/>
      <c r="FX10" s="338"/>
      <c r="FY10" s="338"/>
      <c r="FZ10" s="338"/>
      <c r="GA10" s="338"/>
      <c r="GB10" s="338"/>
      <c r="GC10" s="338"/>
      <c r="GD10" s="338"/>
      <c r="GE10" s="338"/>
      <c r="GF10" s="338"/>
      <c r="GG10" s="338"/>
      <c r="GH10" s="338"/>
      <c r="GI10" s="338"/>
      <c r="GJ10" s="338"/>
      <c r="GK10" s="338"/>
      <c r="GL10" s="338"/>
      <c r="GM10" s="338"/>
      <c r="GN10" s="338"/>
      <c r="GO10" s="338"/>
      <c r="GP10" s="338"/>
      <c r="GQ10" s="338"/>
      <c r="GR10" s="338"/>
      <c r="GS10" s="338"/>
      <c r="GT10" s="338"/>
      <c r="GU10" s="338"/>
      <c r="GV10" s="338"/>
      <c r="GW10" s="338"/>
      <c r="GX10" s="338"/>
      <c r="GY10" s="338"/>
      <c r="GZ10" s="338"/>
      <c r="HA10" s="338"/>
      <c r="HB10" s="338"/>
      <c r="HC10" s="338"/>
      <c r="HD10" s="338"/>
      <c r="HE10" s="338"/>
      <c r="HF10" s="338"/>
      <c r="HG10" s="338"/>
      <c r="HH10" s="338"/>
      <c r="HI10" s="338"/>
      <c r="HJ10" s="338"/>
      <c r="HK10" s="338"/>
      <c r="HL10" s="338"/>
      <c r="HM10" s="338"/>
      <c r="HN10" s="338"/>
      <c r="HO10" s="338"/>
      <c r="HP10" s="338"/>
      <c r="HQ10" s="338"/>
      <c r="HR10" s="338"/>
      <c r="HS10" s="338"/>
      <c r="HT10" s="338"/>
      <c r="HU10" s="338"/>
      <c r="HV10" s="338"/>
      <c r="HW10" s="338"/>
      <c r="HX10" s="338"/>
      <c r="HY10" s="338"/>
      <c r="HZ10" s="338"/>
      <c r="IA10" s="338"/>
      <c r="IB10" s="338"/>
      <c r="IC10" s="338"/>
      <c r="ID10" s="338"/>
      <c r="IE10" s="338"/>
      <c r="IF10" s="338"/>
      <c r="IG10" s="338"/>
      <c r="IH10" s="338"/>
      <c r="II10" s="338"/>
      <c r="IJ10" s="338"/>
      <c r="IK10" s="338"/>
      <c r="IL10" s="338"/>
      <c r="IM10" s="338"/>
      <c r="IN10" s="338"/>
      <c r="IO10" s="338"/>
      <c r="IP10" s="338"/>
      <c r="IQ10" s="338"/>
      <c r="IR10" s="338"/>
      <c r="IS10" s="338"/>
      <c r="IT10" s="338"/>
      <c r="IU10" s="338"/>
      <c r="IV10" s="338"/>
      <c r="IW10" s="338"/>
      <c r="IX10" s="338"/>
      <c r="IY10" s="338"/>
      <c r="IZ10" s="338"/>
      <c r="JA10" s="338"/>
      <c r="JB10" s="338"/>
      <c r="JC10" s="338"/>
      <c r="JD10" s="338"/>
      <c r="JE10" s="338"/>
      <c r="JF10" s="338"/>
      <c r="JG10" s="338"/>
      <c r="JH10" s="338"/>
      <c r="JI10" s="338"/>
      <c r="JJ10" s="338"/>
      <c r="JK10" s="338"/>
      <c r="JL10" s="338"/>
      <c r="JM10" s="338"/>
      <c r="JN10" s="338"/>
      <c r="JO10" s="338"/>
      <c r="JP10" s="338"/>
      <c r="JQ10" s="338"/>
      <c r="JR10" s="338"/>
      <c r="JS10" s="338"/>
      <c r="JT10" s="338"/>
      <c r="JU10" s="338"/>
      <c r="JV10" s="338"/>
      <c r="JW10" s="338"/>
      <c r="JX10" s="338"/>
      <c r="JY10" s="338"/>
      <c r="JZ10" s="338"/>
      <c r="KA10" s="338"/>
      <c r="KB10" s="338"/>
      <c r="KC10" s="338"/>
      <c r="KD10" s="338"/>
      <c r="KE10" s="338"/>
      <c r="KF10" s="338"/>
      <c r="KG10" s="338"/>
      <c r="KH10" s="338"/>
      <c r="KI10" s="338"/>
      <c r="KJ10" s="338"/>
      <c r="KK10" s="338"/>
      <c r="KL10" s="338"/>
      <c r="KM10" s="338"/>
      <c r="KN10" s="338"/>
      <c r="KO10" s="338"/>
      <c r="KP10" s="338"/>
      <c r="KQ10" s="338"/>
      <c r="KR10" s="338"/>
      <c r="KS10" s="338"/>
      <c r="KT10" s="338"/>
      <c r="KU10" s="338"/>
      <c r="KV10" s="338"/>
      <c r="KW10" s="338"/>
      <c r="KX10" s="338"/>
      <c r="KY10" s="338"/>
      <c r="KZ10" s="338"/>
      <c r="LA10" s="338"/>
      <c r="LB10" s="338"/>
      <c r="LC10" s="338"/>
      <c r="LD10" s="338"/>
      <c r="LE10" s="338"/>
      <c r="LF10" s="338"/>
      <c r="LG10" s="338"/>
      <c r="LH10" s="338"/>
      <c r="LI10" s="338"/>
      <c r="LJ10" s="338"/>
      <c r="LK10" s="338"/>
      <c r="LL10" s="338"/>
      <c r="LM10" s="338"/>
      <c r="LN10" s="338"/>
      <c r="LO10" s="338"/>
      <c r="LP10" s="338"/>
      <c r="LQ10" s="338"/>
      <c r="LR10" s="338"/>
      <c r="LS10" s="338"/>
      <c r="LT10" s="338"/>
      <c r="LU10" s="338"/>
      <c r="LV10" s="338"/>
    </row>
    <row r="11" spans="1:334" ht="15" customHeight="1">
      <c r="A11" s="190"/>
      <c r="B11" s="191" t="s">
        <v>135</v>
      </c>
      <c r="C11" s="192" t="s">
        <v>109</v>
      </c>
      <c r="D11" s="192" t="s">
        <v>119</v>
      </c>
      <c r="E11" s="201" t="s">
        <v>132</v>
      </c>
      <c r="F11" s="201" t="s">
        <v>121</v>
      </c>
      <c r="G11" s="201"/>
      <c r="H11" s="201"/>
      <c r="I11" s="201"/>
      <c r="J11" s="209" t="s">
        <v>136</v>
      </c>
      <c r="K11" s="209" t="s">
        <v>136</v>
      </c>
      <c r="L11" s="209" t="s">
        <v>136</v>
      </c>
      <c r="M11" s="209" t="s">
        <v>136</v>
      </c>
      <c r="N11" s="209" t="s">
        <v>136</v>
      </c>
      <c r="O11" s="209" t="s">
        <v>136</v>
      </c>
      <c r="P11" s="338"/>
      <c r="Q11" s="338"/>
      <c r="R11" s="338"/>
      <c r="S11" s="338"/>
      <c r="T11" s="338"/>
      <c r="U11" s="338"/>
      <c r="V11" s="338"/>
      <c r="W11" s="338"/>
      <c r="X11" s="338"/>
      <c r="Y11" s="338"/>
      <c r="Z11" s="338"/>
      <c r="AA11" s="338"/>
      <c r="AB11" s="338"/>
      <c r="AC11" s="338"/>
      <c r="AD11" s="338"/>
      <c r="AE11" s="338"/>
      <c r="AF11" s="338"/>
      <c r="AG11" s="338"/>
      <c r="AH11" s="338"/>
      <c r="AI11" s="338"/>
      <c r="AJ11" s="338"/>
      <c r="AK11" s="338"/>
      <c r="AL11" s="338"/>
      <c r="AM11" s="338"/>
      <c r="AN11" s="338"/>
      <c r="AO11" s="338"/>
      <c r="AP11" s="338"/>
      <c r="AQ11" s="338"/>
      <c r="AR11" s="338"/>
      <c r="AS11" s="338"/>
      <c r="AT11" s="338"/>
      <c r="AU11" s="338"/>
      <c r="AV11" s="338"/>
      <c r="AW11" s="338"/>
      <c r="AX11" s="338"/>
      <c r="AY11" s="338"/>
      <c r="AZ11" s="338"/>
      <c r="BA11" s="338"/>
      <c r="BB11" s="338"/>
      <c r="BC11" s="338"/>
      <c r="BD11" s="338"/>
      <c r="BE11" s="338"/>
      <c r="BF11" s="338"/>
      <c r="BG11" s="338"/>
      <c r="BH11" s="338"/>
      <c r="BI11" s="338"/>
      <c r="BJ11" s="338"/>
      <c r="BK11" s="338"/>
      <c r="BL11" s="338"/>
      <c r="BM11" s="338"/>
      <c r="BN11" s="338"/>
      <c r="BO11" s="338"/>
      <c r="BP11" s="338"/>
      <c r="BQ11" s="338"/>
      <c r="BR11" s="338"/>
      <c r="BS11" s="338"/>
      <c r="BT11" s="338"/>
      <c r="BU11" s="338"/>
      <c r="BV11" s="338"/>
      <c r="BW11" s="338"/>
      <c r="BX11" s="338"/>
      <c r="BY11" s="338"/>
      <c r="BZ11" s="338"/>
      <c r="CA11" s="338"/>
      <c r="CB11" s="338"/>
      <c r="CC11" s="338"/>
      <c r="CD11" s="338"/>
      <c r="CE11" s="338"/>
      <c r="CF11" s="338"/>
      <c r="CG11" s="338"/>
      <c r="CH11" s="338"/>
      <c r="CI11" s="338"/>
      <c r="CJ11" s="338"/>
      <c r="CK11" s="338"/>
      <c r="CL11" s="338"/>
      <c r="CM11" s="338"/>
      <c r="CN11" s="338"/>
      <c r="CO11" s="338"/>
      <c r="CP11" s="338"/>
      <c r="CQ11" s="338"/>
      <c r="CR11" s="338"/>
      <c r="CS11" s="338"/>
      <c r="CT11" s="338"/>
      <c r="CU11" s="338"/>
      <c r="CV11" s="338"/>
      <c r="CW11" s="338"/>
      <c r="CX11" s="338"/>
      <c r="CY11" s="338"/>
      <c r="CZ11" s="338"/>
      <c r="DA11" s="338"/>
      <c r="DB11" s="338"/>
      <c r="DC11" s="338"/>
      <c r="DD11" s="338"/>
      <c r="DE11" s="338"/>
      <c r="DF11" s="338"/>
      <c r="DG11" s="338"/>
      <c r="DH11" s="338"/>
      <c r="DI11" s="338"/>
      <c r="DJ11" s="338"/>
      <c r="DK11" s="338"/>
      <c r="DL11" s="338"/>
      <c r="DM11" s="338"/>
      <c r="DN11" s="338"/>
      <c r="DO11" s="338"/>
      <c r="DP11" s="338"/>
      <c r="DQ11" s="338"/>
      <c r="DR11" s="338"/>
      <c r="DS11" s="338"/>
      <c r="DT11" s="338"/>
      <c r="DU11" s="338"/>
      <c r="DV11" s="338"/>
      <c r="DW11" s="338"/>
      <c r="DX11" s="338"/>
      <c r="DY11" s="338"/>
      <c r="DZ11" s="338"/>
      <c r="EA11" s="338"/>
      <c r="EB11" s="338"/>
      <c r="EC11" s="338"/>
      <c r="ED11" s="338"/>
      <c r="EE11" s="338"/>
      <c r="EF11" s="338"/>
      <c r="EG11" s="338"/>
      <c r="EH11" s="338"/>
      <c r="EI11" s="338"/>
      <c r="EJ11" s="338"/>
      <c r="EK11" s="338"/>
      <c r="EL11" s="338"/>
      <c r="EM11" s="338"/>
      <c r="EN11" s="338"/>
      <c r="EO11" s="338"/>
      <c r="EP11" s="338"/>
      <c r="EQ11" s="338"/>
      <c r="ER11" s="338"/>
      <c r="ES11" s="338"/>
      <c r="ET11" s="338"/>
      <c r="EU11" s="338"/>
      <c r="EV11" s="338"/>
      <c r="EW11" s="338"/>
      <c r="EX11" s="338"/>
      <c r="EY11" s="338"/>
      <c r="EZ11" s="338"/>
      <c r="FA11" s="338"/>
      <c r="FB11" s="338"/>
      <c r="FC11" s="338"/>
      <c r="FD11" s="338"/>
      <c r="FE11" s="338"/>
      <c r="FF11" s="338"/>
      <c r="FG11" s="338"/>
      <c r="FH11" s="338"/>
      <c r="FI11" s="338"/>
      <c r="FJ11" s="338"/>
      <c r="FK11" s="338"/>
      <c r="FL11" s="338"/>
      <c r="FM11" s="338"/>
      <c r="FN11" s="338"/>
      <c r="FO11" s="338"/>
      <c r="FP11" s="338"/>
      <c r="FQ11" s="338"/>
      <c r="FR11" s="338"/>
      <c r="FS11" s="338"/>
      <c r="FT11" s="338"/>
      <c r="FU11" s="338"/>
      <c r="FV11" s="338"/>
      <c r="FW11" s="338"/>
      <c r="FX11" s="338"/>
      <c r="FY11" s="338"/>
      <c r="FZ11" s="338"/>
      <c r="GA11" s="338"/>
      <c r="GB11" s="338"/>
      <c r="GC11" s="338"/>
      <c r="GD11" s="338"/>
      <c r="GE11" s="338"/>
      <c r="GF11" s="338"/>
      <c r="GG11" s="338"/>
      <c r="GH11" s="338"/>
      <c r="GI11" s="338"/>
      <c r="GJ11" s="338"/>
      <c r="GK11" s="338"/>
      <c r="GL11" s="338"/>
      <c r="GM11" s="338"/>
      <c r="GN11" s="338"/>
      <c r="GO11" s="338"/>
      <c r="GP11" s="338"/>
      <c r="GQ11" s="338"/>
      <c r="GR11" s="338"/>
      <c r="GS11" s="338"/>
      <c r="GT11" s="338"/>
      <c r="GU11" s="338"/>
      <c r="GV11" s="338"/>
      <c r="GW11" s="338"/>
      <c r="GX11" s="338"/>
      <c r="GY11" s="338"/>
      <c r="GZ11" s="338"/>
      <c r="HA11" s="338"/>
      <c r="HB11" s="338"/>
      <c r="HC11" s="338"/>
      <c r="HD11" s="338"/>
      <c r="HE11" s="338"/>
      <c r="HF11" s="338"/>
      <c r="HG11" s="338"/>
      <c r="HH11" s="338"/>
      <c r="HI11" s="338"/>
      <c r="HJ11" s="338"/>
      <c r="HK11" s="338"/>
      <c r="HL11" s="338"/>
      <c r="HM11" s="338"/>
      <c r="HN11" s="338"/>
      <c r="HO11" s="338"/>
      <c r="HP11" s="338"/>
      <c r="HQ11" s="338"/>
      <c r="HR11" s="338"/>
      <c r="HS11" s="338"/>
      <c r="HT11" s="338"/>
      <c r="HU11" s="338"/>
      <c r="HV11" s="338"/>
      <c r="HW11" s="338"/>
      <c r="HX11" s="338"/>
      <c r="HY11" s="338"/>
      <c r="HZ11" s="338"/>
      <c r="IA11" s="338"/>
      <c r="IB11" s="338"/>
      <c r="IC11" s="338"/>
      <c r="ID11" s="338"/>
      <c r="IE11" s="338"/>
      <c r="IF11" s="338"/>
      <c r="IG11" s="338"/>
      <c r="IH11" s="338"/>
      <c r="II11" s="338"/>
      <c r="IJ11" s="338"/>
      <c r="IK11" s="338"/>
      <c r="IL11" s="338"/>
      <c r="IM11" s="338"/>
      <c r="IN11" s="338"/>
      <c r="IO11" s="338"/>
      <c r="IP11" s="338"/>
      <c r="IQ11" s="338"/>
      <c r="IR11" s="338"/>
      <c r="IS11" s="338"/>
      <c r="IT11" s="338"/>
      <c r="IU11" s="338"/>
      <c r="IV11" s="338"/>
      <c r="IW11" s="338"/>
      <c r="IX11" s="338"/>
      <c r="IY11" s="338"/>
      <c r="IZ11" s="338"/>
      <c r="JA11" s="338"/>
      <c r="JB11" s="338"/>
      <c r="JC11" s="338"/>
      <c r="JD11" s="338"/>
      <c r="JE11" s="338"/>
      <c r="JF11" s="338"/>
      <c r="JG11" s="338"/>
      <c r="JH11" s="338"/>
      <c r="JI11" s="338"/>
      <c r="JJ11" s="338"/>
      <c r="JK11" s="338"/>
      <c r="JL11" s="338"/>
      <c r="JM11" s="338"/>
      <c r="JN11" s="338"/>
      <c r="JO11" s="338"/>
      <c r="JP11" s="338"/>
      <c r="JQ11" s="338"/>
      <c r="JR11" s="338"/>
      <c r="JS11" s="338"/>
      <c r="JT11" s="338"/>
      <c r="JU11" s="338"/>
      <c r="JV11" s="338"/>
      <c r="JW11" s="338"/>
      <c r="JX11" s="338"/>
      <c r="JY11" s="338"/>
      <c r="JZ11" s="338"/>
      <c r="KA11" s="338"/>
      <c r="KB11" s="338"/>
      <c r="KC11" s="338"/>
      <c r="KD11" s="338"/>
      <c r="KE11" s="338"/>
      <c r="KF11" s="338"/>
      <c r="KG11" s="338"/>
      <c r="KH11" s="338"/>
      <c r="KI11" s="338"/>
      <c r="KJ11" s="338"/>
      <c r="KK11" s="338"/>
      <c r="KL11" s="338"/>
      <c r="KM11" s="338"/>
      <c r="KN11" s="338"/>
      <c r="KO11" s="338"/>
      <c r="KP11" s="338"/>
      <c r="KQ11" s="338"/>
      <c r="KR11" s="338"/>
      <c r="KS11" s="338"/>
      <c r="KT11" s="338"/>
      <c r="KU11" s="338"/>
      <c r="KV11" s="338"/>
      <c r="KW11" s="338"/>
      <c r="KX11" s="338"/>
      <c r="KY11" s="338"/>
      <c r="KZ11" s="338"/>
      <c r="LA11" s="338"/>
      <c r="LB11" s="338"/>
      <c r="LC11" s="338"/>
      <c r="LD11" s="338"/>
      <c r="LE11" s="338"/>
      <c r="LF11" s="338"/>
      <c r="LG11" s="338"/>
      <c r="LH11" s="338"/>
      <c r="LI11" s="338"/>
      <c r="LJ11" s="338"/>
      <c r="LK11" s="338"/>
      <c r="LL11" s="338"/>
      <c r="LM11" s="338"/>
      <c r="LN11" s="338"/>
      <c r="LO11" s="338"/>
      <c r="LP11" s="338"/>
      <c r="LQ11" s="338"/>
      <c r="LR11" s="338"/>
      <c r="LS11" s="338"/>
      <c r="LT11" s="338"/>
      <c r="LU11" s="338"/>
      <c r="LV11" s="338"/>
    </row>
    <row r="12" spans="1:334" ht="15" customHeight="1">
      <c r="A12" s="190"/>
      <c r="B12" s="394" t="s">
        <v>137</v>
      </c>
      <c r="C12" s="192" t="s">
        <v>109</v>
      </c>
      <c r="D12" s="192" t="s">
        <v>119</v>
      </c>
      <c r="E12" s="192" t="s">
        <v>120</v>
      </c>
      <c r="F12" s="192" t="s">
        <v>121</v>
      </c>
      <c r="G12" s="192"/>
      <c r="H12" s="192"/>
      <c r="I12" s="212"/>
      <c r="J12" s="201" t="s">
        <v>123</v>
      </c>
      <c r="K12" s="201" t="s">
        <v>123</v>
      </c>
      <c r="L12" s="201" t="s">
        <v>123</v>
      </c>
      <c r="M12" s="201" t="s">
        <v>123</v>
      </c>
      <c r="N12" s="201" t="s">
        <v>123</v>
      </c>
      <c r="O12" s="201" t="s">
        <v>123</v>
      </c>
      <c r="P12" s="338" t="s">
        <v>123</v>
      </c>
      <c r="Q12" s="338" t="s">
        <v>123</v>
      </c>
      <c r="R12" s="338" t="s">
        <v>123</v>
      </c>
      <c r="S12" s="338" t="s">
        <v>123</v>
      </c>
      <c r="T12" s="338" t="s">
        <v>123</v>
      </c>
      <c r="U12" s="338" t="s">
        <v>123</v>
      </c>
      <c r="V12" s="338" t="s">
        <v>123</v>
      </c>
      <c r="W12" s="338" t="s">
        <v>123</v>
      </c>
      <c r="X12" s="338"/>
      <c r="Y12" s="338"/>
      <c r="Z12" s="338"/>
      <c r="AA12" s="338"/>
      <c r="AB12" s="338"/>
      <c r="AC12" s="338"/>
      <c r="AD12" s="338"/>
      <c r="AE12" s="338"/>
      <c r="AF12" s="338"/>
      <c r="AG12" s="338"/>
      <c r="AH12" s="338"/>
      <c r="AI12" s="338"/>
      <c r="AJ12" s="338"/>
      <c r="AK12" s="338"/>
      <c r="AL12" s="338"/>
      <c r="AM12" s="338"/>
      <c r="AN12" s="338"/>
      <c r="AO12" s="338"/>
      <c r="AP12" s="338"/>
      <c r="AQ12" s="338"/>
      <c r="AR12" s="338"/>
      <c r="AS12" s="338"/>
      <c r="AT12" s="338"/>
      <c r="AU12" s="338"/>
      <c r="AV12" s="338"/>
      <c r="AW12" s="338"/>
      <c r="AX12" s="338"/>
      <c r="AY12" s="338"/>
      <c r="AZ12" s="338"/>
      <c r="BA12" s="338"/>
      <c r="BB12" s="338"/>
      <c r="BC12" s="338"/>
      <c r="BD12" s="338"/>
      <c r="BE12" s="338"/>
      <c r="BF12" s="338"/>
      <c r="BG12" s="338"/>
      <c r="BH12" s="338"/>
      <c r="BI12" s="338"/>
      <c r="BJ12" s="338"/>
      <c r="BK12" s="338"/>
      <c r="BL12" s="338"/>
      <c r="BM12" s="338"/>
      <c r="BN12" s="338"/>
      <c r="BO12" s="338"/>
      <c r="BP12" s="338"/>
      <c r="BQ12" s="338"/>
      <c r="BR12" s="338"/>
      <c r="BS12" s="338"/>
      <c r="BT12" s="338"/>
      <c r="BU12" s="338"/>
      <c r="BV12" s="338"/>
      <c r="BW12" s="338"/>
      <c r="BX12" s="338"/>
      <c r="BY12" s="338"/>
      <c r="BZ12" s="338"/>
      <c r="CA12" s="338"/>
      <c r="CB12" s="338"/>
      <c r="CC12" s="338"/>
      <c r="CD12" s="338"/>
      <c r="CE12" s="338"/>
      <c r="CF12" s="338"/>
      <c r="CG12" s="338"/>
      <c r="CH12" s="338"/>
      <c r="CI12" s="338"/>
      <c r="CJ12" s="338"/>
      <c r="CK12" s="338"/>
      <c r="CL12" s="338"/>
      <c r="CM12" s="338"/>
      <c r="CN12" s="338"/>
      <c r="CO12" s="338"/>
      <c r="CP12" s="338"/>
      <c r="CQ12" s="338"/>
      <c r="CR12" s="338"/>
      <c r="CS12" s="338"/>
      <c r="CT12" s="338"/>
      <c r="CU12" s="338"/>
      <c r="CV12" s="338"/>
      <c r="CW12" s="338"/>
      <c r="CX12" s="338"/>
      <c r="CY12" s="338"/>
      <c r="CZ12" s="338"/>
      <c r="DA12" s="338"/>
      <c r="DB12" s="338"/>
      <c r="DC12" s="338"/>
      <c r="DD12" s="338"/>
      <c r="DE12" s="338"/>
      <c r="DF12" s="338"/>
      <c r="DG12" s="338"/>
      <c r="DH12" s="338"/>
      <c r="DI12" s="338"/>
      <c r="DJ12" s="338"/>
      <c r="DK12" s="338"/>
      <c r="DL12" s="338"/>
      <c r="DM12" s="338"/>
      <c r="DN12" s="338"/>
      <c r="DO12" s="338"/>
      <c r="DP12" s="338"/>
      <c r="DQ12" s="338"/>
      <c r="DR12" s="338"/>
      <c r="DS12" s="338"/>
      <c r="DT12" s="338"/>
      <c r="DU12" s="338"/>
      <c r="DV12" s="338"/>
      <c r="DW12" s="338"/>
      <c r="DX12" s="338"/>
      <c r="DY12" s="338"/>
      <c r="DZ12" s="338"/>
      <c r="EA12" s="338"/>
      <c r="EB12" s="338"/>
      <c r="EC12" s="338"/>
      <c r="ED12" s="338"/>
      <c r="EE12" s="338"/>
      <c r="EF12" s="338"/>
      <c r="EG12" s="338"/>
      <c r="EH12" s="338"/>
      <c r="EI12" s="338"/>
      <c r="EJ12" s="338"/>
      <c r="EK12" s="338"/>
      <c r="EL12" s="338"/>
      <c r="EM12" s="338"/>
      <c r="EN12" s="338"/>
      <c r="EO12" s="338"/>
      <c r="EP12" s="338"/>
      <c r="EQ12" s="338"/>
      <c r="ER12" s="338"/>
      <c r="ES12" s="338"/>
      <c r="ET12" s="338"/>
      <c r="EU12" s="338"/>
      <c r="EV12" s="338"/>
      <c r="EW12" s="338"/>
      <c r="EX12" s="338"/>
      <c r="EY12" s="338"/>
      <c r="EZ12" s="338"/>
      <c r="FA12" s="338"/>
      <c r="FB12" s="338"/>
      <c r="FC12" s="338"/>
      <c r="FD12" s="338"/>
      <c r="FE12" s="338"/>
      <c r="FF12" s="338"/>
      <c r="FG12" s="338"/>
      <c r="FH12" s="338"/>
      <c r="FI12" s="338"/>
      <c r="FJ12" s="338"/>
      <c r="FK12" s="338"/>
      <c r="FL12" s="338"/>
      <c r="FM12" s="338"/>
      <c r="FN12" s="338"/>
      <c r="FO12" s="338"/>
      <c r="FP12" s="338"/>
      <c r="FQ12" s="338"/>
      <c r="FR12" s="338"/>
      <c r="FS12" s="338"/>
      <c r="FT12" s="338"/>
      <c r="FU12" s="338"/>
      <c r="FV12" s="338"/>
      <c r="FW12" s="338"/>
      <c r="FX12" s="338"/>
      <c r="FY12" s="338"/>
      <c r="FZ12" s="338"/>
      <c r="GA12" s="338"/>
      <c r="GB12" s="338"/>
      <c r="GC12" s="338"/>
      <c r="GD12" s="338"/>
      <c r="GE12" s="338"/>
      <c r="GF12" s="338"/>
      <c r="GG12" s="338"/>
      <c r="GH12" s="338"/>
      <c r="GI12" s="338"/>
      <c r="GJ12" s="338"/>
      <c r="GK12" s="338"/>
      <c r="GL12" s="338"/>
      <c r="GM12" s="338"/>
      <c r="GN12" s="338"/>
      <c r="GO12" s="338"/>
      <c r="GP12" s="338"/>
      <c r="GQ12" s="338"/>
      <c r="GR12" s="338"/>
      <c r="GS12" s="338"/>
      <c r="GT12" s="338"/>
      <c r="GU12" s="338"/>
      <c r="GV12" s="338"/>
      <c r="GW12" s="338"/>
      <c r="GX12" s="338"/>
      <c r="GY12" s="338"/>
      <c r="GZ12" s="338"/>
      <c r="HA12" s="338"/>
      <c r="HB12" s="338"/>
      <c r="HC12" s="338"/>
      <c r="HD12" s="338"/>
      <c r="HE12" s="338"/>
      <c r="HF12" s="338"/>
      <c r="HG12" s="338"/>
      <c r="HH12" s="338"/>
      <c r="HI12" s="338"/>
      <c r="HJ12" s="338"/>
      <c r="HK12" s="338"/>
      <c r="HL12" s="338"/>
      <c r="HM12" s="338"/>
      <c r="HN12" s="338"/>
      <c r="HO12" s="338"/>
      <c r="HP12" s="338"/>
      <c r="HQ12" s="338"/>
      <c r="HR12" s="338"/>
      <c r="HS12" s="338"/>
      <c r="HT12" s="338"/>
      <c r="HU12" s="338"/>
      <c r="HV12" s="338"/>
      <c r="HW12" s="338"/>
      <c r="HX12" s="338"/>
      <c r="HY12" s="338"/>
      <c r="HZ12" s="338"/>
      <c r="IA12" s="338"/>
      <c r="IB12" s="338"/>
      <c r="IC12" s="338"/>
      <c r="ID12" s="338"/>
      <c r="IE12" s="338"/>
      <c r="IF12" s="338"/>
      <c r="IG12" s="338"/>
      <c r="IH12" s="338"/>
      <c r="II12" s="338"/>
      <c r="IJ12" s="338"/>
      <c r="IK12" s="338"/>
      <c r="IL12" s="338"/>
      <c r="IM12" s="338"/>
      <c r="IN12" s="338"/>
      <c r="IO12" s="338"/>
      <c r="IP12" s="338"/>
      <c r="IQ12" s="338"/>
      <c r="IR12" s="338"/>
      <c r="IS12" s="338"/>
      <c r="IT12" s="338"/>
      <c r="IU12" s="338"/>
      <c r="IV12" s="338"/>
      <c r="IW12" s="338"/>
      <c r="IX12" s="338"/>
      <c r="IY12" s="338"/>
      <c r="IZ12" s="338"/>
      <c r="JA12" s="338"/>
      <c r="JB12" s="338"/>
      <c r="JC12" s="338"/>
      <c r="JD12" s="338"/>
      <c r="JE12" s="338"/>
      <c r="JF12" s="338"/>
      <c r="JG12" s="338"/>
      <c r="JH12" s="338"/>
      <c r="JI12" s="338"/>
      <c r="JJ12" s="338"/>
      <c r="JK12" s="338"/>
      <c r="JL12" s="338"/>
      <c r="JM12" s="338"/>
      <c r="JN12" s="338"/>
      <c r="JO12" s="338"/>
      <c r="JP12" s="338"/>
      <c r="JQ12" s="338"/>
      <c r="JR12" s="338"/>
      <c r="JS12" s="338"/>
      <c r="JT12" s="338"/>
      <c r="JU12" s="338"/>
      <c r="JV12" s="338"/>
      <c r="JW12" s="338"/>
      <c r="JX12" s="338"/>
      <c r="JY12" s="338"/>
      <c r="JZ12" s="338"/>
      <c r="KA12" s="338"/>
      <c r="KB12" s="338"/>
      <c r="KC12" s="338"/>
      <c r="KD12" s="338"/>
      <c r="KE12" s="338"/>
      <c r="KF12" s="338"/>
      <c r="KG12" s="338"/>
      <c r="KH12" s="338"/>
      <c r="KI12" s="338"/>
      <c r="KJ12" s="338"/>
      <c r="KK12" s="338"/>
      <c r="KL12" s="338"/>
      <c r="KM12" s="338"/>
      <c r="KN12" s="338"/>
      <c r="KO12" s="338"/>
      <c r="KP12" s="338"/>
      <c r="KQ12" s="338"/>
      <c r="KR12" s="338"/>
      <c r="KS12" s="338"/>
      <c r="KT12" s="338"/>
      <c r="KU12" s="338"/>
      <c r="KV12" s="338"/>
      <c r="KW12" s="338"/>
      <c r="KX12" s="338"/>
      <c r="KY12" s="338"/>
      <c r="KZ12" s="338"/>
      <c r="LA12" s="338"/>
      <c r="LB12" s="338"/>
      <c r="LC12" s="338"/>
      <c r="LD12" s="338"/>
      <c r="LE12" s="338"/>
      <c r="LF12" s="338"/>
      <c r="LG12" s="338"/>
      <c r="LH12" s="338"/>
      <c r="LI12" s="338"/>
      <c r="LJ12" s="338"/>
      <c r="LK12" s="338"/>
      <c r="LL12" s="338"/>
      <c r="LM12" s="338"/>
      <c r="LN12" s="338"/>
      <c r="LO12" s="338"/>
      <c r="LP12" s="338"/>
      <c r="LQ12" s="338"/>
      <c r="LR12" s="338"/>
      <c r="LS12" s="338"/>
      <c r="LT12" s="338"/>
      <c r="LU12" s="338"/>
      <c r="LV12" s="338"/>
    </row>
    <row r="13" spans="1:334" ht="15" customHeight="1" collapsed="1">
      <c r="A13" s="190"/>
      <c r="B13" s="394" t="s">
        <v>138</v>
      </c>
      <c r="C13" s="192" t="s">
        <v>109</v>
      </c>
      <c r="D13" s="192" t="s">
        <v>119</v>
      </c>
      <c r="E13" s="192" t="s">
        <v>120</v>
      </c>
      <c r="F13" s="192" t="s">
        <v>126</v>
      </c>
      <c r="G13" s="192"/>
      <c r="H13" s="192"/>
      <c r="I13" s="212"/>
      <c r="J13" s="201" t="s">
        <v>123</v>
      </c>
      <c r="K13" s="201" t="s">
        <v>123</v>
      </c>
      <c r="L13" s="201" t="s">
        <v>123</v>
      </c>
      <c r="M13" s="201" t="s">
        <v>123</v>
      </c>
      <c r="N13" s="201" t="s">
        <v>123</v>
      </c>
      <c r="O13" s="201" t="s">
        <v>123</v>
      </c>
      <c r="P13" s="338" t="s">
        <v>123</v>
      </c>
      <c r="Q13" s="338" t="s">
        <v>123</v>
      </c>
      <c r="R13" s="338" t="s">
        <v>123</v>
      </c>
      <c r="S13" s="338" t="s">
        <v>123</v>
      </c>
      <c r="T13" s="338" t="s">
        <v>123</v>
      </c>
      <c r="U13" s="338" t="s">
        <v>123</v>
      </c>
      <c r="V13" s="338" t="s">
        <v>123</v>
      </c>
      <c r="W13" s="338" t="s">
        <v>123</v>
      </c>
      <c r="X13" s="338" t="s">
        <v>123</v>
      </c>
      <c r="Y13" s="338" t="s">
        <v>123</v>
      </c>
      <c r="Z13" s="338" t="s">
        <v>123</v>
      </c>
      <c r="AA13" s="338" t="s">
        <v>123</v>
      </c>
      <c r="AB13" s="338" t="s">
        <v>123</v>
      </c>
      <c r="AC13" s="338" t="s">
        <v>123</v>
      </c>
      <c r="AD13" s="338"/>
      <c r="AE13" s="338"/>
      <c r="AF13" s="338"/>
      <c r="AG13" s="338"/>
      <c r="AH13" s="338"/>
      <c r="AI13" s="338"/>
      <c r="AJ13" s="338"/>
      <c r="AK13" s="338"/>
      <c r="AL13" s="338"/>
      <c r="AM13" s="338"/>
      <c r="AN13" s="338"/>
      <c r="AO13" s="338"/>
      <c r="AP13" s="338"/>
      <c r="AQ13" s="338"/>
      <c r="AR13" s="338"/>
      <c r="AS13" s="338"/>
      <c r="AT13" s="338"/>
      <c r="AU13" s="338"/>
      <c r="AV13" s="338"/>
      <c r="AW13" s="338"/>
      <c r="AX13" s="338"/>
      <c r="AY13" s="338"/>
      <c r="AZ13" s="338"/>
      <c r="BA13" s="338"/>
      <c r="BB13" s="338"/>
      <c r="BC13" s="338"/>
      <c r="BD13" s="338"/>
      <c r="BE13" s="338"/>
      <c r="BF13" s="338"/>
      <c r="BG13" s="338"/>
      <c r="BH13" s="338"/>
      <c r="BI13" s="338"/>
      <c r="BJ13" s="338"/>
      <c r="BK13" s="338"/>
      <c r="BL13" s="338"/>
      <c r="BM13" s="338"/>
      <c r="BN13" s="338"/>
      <c r="BO13" s="338"/>
      <c r="BP13" s="338"/>
      <c r="BQ13" s="338"/>
      <c r="BR13" s="338"/>
      <c r="BS13" s="338"/>
      <c r="BT13" s="338"/>
      <c r="BU13" s="338"/>
      <c r="BV13" s="338"/>
      <c r="BW13" s="338"/>
      <c r="BX13" s="338"/>
      <c r="BY13" s="338"/>
      <c r="BZ13" s="338"/>
      <c r="CA13" s="338"/>
      <c r="CB13" s="338"/>
      <c r="CC13" s="338"/>
      <c r="CD13" s="338"/>
      <c r="CE13" s="338"/>
      <c r="CF13" s="338"/>
      <c r="CG13" s="338"/>
      <c r="CH13" s="338"/>
      <c r="CI13" s="338"/>
      <c r="CJ13" s="338"/>
      <c r="CK13" s="338"/>
      <c r="CL13" s="338"/>
      <c r="CM13" s="338"/>
      <c r="CN13" s="338"/>
      <c r="CO13" s="338"/>
      <c r="CP13" s="338"/>
      <c r="CQ13" s="338"/>
      <c r="CR13" s="338"/>
      <c r="CS13" s="338"/>
      <c r="CT13" s="338"/>
      <c r="CU13" s="338"/>
      <c r="CV13" s="338"/>
      <c r="CW13" s="338"/>
      <c r="CX13" s="338"/>
      <c r="CY13" s="338"/>
      <c r="CZ13" s="338"/>
      <c r="DA13" s="338"/>
      <c r="DB13" s="338"/>
      <c r="DC13" s="338"/>
      <c r="DD13" s="338"/>
      <c r="DE13" s="338"/>
      <c r="DF13" s="338"/>
      <c r="DG13" s="338"/>
      <c r="DH13" s="338"/>
      <c r="DI13" s="338"/>
      <c r="DJ13" s="338"/>
      <c r="DK13" s="338"/>
      <c r="DL13" s="338"/>
      <c r="DM13" s="338"/>
      <c r="DN13" s="338"/>
      <c r="DO13" s="338"/>
      <c r="DP13" s="338"/>
      <c r="DQ13" s="338"/>
      <c r="DR13" s="338"/>
      <c r="DS13" s="338"/>
      <c r="DT13" s="338"/>
      <c r="DU13" s="338"/>
      <c r="DV13" s="338"/>
      <c r="DW13" s="338"/>
      <c r="DX13" s="338"/>
      <c r="DY13" s="338"/>
      <c r="DZ13" s="338"/>
      <c r="EA13" s="338"/>
      <c r="EB13" s="338"/>
      <c r="EC13" s="338"/>
      <c r="ED13" s="338"/>
      <c r="EE13" s="338"/>
      <c r="EF13" s="338"/>
      <c r="EG13" s="338"/>
      <c r="EH13" s="338"/>
      <c r="EI13" s="338"/>
      <c r="EJ13" s="338"/>
      <c r="EK13" s="338"/>
      <c r="EL13" s="338"/>
      <c r="EM13" s="338"/>
      <c r="EN13" s="338"/>
      <c r="EO13" s="338"/>
      <c r="EP13" s="338"/>
      <c r="EQ13" s="338"/>
      <c r="ER13" s="338"/>
      <c r="ES13" s="338"/>
      <c r="ET13" s="338"/>
      <c r="EU13" s="338"/>
      <c r="EV13" s="338"/>
      <c r="EW13" s="338"/>
      <c r="EX13" s="338"/>
      <c r="EY13" s="338"/>
      <c r="EZ13" s="338"/>
      <c r="FA13" s="338"/>
      <c r="FB13" s="338"/>
      <c r="FC13" s="338"/>
      <c r="FD13" s="338"/>
      <c r="FE13" s="338"/>
      <c r="FF13" s="338"/>
      <c r="FG13" s="338"/>
      <c r="FH13" s="338"/>
      <c r="FI13" s="338"/>
      <c r="FJ13" s="338"/>
      <c r="FK13" s="338"/>
      <c r="FL13" s="338"/>
      <c r="FM13" s="338"/>
      <c r="FN13" s="338"/>
      <c r="FO13" s="338"/>
      <c r="FP13" s="338"/>
      <c r="FQ13" s="338"/>
      <c r="FR13" s="338"/>
      <c r="FS13" s="338"/>
      <c r="FT13" s="338"/>
      <c r="FU13" s="338"/>
      <c r="FV13" s="338"/>
      <c r="FW13" s="338"/>
      <c r="FX13" s="338"/>
      <c r="FY13" s="338"/>
      <c r="FZ13" s="338"/>
      <c r="GA13" s="338"/>
      <c r="GB13" s="338"/>
      <c r="GC13" s="338"/>
      <c r="GD13" s="338"/>
      <c r="GE13" s="338"/>
      <c r="GF13" s="338"/>
      <c r="GG13" s="338"/>
      <c r="GH13" s="338"/>
      <c r="GI13" s="338"/>
      <c r="GJ13" s="338"/>
      <c r="GK13" s="338"/>
      <c r="GL13" s="338"/>
      <c r="GM13" s="338"/>
      <c r="GN13" s="338"/>
      <c r="GO13" s="338"/>
      <c r="GP13" s="338"/>
      <c r="GQ13" s="338"/>
      <c r="GR13" s="338"/>
      <c r="GS13" s="338"/>
      <c r="GT13" s="338"/>
      <c r="GU13" s="338"/>
      <c r="GV13" s="338"/>
      <c r="GW13" s="338"/>
      <c r="GX13" s="338"/>
      <c r="GY13" s="338"/>
      <c r="GZ13" s="338"/>
      <c r="HA13" s="338"/>
      <c r="HB13" s="338"/>
      <c r="HC13" s="338"/>
      <c r="HD13" s="338"/>
      <c r="HE13" s="338"/>
      <c r="HF13" s="338"/>
      <c r="HG13" s="338"/>
      <c r="HH13" s="338"/>
      <c r="HI13" s="338"/>
      <c r="HJ13" s="338"/>
      <c r="HK13" s="338"/>
      <c r="HL13" s="338"/>
      <c r="HM13" s="338"/>
      <c r="HN13" s="338"/>
      <c r="HO13" s="338"/>
      <c r="HP13" s="338"/>
      <c r="HQ13" s="338"/>
      <c r="HR13" s="338"/>
      <c r="HS13" s="338"/>
      <c r="HT13" s="338"/>
      <c r="HU13" s="338"/>
      <c r="HV13" s="338"/>
      <c r="HW13" s="338"/>
      <c r="HX13" s="338"/>
      <c r="HY13" s="338"/>
      <c r="HZ13" s="338"/>
      <c r="IA13" s="338"/>
      <c r="IB13" s="338"/>
      <c r="IC13" s="338"/>
      <c r="ID13" s="338"/>
      <c r="IE13" s="338"/>
      <c r="IF13" s="338"/>
      <c r="IG13" s="338"/>
      <c r="IH13" s="338"/>
      <c r="II13" s="338"/>
      <c r="IJ13" s="338"/>
      <c r="IK13" s="338"/>
      <c r="IL13" s="338"/>
      <c r="IM13" s="338"/>
      <c r="IN13" s="338"/>
      <c r="IO13" s="338"/>
      <c r="IP13" s="338"/>
      <c r="IQ13" s="338"/>
      <c r="IR13" s="338"/>
      <c r="IS13" s="338"/>
      <c r="IT13" s="338"/>
      <c r="IU13" s="338"/>
      <c r="IV13" s="338"/>
      <c r="IW13" s="338"/>
      <c r="IX13" s="338"/>
      <c r="IY13" s="338"/>
      <c r="IZ13" s="338"/>
      <c r="JA13" s="338"/>
      <c r="JB13" s="338"/>
      <c r="JC13" s="338"/>
      <c r="JD13" s="338"/>
      <c r="JE13" s="338"/>
      <c r="JF13" s="338"/>
      <c r="JG13" s="338"/>
      <c r="JH13" s="338"/>
      <c r="JI13" s="338"/>
      <c r="JJ13" s="338"/>
      <c r="JK13" s="338"/>
      <c r="JL13" s="338"/>
      <c r="JM13" s="338"/>
      <c r="JN13" s="338"/>
      <c r="JO13" s="338"/>
      <c r="JP13" s="338"/>
      <c r="JQ13" s="338"/>
      <c r="JR13" s="338"/>
      <c r="JS13" s="338"/>
      <c r="JT13" s="338"/>
      <c r="JU13" s="338"/>
      <c r="JV13" s="338"/>
      <c r="JW13" s="338"/>
      <c r="JX13" s="338"/>
      <c r="JY13" s="338"/>
      <c r="JZ13" s="338"/>
      <c r="KA13" s="338"/>
      <c r="KB13" s="338"/>
      <c r="KC13" s="338"/>
      <c r="KD13" s="338"/>
      <c r="KE13" s="338"/>
      <c r="KF13" s="338"/>
      <c r="KG13" s="338"/>
      <c r="KH13" s="338"/>
      <c r="KI13" s="338"/>
      <c r="KJ13" s="338"/>
      <c r="KK13" s="338"/>
      <c r="KL13" s="338"/>
      <c r="KM13" s="338"/>
      <c r="KN13" s="338"/>
      <c r="KO13" s="338"/>
      <c r="KP13" s="338"/>
      <c r="KQ13" s="338"/>
      <c r="KR13" s="338"/>
      <c r="KS13" s="338"/>
      <c r="KT13" s="338"/>
      <c r="KU13" s="338"/>
      <c r="KV13" s="338"/>
      <c r="KW13" s="338"/>
      <c r="KX13" s="338"/>
      <c r="KY13" s="338"/>
      <c r="KZ13" s="338"/>
      <c r="LA13" s="338"/>
      <c r="LB13" s="338"/>
      <c r="LC13" s="338"/>
      <c r="LD13" s="338"/>
      <c r="LE13" s="338"/>
      <c r="LF13" s="338"/>
      <c r="LG13" s="338"/>
      <c r="LH13" s="338"/>
      <c r="LI13" s="338"/>
      <c r="LJ13" s="338"/>
      <c r="LK13" s="338"/>
      <c r="LL13" s="338"/>
      <c r="LM13" s="338"/>
      <c r="LN13" s="338"/>
      <c r="LO13" s="338"/>
      <c r="LP13" s="338"/>
      <c r="LQ13" s="338"/>
      <c r="LR13" s="338"/>
      <c r="LS13" s="338"/>
      <c r="LT13" s="338"/>
      <c r="LU13" s="338"/>
      <c r="LV13" s="338"/>
    </row>
    <row r="14" spans="1:334" ht="15" customHeight="1">
      <c r="A14" s="190"/>
      <c r="B14" s="394" t="s">
        <v>147</v>
      </c>
      <c r="C14" s="192"/>
      <c r="D14" s="192"/>
      <c r="E14" s="192"/>
      <c r="F14" s="192"/>
      <c r="G14" s="192"/>
      <c r="H14" s="192"/>
      <c r="I14" s="212"/>
      <c r="J14" s="201"/>
      <c r="K14" s="201"/>
      <c r="L14" s="201"/>
      <c r="M14" s="201"/>
      <c r="N14" s="201"/>
      <c r="O14" s="201"/>
      <c r="P14" s="338" t="s">
        <v>140</v>
      </c>
      <c r="Q14" s="338" t="s">
        <v>141</v>
      </c>
      <c r="R14" s="338" t="s">
        <v>141</v>
      </c>
      <c r="S14" s="338" t="s">
        <v>141</v>
      </c>
      <c r="T14" s="338" t="s">
        <v>142</v>
      </c>
      <c r="U14" s="338" t="s">
        <v>57</v>
      </c>
      <c r="V14" s="338" t="s">
        <v>123</v>
      </c>
      <c r="W14" s="338" t="s">
        <v>123</v>
      </c>
      <c r="X14" s="338" t="s">
        <v>123</v>
      </c>
      <c r="Y14" s="338" t="s">
        <v>123</v>
      </c>
      <c r="Z14" s="338" t="s">
        <v>123</v>
      </c>
      <c r="AA14" s="338" t="s">
        <v>123</v>
      </c>
      <c r="AB14" s="338" t="s">
        <v>123</v>
      </c>
      <c r="AC14" s="338"/>
      <c r="AD14" s="338"/>
      <c r="AE14" s="338"/>
      <c r="AF14" s="338"/>
      <c r="AG14" s="338"/>
      <c r="AH14" s="338"/>
      <c r="AI14" s="338"/>
      <c r="AJ14" s="338"/>
      <c r="AK14" s="338"/>
      <c r="AL14" s="338"/>
      <c r="AM14" s="338"/>
      <c r="AN14" s="338"/>
      <c r="AO14" s="338"/>
      <c r="AP14" s="338"/>
      <c r="AQ14" s="338"/>
      <c r="AR14" s="338"/>
      <c r="AS14" s="338"/>
      <c r="AT14" s="338"/>
      <c r="AU14" s="338"/>
      <c r="AV14" s="338"/>
      <c r="AW14" s="338"/>
      <c r="AX14" s="338"/>
      <c r="AY14" s="338"/>
      <c r="AZ14" s="338"/>
      <c r="BA14" s="338"/>
      <c r="BB14" s="338"/>
      <c r="BC14" s="338"/>
      <c r="BD14" s="338"/>
      <c r="BE14" s="338"/>
      <c r="BF14" s="338"/>
      <c r="BG14" s="338"/>
      <c r="BH14" s="338"/>
      <c r="BI14" s="338"/>
      <c r="BJ14" s="338"/>
      <c r="BK14" s="338"/>
      <c r="BL14" s="338"/>
      <c r="BM14" s="338"/>
      <c r="BN14" s="338"/>
      <c r="BO14" s="338"/>
      <c r="BP14" s="338"/>
      <c r="BQ14" s="338"/>
      <c r="BR14" s="338"/>
      <c r="BS14" s="338"/>
      <c r="BT14" s="338"/>
      <c r="BU14" s="338"/>
      <c r="BV14" s="338"/>
      <c r="BW14" s="338"/>
      <c r="BX14" s="338"/>
      <c r="BY14" s="338"/>
      <c r="BZ14" s="338"/>
      <c r="CA14" s="338"/>
      <c r="CB14" s="338"/>
      <c r="CC14" s="338"/>
      <c r="CD14" s="338"/>
      <c r="CE14" s="338"/>
      <c r="CF14" s="338"/>
      <c r="CG14" s="338"/>
      <c r="CH14" s="338"/>
      <c r="CI14" s="338"/>
      <c r="CJ14" s="338"/>
      <c r="CK14" s="338"/>
      <c r="CL14" s="338"/>
      <c r="CM14" s="338"/>
      <c r="CN14" s="338"/>
      <c r="CO14" s="338"/>
      <c r="CP14" s="338"/>
      <c r="CQ14" s="338"/>
      <c r="CR14" s="338"/>
      <c r="CS14" s="338"/>
      <c r="CT14" s="338"/>
      <c r="CU14" s="338"/>
      <c r="CV14" s="338"/>
      <c r="CW14" s="338"/>
      <c r="CX14" s="338"/>
      <c r="CY14" s="338"/>
      <c r="CZ14" s="338"/>
      <c r="DA14" s="338"/>
      <c r="DB14" s="338"/>
      <c r="DC14" s="338"/>
      <c r="DD14" s="338"/>
      <c r="DE14" s="338"/>
      <c r="DF14" s="338"/>
      <c r="DG14" s="338"/>
      <c r="DH14" s="338"/>
      <c r="DI14" s="338"/>
      <c r="DJ14" s="338"/>
      <c r="DK14" s="338"/>
      <c r="DL14" s="338"/>
      <c r="DM14" s="338"/>
      <c r="DN14" s="338"/>
      <c r="DO14" s="338"/>
      <c r="DP14" s="338"/>
      <c r="DQ14" s="338"/>
      <c r="DR14" s="338"/>
      <c r="DS14" s="338"/>
      <c r="DT14" s="338"/>
      <c r="DU14" s="338"/>
      <c r="DV14" s="338"/>
      <c r="DW14" s="338"/>
      <c r="DX14" s="338"/>
      <c r="DY14" s="338"/>
      <c r="DZ14" s="338"/>
      <c r="EA14" s="338"/>
      <c r="EB14" s="338"/>
      <c r="EC14" s="338"/>
      <c r="ED14" s="338"/>
      <c r="EE14" s="338"/>
      <c r="EF14" s="338"/>
      <c r="EG14" s="338"/>
      <c r="EH14" s="338"/>
      <c r="EI14" s="338"/>
      <c r="EJ14" s="338"/>
      <c r="EK14" s="338"/>
      <c r="EL14" s="338"/>
      <c r="EM14" s="338"/>
      <c r="EN14" s="338"/>
      <c r="EO14" s="338"/>
      <c r="EP14" s="338"/>
      <c r="EQ14" s="338"/>
      <c r="ER14" s="338"/>
      <c r="ES14" s="338"/>
      <c r="ET14" s="338"/>
      <c r="EU14" s="338"/>
      <c r="EV14" s="338"/>
      <c r="EW14" s="338"/>
      <c r="EX14" s="338"/>
      <c r="EY14" s="338"/>
      <c r="EZ14" s="338"/>
      <c r="FA14" s="338"/>
      <c r="FB14" s="338"/>
      <c r="FC14" s="338"/>
      <c r="FD14" s="338"/>
      <c r="FE14" s="338"/>
      <c r="FF14" s="338"/>
      <c r="FG14" s="338"/>
      <c r="FH14" s="338"/>
      <c r="FI14" s="338"/>
      <c r="FJ14" s="338"/>
      <c r="FK14" s="338"/>
      <c r="FL14" s="338"/>
      <c r="FM14" s="338"/>
      <c r="FN14" s="338"/>
      <c r="FO14" s="338"/>
      <c r="FP14" s="338"/>
      <c r="FQ14" s="338"/>
      <c r="FR14" s="338"/>
      <c r="FS14" s="338"/>
      <c r="FT14" s="338"/>
      <c r="FU14" s="338"/>
      <c r="FV14" s="338"/>
      <c r="FW14" s="338"/>
      <c r="FX14" s="338"/>
      <c r="FY14" s="338"/>
      <c r="FZ14" s="338"/>
      <c r="GA14" s="338"/>
      <c r="GB14" s="338"/>
      <c r="GC14" s="338"/>
      <c r="GD14" s="338"/>
      <c r="GE14" s="338"/>
      <c r="GF14" s="338"/>
      <c r="GG14" s="338"/>
      <c r="GH14" s="338"/>
      <c r="GI14" s="338"/>
      <c r="GJ14" s="338"/>
      <c r="GK14" s="338"/>
      <c r="GL14" s="338"/>
      <c r="GM14" s="338"/>
      <c r="GN14" s="338"/>
      <c r="GO14" s="338"/>
      <c r="GP14" s="338"/>
      <c r="GQ14" s="338"/>
      <c r="GR14" s="338"/>
      <c r="GS14" s="338"/>
      <c r="GT14" s="338"/>
      <c r="GU14" s="338"/>
      <c r="GV14" s="338"/>
      <c r="GW14" s="338"/>
      <c r="GX14" s="338"/>
      <c r="GY14" s="338"/>
      <c r="GZ14" s="338"/>
      <c r="HA14" s="338"/>
      <c r="HB14" s="338"/>
      <c r="HC14" s="338"/>
      <c r="HD14" s="338"/>
      <c r="HE14" s="338"/>
      <c r="HF14" s="338"/>
      <c r="HG14" s="338"/>
      <c r="HH14" s="338"/>
      <c r="HI14" s="338"/>
      <c r="HJ14" s="338"/>
      <c r="HK14" s="338"/>
      <c r="HL14" s="338"/>
      <c r="HM14" s="338"/>
      <c r="HN14" s="338"/>
      <c r="HO14" s="338"/>
      <c r="HP14" s="338"/>
      <c r="HQ14" s="338"/>
      <c r="HR14" s="338"/>
      <c r="HS14" s="338"/>
      <c r="HT14" s="338"/>
      <c r="HU14" s="338"/>
      <c r="HV14" s="338"/>
      <c r="HW14" s="338"/>
      <c r="HX14" s="338"/>
      <c r="HY14" s="338"/>
      <c r="HZ14" s="338"/>
      <c r="IA14" s="338"/>
      <c r="IB14" s="338"/>
      <c r="IC14" s="338"/>
      <c r="ID14" s="338"/>
      <c r="IE14" s="338"/>
      <c r="IF14" s="338"/>
      <c r="IG14" s="338"/>
      <c r="IH14" s="338"/>
      <c r="II14" s="338"/>
      <c r="IJ14" s="338"/>
      <c r="IK14" s="338"/>
      <c r="IL14" s="338"/>
      <c r="IM14" s="338"/>
      <c r="IN14" s="338"/>
      <c r="IO14" s="338"/>
      <c r="IP14" s="338"/>
      <c r="IQ14" s="338"/>
      <c r="IR14" s="338"/>
      <c r="IS14" s="338"/>
      <c r="IT14" s="338"/>
      <c r="IU14" s="338"/>
      <c r="IV14" s="338"/>
      <c r="IW14" s="338"/>
      <c r="IX14" s="338"/>
      <c r="IY14" s="338"/>
      <c r="IZ14" s="338"/>
      <c r="JA14" s="338"/>
      <c r="JB14" s="338"/>
      <c r="JC14" s="338"/>
      <c r="JD14" s="338"/>
      <c r="JE14" s="338"/>
      <c r="JF14" s="338"/>
      <c r="JG14" s="338"/>
      <c r="JH14" s="338"/>
      <c r="JI14" s="338"/>
      <c r="JJ14" s="338"/>
      <c r="JK14" s="338"/>
      <c r="JL14" s="338"/>
      <c r="JM14" s="338"/>
      <c r="JN14" s="338"/>
      <c r="JO14" s="338"/>
      <c r="JP14" s="338"/>
      <c r="JQ14" s="338"/>
      <c r="JR14" s="338"/>
      <c r="JS14" s="338"/>
      <c r="JT14" s="338"/>
      <c r="JU14" s="338"/>
      <c r="JV14" s="338"/>
      <c r="JW14" s="338"/>
      <c r="JX14" s="338"/>
      <c r="JY14" s="338"/>
      <c r="JZ14" s="338"/>
      <c r="KA14" s="338"/>
      <c r="KB14" s="338"/>
      <c r="KC14" s="338"/>
      <c r="KD14" s="338"/>
      <c r="KE14" s="338"/>
      <c r="KF14" s="338"/>
      <c r="KG14" s="338"/>
      <c r="KH14" s="338"/>
      <c r="KI14" s="338"/>
      <c r="KJ14" s="338"/>
      <c r="KK14" s="338"/>
      <c r="KL14" s="338"/>
      <c r="KM14" s="338"/>
      <c r="KN14" s="338"/>
      <c r="KO14" s="338"/>
      <c r="KP14" s="338"/>
      <c r="KQ14" s="338"/>
      <c r="KR14" s="338"/>
      <c r="KS14" s="338"/>
      <c r="KT14" s="338"/>
      <c r="KU14" s="338"/>
      <c r="KV14" s="338"/>
      <c r="KW14" s="338"/>
      <c r="KX14" s="338"/>
      <c r="KY14" s="338"/>
      <c r="KZ14" s="338"/>
      <c r="LA14" s="338"/>
      <c r="LB14" s="338"/>
      <c r="LC14" s="338"/>
      <c r="LD14" s="338"/>
      <c r="LE14" s="338"/>
      <c r="LF14" s="338"/>
      <c r="LG14" s="338"/>
      <c r="LH14" s="338"/>
      <c r="LI14" s="338"/>
      <c r="LJ14" s="338"/>
      <c r="LK14" s="338"/>
      <c r="LL14" s="338"/>
      <c r="LM14" s="338"/>
      <c r="LN14" s="338"/>
      <c r="LO14" s="338"/>
      <c r="LP14" s="338"/>
      <c r="LQ14" s="338"/>
      <c r="LR14" s="338"/>
      <c r="LS14" s="338"/>
      <c r="LT14" s="338"/>
      <c r="LU14" s="338"/>
      <c r="LV14" s="338"/>
    </row>
    <row r="15" spans="1:334" ht="15" customHeight="1">
      <c r="A15" s="190"/>
      <c r="B15" s="394" t="s">
        <v>339</v>
      </c>
      <c r="C15" s="192"/>
      <c r="D15" s="192"/>
      <c r="E15" s="192"/>
      <c r="F15" s="192"/>
      <c r="G15" s="192"/>
      <c r="H15" s="192"/>
      <c r="I15" s="212"/>
      <c r="J15" s="201"/>
      <c r="K15" s="201"/>
      <c r="L15" s="201"/>
      <c r="M15" s="201"/>
      <c r="N15" s="201"/>
      <c r="O15" s="201"/>
      <c r="P15" s="338" t="s">
        <v>140</v>
      </c>
      <c r="Q15" s="338" t="s">
        <v>141</v>
      </c>
      <c r="R15" s="338" t="s">
        <v>141</v>
      </c>
      <c r="S15" s="338" t="s">
        <v>141</v>
      </c>
      <c r="T15" s="338" t="s">
        <v>142</v>
      </c>
      <c r="U15" s="338" t="s">
        <v>57</v>
      </c>
      <c r="V15" s="338" t="s">
        <v>123</v>
      </c>
      <c r="W15" s="338" t="s">
        <v>123</v>
      </c>
      <c r="X15" s="338" t="s">
        <v>123</v>
      </c>
      <c r="Y15" s="338" t="s">
        <v>123</v>
      </c>
      <c r="Z15" s="338" t="s">
        <v>123</v>
      </c>
      <c r="AA15" s="338" t="s">
        <v>123</v>
      </c>
      <c r="AB15" s="338" t="s">
        <v>123</v>
      </c>
      <c r="AC15" s="338" t="s">
        <v>123</v>
      </c>
      <c r="AD15" s="338" t="s">
        <v>123</v>
      </c>
      <c r="AE15" s="338" t="s">
        <v>123</v>
      </c>
      <c r="AF15" s="338" t="s">
        <v>123</v>
      </c>
      <c r="AG15" s="338" t="s">
        <v>123</v>
      </c>
      <c r="AH15" s="338" t="s">
        <v>123</v>
      </c>
      <c r="AI15" s="338" t="s">
        <v>123</v>
      </c>
      <c r="AJ15" s="338" t="s">
        <v>123</v>
      </c>
      <c r="AK15" s="338" t="s">
        <v>123</v>
      </c>
      <c r="AL15" s="338" t="s">
        <v>123</v>
      </c>
      <c r="AM15" s="338" t="s">
        <v>123</v>
      </c>
      <c r="AN15" s="338"/>
      <c r="AO15" s="338" t="s">
        <v>123</v>
      </c>
      <c r="AP15" s="338" t="s">
        <v>123</v>
      </c>
      <c r="AQ15" s="338"/>
      <c r="AR15" s="338" t="s">
        <v>123</v>
      </c>
      <c r="AS15" s="338" t="s">
        <v>123</v>
      </c>
      <c r="AT15" s="338" t="s">
        <v>123</v>
      </c>
      <c r="AU15" s="338" t="s">
        <v>123</v>
      </c>
      <c r="AV15" s="338"/>
      <c r="AW15" s="338"/>
      <c r="AX15" s="338"/>
      <c r="AY15" s="338"/>
      <c r="AZ15" s="338"/>
      <c r="BA15" s="338"/>
      <c r="BB15" s="338"/>
      <c r="BC15" s="338"/>
      <c r="BD15" s="338"/>
      <c r="BE15" s="338"/>
      <c r="BF15" s="338"/>
      <c r="BG15" s="338"/>
      <c r="BH15" s="338"/>
      <c r="BI15" s="338"/>
      <c r="BJ15" s="338"/>
      <c r="BK15" s="338"/>
      <c r="BL15" s="338"/>
      <c r="BM15" s="338"/>
      <c r="BN15" s="338"/>
      <c r="BO15" s="338"/>
      <c r="BP15" s="338"/>
      <c r="BQ15" s="338"/>
      <c r="BR15" s="338"/>
      <c r="BS15" s="338"/>
      <c r="BT15" s="338"/>
      <c r="BU15" s="338"/>
      <c r="BV15" s="338"/>
      <c r="BW15" s="338"/>
      <c r="BX15" s="338"/>
      <c r="BY15" s="338"/>
      <c r="BZ15" s="338"/>
      <c r="CA15" s="338"/>
      <c r="CB15" s="338"/>
      <c r="CC15" s="338"/>
      <c r="CD15" s="338"/>
      <c r="CE15" s="338"/>
      <c r="CF15" s="338"/>
      <c r="CG15" s="338"/>
      <c r="CH15" s="338"/>
      <c r="CI15" s="338"/>
      <c r="CJ15" s="338"/>
      <c r="CK15" s="338"/>
      <c r="CL15" s="338"/>
      <c r="CM15" s="338"/>
      <c r="CN15" s="338"/>
      <c r="CO15" s="338"/>
      <c r="CP15" s="338"/>
      <c r="CQ15" s="338"/>
      <c r="CR15" s="338"/>
      <c r="CS15" s="338"/>
      <c r="CT15" s="338"/>
      <c r="CU15" s="338"/>
      <c r="CV15" s="338"/>
      <c r="CW15" s="338"/>
      <c r="CX15" s="338"/>
      <c r="CY15" s="338"/>
      <c r="CZ15" s="338"/>
      <c r="DA15" s="338"/>
      <c r="DB15" s="338"/>
      <c r="DC15" s="338"/>
      <c r="DD15" s="338"/>
      <c r="DE15" s="338"/>
      <c r="DF15" s="338"/>
      <c r="DG15" s="338"/>
      <c r="DH15" s="338"/>
      <c r="DI15" s="338"/>
      <c r="DJ15" s="338"/>
      <c r="DK15" s="338"/>
      <c r="DL15" s="338"/>
      <c r="DM15" s="338"/>
      <c r="DN15" s="338"/>
      <c r="DO15" s="338"/>
      <c r="DP15" s="338"/>
      <c r="DQ15" s="338"/>
      <c r="DR15" s="338"/>
      <c r="DS15" s="338"/>
      <c r="DT15" s="338"/>
      <c r="DU15" s="338"/>
      <c r="DV15" s="338"/>
      <c r="DW15" s="338"/>
      <c r="DX15" s="338"/>
      <c r="DY15" s="338"/>
      <c r="DZ15" s="338"/>
      <c r="EA15" s="338"/>
      <c r="EB15" s="338"/>
      <c r="EC15" s="338"/>
      <c r="ED15" s="338"/>
      <c r="EE15" s="338"/>
      <c r="EF15" s="338"/>
      <c r="EG15" s="338"/>
      <c r="EH15" s="338"/>
      <c r="EI15" s="338"/>
      <c r="EJ15" s="338"/>
      <c r="EK15" s="338"/>
      <c r="EL15" s="338"/>
      <c r="EM15" s="338"/>
      <c r="EN15" s="338"/>
      <c r="EO15" s="338"/>
      <c r="EP15" s="338"/>
      <c r="EQ15" s="338"/>
      <c r="ER15" s="338"/>
      <c r="ES15" s="338"/>
      <c r="ET15" s="338"/>
      <c r="EU15" s="338"/>
      <c r="EV15" s="338"/>
      <c r="EW15" s="338"/>
      <c r="EX15" s="338"/>
      <c r="EY15" s="338"/>
      <c r="EZ15" s="338"/>
      <c r="FA15" s="338"/>
      <c r="FB15" s="338"/>
      <c r="FC15" s="338"/>
      <c r="FD15" s="338"/>
      <c r="FE15" s="338"/>
      <c r="FF15" s="338"/>
      <c r="FG15" s="338"/>
      <c r="FH15" s="338"/>
      <c r="FI15" s="338"/>
      <c r="FJ15" s="338"/>
      <c r="FK15" s="338"/>
      <c r="FL15" s="338"/>
      <c r="FM15" s="338"/>
      <c r="FN15" s="338"/>
      <c r="FO15" s="338"/>
      <c r="FP15" s="338"/>
      <c r="FQ15" s="338"/>
      <c r="FR15" s="338"/>
      <c r="FS15" s="338"/>
      <c r="FT15" s="338"/>
      <c r="FU15" s="338"/>
      <c r="FV15" s="338"/>
      <c r="FW15" s="338"/>
      <c r="FX15" s="338"/>
      <c r="FY15" s="338"/>
      <c r="FZ15" s="338"/>
      <c r="GA15" s="338"/>
      <c r="GB15" s="338"/>
      <c r="GC15" s="338"/>
      <c r="GD15" s="338"/>
      <c r="GE15" s="338"/>
      <c r="GF15" s="338"/>
      <c r="GG15" s="338"/>
      <c r="GH15" s="338"/>
      <c r="GI15" s="338"/>
      <c r="GJ15" s="338"/>
      <c r="GK15" s="338"/>
      <c r="GL15" s="338"/>
      <c r="GM15" s="338"/>
      <c r="GN15" s="338"/>
      <c r="GO15" s="338"/>
      <c r="GP15" s="338"/>
      <c r="GQ15" s="338"/>
      <c r="GR15" s="338"/>
      <c r="GS15" s="338"/>
      <c r="GT15" s="338"/>
      <c r="GU15" s="338"/>
      <c r="GV15" s="338"/>
      <c r="GW15" s="338"/>
      <c r="GX15" s="338"/>
      <c r="GY15" s="338"/>
      <c r="GZ15" s="338"/>
      <c r="HA15" s="338"/>
      <c r="HB15" s="338"/>
      <c r="HC15" s="338"/>
      <c r="HD15" s="338"/>
      <c r="HE15" s="338"/>
      <c r="HF15" s="338"/>
      <c r="HG15" s="338"/>
      <c r="HH15" s="338"/>
      <c r="HI15" s="338"/>
      <c r="HJ15" s="338"/>
      <c r="HK15" s="338"/>
      <c r="HL15" s="338"/>
      <c r="HM15" s="338"/>
      <c r="HN15" s="338"/>
      <c r="HO15" s="338"/>
      <c r="HP15" s="338"/>
      <c r="HQ15" s="338"/>
      <c r="HR15" s="338"/>
      <c r="HS15" s="338"/>
      <c r="HT15" s="338"/>
      <c r="HU15" s="338"/>
      <c r="HV15" s="338"/>
      <c r="HW15" s="338"/>
      <c r="HX15" s="338"/>
      <c r="HY15" s="338"/>
      <c r="HZ15" s="338"/>
      <c r="IA15" s="338"/>
      <c r="IB15" s="338"/>
      <c r="IC15" s="338"/>
      <c r="ID15" s="338"/>
      <c r="IE15" s="338"/>
      <c r="IF15" s="338"/>
      <c r="IG15" s="338"/>
      <c r="IH15" s="338"/>
      <c r="II15" s="338"/>
      <c r="IJ15" s="338"/>
      <c r="IK15" s="338"/>
      <c r="IL15" s="338"/>
      <c r="IM15" s="338"/>
      <c r="IN15" s="338"/>
      <c r="IO15" s="338"/>
      <c r="IP15" s="338"/>
      <c r="IQ15" s="338"/>
      <c r="IR15" s="338"/>
      <c r="IS15" s="338"/>
      <c r="IT15" s="338"/>
      <c r="IU15" s="338"/>
      <c r="IV15" s="338"/>
      <c r="IW15" s="338"/>
      <c r="IX15" s="338"/>
      <c r="IY15" s="338"/>
      <c r="IZ15" s="338"/>
      <c r="JA15" s="338"/>
      <c r="JB15" s="338"/>
      <c r="JC15" s="338"/>
      <c r="JD15" s="338"/>
      <c r="JE15" s="338"/>
      <c r="JF15" s="338"/>
      <c r="JG15" s="338"/>
      <c r="JH15" s="338"/>
      <c r="JI15" s="338"/>
      <c r="JJ15" s="338"/>
      <c r="JK15" s="338"/>
      <c r="JL15" s="338"/>
      <c r="JM15" s="338"/>
      <c r="JN15" s="338"/>
      <c r="JO15" s="338"/>
      <c r="JP15" s="338"/>
      <c r="JQ15" s="338"/>
      <c r="JR15" s="338"/>
      <c r="JS15" s="338"/>
      <c r="JT15" s="338"/>
      <c r="JU15" s="338"/>
      <c r="JV15" s="338"/>
      <c r="JW15" s="338"/>
      <c r="JX15" s="338"/>
      <c r="JY15" s="338"/>
      <c r="JZ15" s="338"/>
      <c r="KA15" s="338"/>
      <c r="KB15" s="338"/>
      <c r="KC15" s="338"/>
      <c r="KD15" s="338"/>
      <c r="KE15" s="338"/>
      <c r="KF15" s="338"/>
      <c r="KG15" s="338"/>
      <c r="KH15" s="338"/>
      <c r="KI15" s="338"/>
      <c r="KJ15" s="338"/>
      <c r="KK15" s="338"/>
      <c r="KL15" s="338"/>
      <c r="KM15" s="338"/>
      <c r="KN15" s="338"/>
      <c r="KO15" s="338"/>
      <c r="KP15" s="338"/>
      <c r="KQ15" s="338"/>
      <c r="KR15" s="338"/>
      <c r="KS15" s="338"/>
      <c r="KT15" s="338"/>
      <c r="KU15" s="338"/>
      <c r="KV15" s="338"/>
      <c r="KW15" s="338"/>
      <c r="KX15" s="338"/>
      <c r="KY15" s="338"/>
      <c r="KZ15" s="338"/>
      <c r="LA15" s="338"/>
      <c r="LB15" s="338"/>
      <c r="LC15" s="338"/>
      <c r="LD15" s="338"/>
      <c r="LE15" s="338"/>
      <c r="LF15" s="338"/>
      <c r="LG15" s="338"/>
      <c r="LH15" s="338"/>
      <c r="LI15" s="338"/>
      <c r="LJ15" s="338"/>
      <c r="LK15" s="338"/>
      <c r="LL15" s="338"/>
      <c r="LM15" s="338"/>
      <c r="LN15" s="338"/>
      <c r="LO15" s="338"/>
      <c r="LP15" s="338"/>
      <c r="LQ15" s="338"/>
      <c r="LR15" s="338"/>
      <c r="LS15" s="338"/>
      <c r="LT15" s="338"/>
      <c r="LU15" s="338"/>
      <c r="LV15" s="338"/>
    </row>
    <row r="16" spans="1:334" ht="15" customHeight="1" collapsed="1">
      <c r="A16" s="190"/>
      <c r="B16" s="394" t="s">
        <v>345</v>
      </c>
      <c r="C16" s="192"/>
      <c r="D16" s="192"/>
      <c r="E16" s="192"/>
      <c r="F16" s="192"/>
      <c r="G16" s="192"/>
      <c r="H16" s="192"/>
      <c r="I16" s="212"/>
      <c r="J16" s="201"/>
      <c r="K16" s="201"/>
      <c r="L16" s="201"/>
      <c r="M16" s="201"/>
      <c r="N16" s="201"/>
      <c r="O16" s="201"/>
      <c r="P16" s="338" t="s">
        <v>140</v>
      </c>
      <c r="Q16" s="338" t="s">
        <v>141</v>
      </c>
      <c r="R16" s="338" t="s">
        <v>141</v>
      </c>
      <c r="S16" s="338" t="s">
        <v>141</v>
      </c>
      <c r="T16" s="338" t="s">
        <v>142</v>
      </c>
      <c r="U16" s="338" t="s">
        <v>57</v>
      </c>
      <c r="V16" s="338" t="s">
        <v>123</v>
      </c>
      <c r="W16" s="338" t="s">
        <v>123</v>
      </c>
      <c r="X16" s="338" t="s">
        <v>123</v>
      </c>
      <c r="Y16" s="338" t="s">
        <v>123</v>
      </c>
      <c r="Z16" s="338" t="s">
        <v>123</v>
      </c>
      <c r="AA16" s="338" t="s">
        <v>123</v>
      </c>
      <c r="AB16" s="338" t="s">
        <v>123</v>
      </c>
      <c r="AC16" s="338" t="s">
        <v>123</v>
      </c>
      <c r="AD16" s="338" t="s">
        <v>123</v>
      </c>
      <c r="AE16" s="338" t="s">
        <v>123</v>
      </c>
      <c r="AF16" s="338" t="s">
        <v>123</v>
      </c>
      <c r="AG16" s="338" t="s">
        <v>123</v>
      </c>
      <c r="AH16" s="338" t="s">
        <v>123</v>
      </c>
      <c r="AI16" s="338" t="s">
        <v>123</v>
      </c>
      <c r="AJ16" s="338" t="s">
        <v>123</v>
      </c>
      <c r="AK16" s="338" t="s">
        <v>123</v>
      </c>
      <c r="AL16" s="338" t="s">
        <v>123</v>
      </c>
      <c r="AM16" s="338" t="s">
        <v>123</v>
      </c>
      <c r="AN16" s="338"/>
      <c r="AO16" s="338" t="s">
        <v>123</v>
      </c>
      <c r="AP16" s="338" t="s">
        <v>123</v>
      </c>
      <c r="AQ16" s="338"/>
      <c r="AR16" s="338" t="s">
        <v>123</v>
      </c>
      <c r="AS16" s="338" t="s">
        <v>123</v>
      </c>
      <c r="AT16" s="338" t="s">
        <v>123</v>
      </c>
      <c r="AU16" s="338" t="s">
        <v>123</v>
      </c>
      <c r="AV16" s="338" t="s">
        <v>123</v>
      </c>
      <c r="AW16" s="338" t="s">
        <v>123</v>
      </c>
      <c r="AX16" s="338" t="s">
        <v>123</v>
      </c>
      <c r="AY16" s="338"/>
      <c r="AZ16" s="338"/>
      <c r="BA16" s="338"/>
      <c r="BB16" s="338"/>
      <c r="BC16" s="338"/>
      <c r="BD16" s="338"/>
      <c r="BE16" s="338"/>
      <c r="BF16" s="338"/>
      <c r="BG16" s="338"/>
      <c r="BH16" s="338"/>
      <c r="BI16" s="338"/>
      <c r="BJ16" s="338"/>
      <c r="BK16" s="338"/>
      <c r="BL16" s="338"/>
      <c r="BM16" s="338"/>
      <c r="BN16" s="338"/>
      <c r="BO16" s="338"/>
      <c r="BP16" s="338"/>
      <c r="BQ16" s="338"/>
      <c r="BR16" s="338"/>
      <c r="BS16" s="338"/>
      <c r="BT16" s="338"/>
      <c r="BU16" s="338"/>
      <c r="BV16" s="338"/>
      <c r="BW16" s="338"/>
      <c r="BX16" s="338"/>
      <c r="BY16" s="338"/>
      <c r="BZ16" s="338"/>
      <c r="CA16" s="338"/>
      <c r="CB16" s="338"/>
      <c r="CC16" s="338"/>
      <c r="CD16" s="338"/>
      <c r="CE16" s="338"/>
      <c r="CF16" s="338"/>
      <c r="CG16" s="338"/>
      <c r="CH16" s="338"/>
      <c r="CI16" s="338"/>
      <c r="CJ16" s="338"/>
      <c r="CK16" s="338"/>
      <c r="CL16" s="338"/>
      <c r="CM16" s="338"/>
      <c r="CN16" s="338"/>
      <c r="CO16" s="338"/>
      <c r="CP16" s="338"/>
      <c r="CQ16" s="338"/>
      <c r="CR16" s="338"/>
      <c r="CS16" s="338"/>
      <c r="CT16" s="338"/>
      <c r="CU16" s="338"/>
      <c r="CV16" s="338"/>
      <c r="CW16" s="338"/>
      <c r="CX16" s="338"/>
      <c r="CY16" s="338"/>
      <c r="CZ16" s="338"/>
      <c r="DA16" s="338"/>
      <c r="DB16" s="338"/>
      <c r="DC16" s="338"/>
      <c r="DD16" s="338"/>
      <c r="DE16" s="338"/>
      <c r="DF16" s="338"/>
      <c r="DG16" s="338"/>
      <c r="DH16" s="338"/>
      <c r="DI16" s="338"/>
      <c r="DJ16" s="338"/>
      <c r="DK16" s="338"/>
      <c r="DL16" s="338"/>
      <c r="DM16" s="338"/>
      <c r="DN16" s="338"/>
      <c r="DO16" s="338"/>
      <c r="DP16" s="338"/>
      <c r="DQ16" s="338"/>
      <c r="DR16" s="338"/>
      <c r="DS16" s="338"/>
      <c r="DT16" s="338"/>
      <c r="DU16" s="338"/>
      <c r="DV16" s="338"/>
      <c r="DW16" s="338"/>
      <c r="DX16" s="338"/>
      <c r="DY16" s="338"/>
      <c r="DZ16" s="338"/>
      <c r="EA16" s="338"/>
      <c r="EB16" s="338"/>
      <c r="EC16" s="338"/>
      <c r="ED16" s="338"/>
      <c r="EE16" s="338"/>
      <c r="EF16" s="338"/>
      <c r="EG16" s="338"/>
      <c r="EH16" s="338"/>
      <c r="EI16" s="338"/>
      <c r="EJ16" s="338"/>
      <c r="EK16" s="338"/>
      <c r="EL16" s="338"/>
      <c r="EM16" s="338"/>
      <c r="EN16" s="338"/>
      <c r="EO16" s="338"/>
      <c r="EP16" s="338"/>
      <c r="EQ16" s="338"/>
      <c r="ER16" s="338"/>
      <c r="ES16" s="338"/>
      <c r="ET16" s="338"/>
      <c r="EU16" s="338"/>
      <c r="EV16" s="338"/>
      <c r="EW16" s="338"/>
      <c r="EX16" s="338"/>
      <c r="EY16" s="338"/>
      <c r="EZ16" s="338"/>
      <c r="FA16" s="338"/>
      <c r="FB16" s="338"/>
      <c r="FC16" s="338"/>
      <c r="FD16" s="338"/>
      <c r="FE16" s="338"/>
      <c r="FF16" s="338"/>
      <c r="FG16" s="338"/>
      <c r="FH16" s="338"/>
      <c r="FI16" s="338"/>
      <c r="FJ16" s="338"/>
      <c r="FK16" s="338"/>
      <c r="FL16" s="338"/>
      <c r="FM16" s="338"/>
      <c r="FN16" s="338"/>
      <c r="FO16" s="338"/>
      <c r="FP16" s="338"/>
      <c r="FQ16" s="338"/>
      <c r="FR16" s="338"/>
      <c r="FS16" s="338"/>
      <c r="FT16" s="338"/>
      <c r="FU16" s="338"/>
      <c r="FV16" s="338"/>
      <c r="FW16" s="338"/>
      <c r="FX16" s="338"/>
      <c r="FY16" s="338"/>
      <c r="FZ16" s="338"/>
      <c r="GA16" s="338"/>
      <c r="GB16" s="338"/>
      <c r="GC16" s="338"/>
      <c r="GD16" s="338"/>
      <c r="GE16" s="338"/>
      <c r="GF16" s="338"/>
      <c r="GG16" s="338"/>
      <c r="GH16" s="338"/>
      <c r="GI16" s="338"/>
      <c r="GJ16" s="338"/>
      <c r="GK16" s="338"/>
      <c r="GL16" s="338"/>
      <c r="GM16" s="338"/>
      <c r="GN16" s="338"/>
      <c r="GO16" s="338"/>
      <c r="GP16" s="338"/>
      <c r="GQ16" s="338"/>
      <c r="GR16" s="338"/>
      <c r="GS16" s="338"/>
      <c r="GT16" s="338"/>
      <c r="GU16" s="338"/>
      <c r="GV16" s="338"/>
      <c r="GW16" s="338"/>
      <c r="GX16" s="338"/>
      <c r="GY16" s="338"/>
      <c r="GZ16" s="338"/>
      <c r="HA16" s="338"/>
      <c r="HB16" s="338"/>
      <c r="HC16" s="338"/>
      <c r="HD16" s="338"/>
      <c r="HE16" s="338"/>
      <c r="HF16" s="338"/>
      <c r="HG16" s="338"/>
      <c r="HH16" s="338"/>
      <c r="HI16" s="338"/>
      <c r="HJ16" s="338"/>
      <c r="HK16" s="338"/>
      <c r="HL16" s="338"/>
      <c r="HM16" s="338"/>
      <c r="HN16" s="338"/>
      <c r="HO16" s="338"/>
      <c r="HP16" s="338"/>
      <c r="HQ16" s="338"/>
      <c r="HR16" s="338"/>
      <c r="HS16" s="338"/>
      <c r="HT16" s="338"/>
      <c r="HU16" s="338"/>
      <c r="HV16" s="338"/>
      <c r="HW16" s="338"/>
      <c r="HX16" s="338"/>
      <c r="HY16" s="338"/>
      <c r="HZ16" s="338"/>
      <c r="IA16" s="338"/>
      <c r="IB16" s="338"/>
      <c r="IC16" s="338"/>
      <c r="ID16" s="338"/>
      <c r="IE16" s="338"/>
      <c r="IF16" s="338"/>
      <c r="IG16" s="338"/>
      <c r="IH16" s="338"/>
      <c r="II16" s="338"/>
      <c r="IJ16" s="338"/>
      <c r="IK16" s="338"/>
      <c r="IL16" s="338"/>
      <c r="IM16" s="338"/>
      <c r="IN16" s="338"/>
      <c r="IO16" s="338"/>
      <c r="IP16" s="338"/>
      <c r="IQ16" s="338"/>
      <c r="IR16" s="338"/>
      <c r="IS16" s="338"/>
      <c r="IT16" s="338"/>
      <c r="IU16" s="338"/>
      <c r="IV16" s="338"/>
      <c r="IW16" s="338"/>
      <c r="IX16" s="338"/>
      <c r="IY16" s="338"/>
      <c r="IZ16" s="338"/>
      <c r="JA16" s="338"/>
      <c r="JB16" s="338"/>
      <c r="JC16" s="338"/>
      <c r="JD16" s="338"/>
      <c r="JE16" s="338"/>
      <c r="JF16" s="338"/>
      <c r="JG16" s="338"/>
      <c r="JH16" s="338"/>
      <c r="JI16" s="338"/>
      <c r="JJ16" s="338"/>
      <c r="JK16" s="338"/>
      <c r="JL16" s="338"/>
      <c r="JM16" s="338"/>
      <c r="JN16" s="338"/>
      <c r="JO16" s="338"/>
      <c r="JP16" s="338"/>
      <c r="JQ16" s="338"/>
      <c r="JR16" s="338"/>
      <c r="JS16" s="338"/>
      <c r="JT16" s="338"/>
      <c r="JU16" s="338"/>
      <c r="JV16" s="338"/>
      <c r="JW16" s="338"/>
      <c r="JX16" s="338"/>
      <c r="JY16" s="338"/>
      <c r="JZ16" s="338"/>
      <c r="KA16" s="338"/>
      <c r="KB16" s="338"/>
      <c r="KC16" s="338"/>
      <c r="KD16" s="338"/>
      <c r="KE16" s="338"/>
      <c r="KF16" s="338"/>
      <c r="KG16" s="338"/>
      <c r="KH16" s="338"/>
      <c r="KI16" s="338"/>
      <c r="KJ16" s="338"/>
      <c r="KK16" s="338"/>
      <c r="KL16" s="338"/>
      <c r="KM16" s="338"/>
      <c r="KN16" s="338"/>
      <c r="KO16" s="338"/>
      <c r="KP16" s="338"/>
      <c r="KQ16" s="338"/>
      <c r="KR16" s="338"/>
      <c r="KS16" s="338"/>
      <c r="KT16" s="338"/>
      <c r="KU16" s="338"/>
      <c r="KV16" s="338"/>
      <c r="KW16" s="338"/>
      <c r="KX16" s="338"/>
      <c r="KY16" s="338"/>
      <c r="KZ16" s="338"/>
      <c r="LA16" s="338"/>
      <c r="LB16" s="338"/>
      <c r="LC16" s="338"/>
      <c r="LD16" s="338"/>
      <c r="LE16" s="338"/>
      <c r="LF16" s="338"/>
      <c r="LG16" s="338"/>
      <c r="LH16" s="338"/>
      <c r="LI16" s="338"/>
      <c r="LJ16" s="338"/>
      <c r="LK16" s="338"/>
      <c r="LL16" s="338"/>
      <c r="LM16" s="338"/>
      <c r="LN16" s="338"/>
      <c r="LO16" s="338"/>
      <c r="LP16" s="338"/>
      <c r="LQ16" s="338"/>
      <c r="LR16" s="338"/>
      <c r="LS16" s="338"/>
      <c r="LT16" s="338"/>
      <c r="LU16" s="338"/>
      <c r="LV16" s="338"/>
    </row>
    <row r="17" spans="1:334" ht="15" hidden="1" customHeight="1" outlineLevel="1">
      <c r="A17" s="190"/>
      <c r="B17" s="191" t="s">
        <v>139</v>
      </c>
      <c r="C17" s="192" t="s">
        <v>109</v>
      </c>
      <c r="D17" s="192" t="s">
        <v>119</v>
      </c>
      <c r="E17" s="192"/>
      <c r="F17" s="192"/>
      <c r="G17" s="192"/>
      <c r="H17" s="192"/>
      <c r="I17" s="212"/>
      <c r="J17" s="201"/>
      <c r="K17" s="201"/>
      <c r="L17" s="201"/>
      <c r="M17" s="201"/>
      <c r="N17" s="201"/>
      <c r="O17" s="201"/>
      <c r="P17" s="201"/>
      <c r="Q17" s="201"/>
      <c r="R17" s="201"/>
      <c r="S17" s="201"/>
      <c r="T17" s="201"/>
      <c r="U17" s="201"/>
      <c r="V17" s="201"/>
      <c r="W17" s="201"/>
      <c r="X17" s="201"/>
      <c r="Y17" s="201" t="s">
        <v>140</v>
      </c>
      <c r="Z17" s="201" t="s">
        <v>141</v>
      </c>
      <c r="AA17" s="201" t="s">
        <v>141</v>
      </c>
      <c r="AB17" s="201" t="s">
        <v>141</v>
      </c>
      <c r="AC17" s="201" t="s">
        <v>142</v>
      </c>
      <c r="AD17" s="201" t="s">
        <v>57</v>
      </c>
      <c r="AE17" s="201" t="s">
        <v>123</v>
      </c>
      <c r="AF17" s="201" t="s">
        <v>123</v>
      </c>
      <c r="AG17" s="201" t="s">
        <v>123</v>
      </c>
      <c r="AH17" s="201" t="s">
        <v>123</v>
      </c>
      <c r="AI17" s="201" t="s">
        <v>123</v>
      </c>
      <c r="AJ17" s="201" t="s">
        <v>123</v>
      </c>
      <c r="AK17" s="201" t="s">
        <v>123</v>
      </c>
      <c r="AL17" s="201" t="s">
        <v>123</v>
      </c>
      <c r="AM17" s="201" t="s">
        <v>123</v>
      </c>
      <c r="AN17" s="338"/>
      <c r="AO17" s="201" t="s">
        <v>123</v>
      </c>
      <c r="AP17" s="201" t="s">
        <v>123</v>
      </c>
      <c r="AQ17" s="338"/>
      <c r="AR17" s="201" t="s">
        <v>123</v>
      </c>
      <c r="AS17" s="201" t="s">
        <v>123</v>
      </c>
      <c r="AT17" s="201" t="s">
        <v>123</v>
      </c>
      <c r="AU17" s="201" t="s">
        <v>123</v>
      </c>
      <c r="AV17" s="201" t="s">
        <v>123</v>
      </c>
      <c r="AW17" s="201" t="s">
        <v>123</v>
      </c>
      <c r="AX17" s="201" t="s">
        <v>123</v>
      </c>
      <c r="AY17" s="201" t="s">
        <v>123</v>
      </c>
      <c r="AZ17" s="201"/>
      <c r="BA17" s="201"/>
      <c r="BB17" s="201"/>
      <c r="BC17" s="201"/>
      <c r="BD17" s="201"/>
      <c r="BE17" s="201"/>
      <c r="BF17" s="201"/>
      <c r="BG17" s="201"/>
      <c r="BH17" s="201"/>
      <c r="BI17" s="201"/>
      <c r="BJ17" s="201"/>
      <c r="BK17" s="201"/>
      <c r="BL17" s="201"/>
      <c r="BM17" s="201"/>
      <c r="BN17" s="201"/>
      <c r="BO17" s="201"/>
      <c r="BP17" s="338"/>
      <c r="BQ17" s="201"/>
      <c r="BR17" s="201"/>
      <c r="BS17" s="201"/>
      <c r="BT17" s="201"/>
      <c r="BU17" s="201"/>
      <c r="BV17" s="201"/>
      <c r="BW17" s="201"/>
      <c r="BX17" s="201"/>
      <c r="BY17" s="201"/>
      <c r="BZ17" s="201"/>
      <c r="CA17" s="201"/>
      <c r="CB17" s="201"/>
      <c r="CC17" s="201"/>
      <c r="CD17" s="201"/>
      <c r="CE17" s="201"/>
      <c r="CF17" s="201"/>
      <c r="CG17" s="201"/>
      <c r="CH17" s="201"/>
      <c r="CI17" s="201"/>
      <c r="CJ17" s="201"/>
      <c r="CK17" s="201"/>
      <c r="CL17" s="201"/>
      <c r="CM17" s="201"/>
      <c r="CN17" s="201"/>
      <c r="CO17" s="201"/>
      <c r="CP17" s="201"/>
      <c r="CQ17" s="201"/>
      <c r="CR17" s="201"/>
      <c r="CS17" s="201"/>
      <c r="CT17" s="201"/>
      <c r="CU17" s="201"/>
      <c r="CV17" s="201"/>
      <c r="CW17" s="201"/>
      <c r="CX17" s="201"/>
      <c r="CY17" s="201"/>
      <c r="CZ17" s="201"/>
      <c r="DA17" s="201"/>
      <c r="DB17" s="201"/>
      <c r="DC17" s="201"/>
      <c r="DD17" s="201"/>
      <c r="DE17" s="201"/>
      <c r="DF17" s="201"/>
      <c r="DG17" s="201"/>
      <c r="DH17" s="201"/>
      <c r="DI17" s="201"/>
      <c r="DJ17" s="201"/>
      <c r="DK17" s="201"/>
      <c r="DL17" s="201"/>
      <c r="DM17" s="201"/>
      <c r="DN17" s="201"/>
      <c r="DO17" s="201"/>
      <c r="DP17" s="201"/>
      <c r="DQ17" s="201"/>
      <c r="DR17" s="201"/>
      <c r="DS17" s="201"/>
      <c r="DT17" s="201"/>
      <c r="DU17" s="201"/>
      <c r="DV17" s="201"/>
      <c r="DW17" s="201"/>
      <c r="DX17" s="201"/>
      <c r="DY17" s="201"/>
      <c r="DZ17" s="201"/>
      <c r="EA17" s="201"/>
      <c r="EB17" s="201"/>
      <c r="EC17" s="201"/>
      <c r="ED17" s="201"/>
      <c r="EE17" s="201"/>
      <c r="EF17" s="201"/>
      <c r="EG17" s="201"/>
      <c r="EH17" s="201"/>
      <c r="EI17" s="201"/>
      <c r="EJ17" s="201"/>
      <c r="EK17" s="201"/>
      <c r="EL17" s="201"/>
      <c r="EM17" s="201"/>
      <c r="EN17" s="201"/>
      <c r="EO17" s="201"/>
      <c r="EP17" s="201"/>
      <c r="EQ17" s="201"/>
      <c r="ER17" s="201"/>
      <c r="ES17" s="201"/>
      <c r="ET17" s="201"/>
      <c r="EU17" s="201"/>
      <c r="EV17" s="201"/>
      <c r="EW17" s="201"/>
      <c r="EX17" s="201"/>
      <c r="EY17" s="201"/>
      <c r="EZ17" s="201"/>
      <c r="FA17" s="201"/>
      <c r="FB17" s="201"/>
      <c r="FC17" s="201"/>
      <c r="FD17" s="201"/>
      <c r="FE17" s="201"/>
      <c r="FF17" s="201"/>
      <c r="FG17" s="201"/>
      <c r="FH17" s="201"/>
      <c r="FI17" s="201"/>
      <c r="FJ17" s="201"/>
      <c r="FK17" s="201"/>
      <c r="FL17" s="201"/>
      <c r="FM17" s="201"/>
      <c r="FN17" s="201"/>
      <c r="FO17" s="201"/>
      <c r="FP17" s="201"/>
      <c r="FQ17" s="201"/>
      <c r="FR17" s="201"/>
      <c r="FS17" s="201"/>
      <c r="FT17" s="201"/>
      <c r="FU17" s="201"/>
      <c r="FV17" s="201"/>
      <c r="FW17" s="201"/>
      <c r="FX17" s="201"/>
      <c r="FY17" s="201"/>
      <c r="FZ17" s="201"/>
      <c r="GA17" s="201"/>
      <c r="GB17" s="201"/>
      <c r="GC17" s="201"/>
      <c r="GD17" s="201"/>
      <c r="GE17" s="201"/>
      <c r="GF17" s="201"/>
      <c r="GG17" s="201"/>
      <c r="GH17" s="201"/>
      <c r="GI17" s="201"/>
      <c r="GJ17" s="201"/>
      <c r="GK17" s="201"/>
      <c r="GL17" s="201"/>
      <c r="GM17" s="201"/>
      <c r="GN17" s="201"/>
      <c r="GO17" s="201"/>
      <c r="GP17" s="201"/>
      <c r="GQ17" s="201"/>
      <c r="GR17" s="201"/>
      <c r="GS17" s="201"/>
      <c r="GT17" s="201"/>
      <c r="GU17" s="201"/>
      <c r="GV17" s="201"/>
      <c r="GW17" s="201"/>
      <c r="GX17" s="201"/>
      <c r="GY17" s="201"/>
      <c r="GZ17" s="201"/>
      <c r="HA17" s="201"/>
      <c r="HB17" s="201"/>
      <c r="HC17" s="201"/>
      <c r="HD17" s="201"/>
      <c r="HE17" s="201"/>
      <c r="HF17" s="201"/>
      <c r="HG17" s="201"/>
      <c r="HH17" s="201"/>
      <c r="HI17" s="201"/>
      <c r="HJ17" s="201"/>
      <c r="HK17" s="201"/>
      <c r="HL17" s="201"/>
      <c r="HM17" s="201"/>
      <c r="HN17" s="201"/>
      <c r="HO17" s="201"/>
      <c r="HP17" s="201"/>
      <c r="HQ17" s="201"/>
      <c r="HR17" s="201"/>
      <c r="HS17" s="201"/>
      <c r="HT17" s="201"/>
      <c r="HU17" s="201"/>
      <c r="HV17" s="201"/>
      <c r="HW17" s="201"/>
      <c r="HX17" s="201"/>
      <c r="HY17" s="201"/>
      <c r="HZ17" s="201"/>
      <c r="IA17" s="201"/>
      <c r="IB17" s="201"/>
      <c r="IC17" s="201"/>
      <c r="ID17" s="201"/>
      <c r="IE17" s="201"/>
      <c r="IF17" s="201"/>
      <c r="IG17" s="201"/>
      <c r="IH17" s="201"/>
      <c r="II17" s="201"/>
      <c r="IJ17" s="201"/>
      <c r="IK17" s="201"/>
      <c r="IL17" s="201"/>
      <c r="IM17" s="201"/>
      <c r="IN17" s="201"/>
      <c r="IO17" s="201"/>
      <c r="IP17" s="201"/>
      <c r="IQ17" s="201"/>
      <c r="IR17" s="201"/>
      <c r="IS17" s="201"/>
      <c r="IT17" s="201"/>
      <c r="IU17" s="201"/>
      <c r="IV17" s="201"/>
      <c r="IW17" s="201"/>
      <c r="IX17" s="201"/>
      <c r="IY17" s="201"/>
      <c r="IZ17" s="201"/>
      <c r="JA17" s="201"/>
      <c r="JB17" s="201"/>
      <c r="JC17" s="201"/>
      <c r="JD17" s="201"/>
      <c r="JE17" s="201"/>
      <c r="JF17" s="201"/>
      <c r="JG17" s="201"/>
      <c r="JH17" s="201"/>
      <c r="JI17" s="201"/>
      <c r="JJ17" s="201"/>
      <c r="JK17" s="201"/>
      <c r="JL17" s="201"/>
      <c r="JM17" s="201"/>
      <c r="JN17" s="201"/>
      <c r="JO17" s="201"/>
      <c r="JP17" s="201"/>
      <c r="JQ17" s="201"/>
      <c r="JR17" s="201"/>
      <c r="JS17" s="201"/>
      <c r="JT17" s="201"/>
      <c r="JU17" s="201"/>
      <c r="JV17" s="201"/>
      <c r="JW17" s="201"/>
      <c r="JX17" s="201"/>
      <c r="JY17" s="201"/>
      <c r="JZ17" s="201"/>
      <c r="KA17" s="201"/>
      <c r="KB17" s="201"/>
      <c r="KC17" s="201"/>
      <c r="KD17" s="201"/>
      <c r="KE17" s="201"/>
      <c r="KF17" s="201"/>
      <c r="KG17" s="201"/>
      <c r="KH17" s="201"/>
      <c r="KI17" s="201"/>
      <c r="KJ17" s="201"/>
      <c r="KK17" s="201"/>
      <c r="KL17" s="201"/>
      <c r="KM17" s="201"/>
      <c r="KN17" s="201"/>
      <c r="KO17" s="201"/>
      <c r="KP17" s="201"/>
      <c r="KQ17" s="201"/>
      <c r="KR17" s="201"/>
      <c r="KS17" s="201"/>
      <c r="KT17" s="201"/>
      <c r="KU17" s="201"/>
      <c r="KV17" s="201"/>
      <c r="KW17" s="201"/>
      <c r="KX17" s="201"/>
      <c r="KY17" s="201"/>
      <c r="KZ17" s="201"/>
      <c r="LA17" s="201"/>
      <c r="LB17" s="201"/>
      <c r="LC17" s="201"/>
      <c r="LD17" s="201"/>
      <c r="LE17" s="201"/>
      <c r="LF17" s="201"/>
      <c r="LG17" s="201"/>
      <c r="LH17" s="201"/>
      <c r="LI17" s="201"/>
      <c r="LJ17" s="201"/>
      <c r="LK17" s="201"/>
      <c r="LL17" s="201"/>
      <c r="LM17" s="201"/>
      <c r="LN17" s="201"/>
      <c r="LO17" s="201"/>
      <c r="LP17" s="201"/>
      <c r="LQ17" s="201"/>
      <c r="LR17" s="201"/>
      <c r="LS17" s="201"/>
      <c r="LT17" s="201"/>
      <c r="LU17" s="201"/>
      <c r="LV17" s="201"/>
    </row>
    <row r="18" spans="1:334" ht="15" hidden="1" customHeight="1" outlineLevel="1">
      <c r="A18" s="190"/>
      <c r="B18" s="191" t="s">
        <v>340</v>
      </c>
      <c r="C18" s="192"/>
      <c r="D18" s="192"/>
      <c r="E18" s="192"/>
      <c r="F18" s="192"/>
      <c r="G18" s="192"/>
      <c r="H18" s="192"/>
      <c r="I18" s="212"/>
      <c r="J18" s="201"/>
      <c r="K18" s="201"/>
      <c r="L18" s="201"/>
      <c r="M18" s="201"/>
      <c r="N18" s="201"/>
      <c r="O18" s="201"/>
      <c r="P18" s="201"/>
      <c r="Q18" s="201"/>
      <c r="R18" s="201"/>
      <c r="S18" s="201"/>
      <c r="T18" s="201"/>
      <c r="U18" s="201"/>
      <c r="V18" s="201"/>
      <c r="W18" s="201"/>
      <c r="X18" s="201"/>
      <c r="Y18" s="201"/>
      <c r="Z18" s="201" t="s">
        <v>140</v>
      </c>
      <c r="AA18" s="201" t="s">
        <v>141</v>
      </c>
      <c r="AB18" s="201" t="s">
        <v>141</v>
      </c>
      <c r="AC18" s="201" t="s">
        <v>141</v>
      </c>
      <c r="AD18" s="201" t="s">
        <v>142</v>
      </c>
      <c r="AE18" s="201" t="s">
        <v>57</v>
      </c>
      <c r="AF18" s="201" t="s">
        <v>123</v>
      </c>
      <c r="AG18" s="201" t="s">
        <v>123</v>
      </c>
      <c r="AH18" s="201" t="s">
        <v>123</v>
      </c>
      <c r="AI18" s="201" t="s">
        <v>123</v>
      </c>
      <c r="AJ18" s="201" t="s">
        <v>123</v>
      </c>
      <c r="AK18" s="201" t="s">
        <v>123</v>
      </c>
      <c r="AL18" s="201" t="s">
        <v>123</v>
      </c>
      <c r="AM18" s="201" t="s">
        <v>123</v>
      </c>
      <c r="AN18" s="338"/>
      <c r="AO18" s="201" t="s">
        <v>123</v>
      </c>
      <c r="AP18" s="201" t="s">
        <v>123</v>
      </c>
      <c r="AQ18" s="338"/>
      <c r="AR18" s="201" t="s">
        <v>123</v>
      </c>
      <c r="AS18" s="201" t="s">
        <v>123</v>
      </c>
      <c r="AT18" s="201" t="s">
        <v>123</v>
      </c>
      <c r="AU18" s="201" t="s">
        <v>123</v>
      </c>
      <c r="AV18" s="201"/>
      <c r="AW18" s="201"/>
      <c r="AX18" s="201"/>
      <c r="AY18" s="201"/>
      <c r="AZ18" s="201"/>
      <c r="BA18" s="201"/>
      <c r="BB18" s="201"/>
      <c r="BC18" s="201"/>
      <c r="BD18" s="201"/>
      <c r="BE18" s="201"/>
      <c r="BF18" s="201"/>
      <c r="BG18" s="201"/>
      <c r="BH18" s="201"/>
      <c r="BI18" s="201"/>
      <c r="BJ18" s="201"/>
      <c r="BK18" s="201"/>
      <c r="BL18" s="201"/>
      <c r="BM18" s="201"/>
      <c r="BN18" s="201"/>
      <c r="BO18" s="201"/>
      <c r="BP18" s="338"/>
      <c r="BQ18" s="201"/>
      <c r="BR18" s="201"/>
      <c r="BS18" s="201"/>
      <c r="BT18" s="201"/>
      <c r="BU18" s="201"/>
      <c r="BV18" s="201"/>
      <c r="BW18" s="201"/>
      <c r="BX18" s="201"/>
      <c r="BY18" s="201"/>
      <c r="BZ18" s="201"/>
      <c r="CA18" s="201"/>
      <c r="CB18" s="201"/>
      <c r="CC18" s="201"/>
      <c r="CD18" s="201"/>
      <c r="CE18" s="201"/>
      <c r="CF18" s="201"/>
      <c r="CG18" s="201"/>
      <c r="CH18" s="201"/>
      <c r="CI18" s="201"/>
      <c r="CJ18" s="201"/>
      <c r="CK18" s="201"/>
      <c r="CL18" s="201"/>
      <c r="CM18" s="201"/>
      <c r="CN18" s="201"/>
      <c r="CO18" s="201"/>
      <c r="CP18" s="201"/>
      <c r="CQ18" s="201"/>
      <c r="CR18" s="201"/>
      <c r="CS18" s="201"/>
      <c r="CT18" s="201"/>
      <c r="CU18" s="201"/>
      <c r="CV18" s="201"/>
      <c r="CW18" s="201"/>
      <c r="CX18" s="201"/>
      <c r="CY18" s="201"/>
      <c r="CZ18" s="201"/>
      <c r="DA18" s="201"/>
      <c r="DB18" s="201"/>
      <c r="DC18" s="201"/>
      <c r="DD18" s="201"/>
      <c r="DE18" s="201"/>
      <c r="DF18" s="201"/>
      <c r="DG18" s="201"/>
      <c r="DH18" s="201"/>
      <c r="DI18" s="201"/>
      <c r="DJ18" s="201"/>
      <c r="DK18" s="201"/>
      <c r="DL18" s="201"/>
      <c r="DM18" s="201"/>
      <c r="DN18" s="201"/>
      <c r="DO18" s="201"/>
      <c r="DP18" s="201"/>
      <c r="DQ18" s="201"/>
      <c r="DR18" s="201"/>
      <c r="DS18" s="201"/>
      <c r="DT18" s="201"/>
      <c r="DU18" s="201"/>
      <c r="DV18" s="201"/>
      <c r="DW18" s="201"/>
      <c r="DX18" s="201"/>
      <c r="DY18" s="201"/>
      <c r="DZ18" s="201"/>
      <c r="EA18" s="201"/>
      <c r="EB18" s="201"/>
      <c r="EC18" s="201"/>
      <c r="ED18" s="201"/>
      <c r="EE18" s="201"/>
      <c r="EF18" s="201"/>
      <c r="EG18" s="201"/>
      <c r="EH18" s="201"/>
      <c r="EI18" s="201"/>
      <c r="EJ18" s="201"/>
      <c r="EK18" s="201"/>
      <c r="EL18" s="201"/>
      <c r="EM18" s="201"/>
      <c r="EN18" s="201"/>
      <c r="EO18" s="201"/>
      <c r="EP18" s="201"/>
      <c r="EQ18" s="201"/>
      <c r="ER18" s="201"/>
      <c r="ES18" s="201"/>
      <c r="ET18" s="201"/>
      <c r="EU18" s="201"/>
      <c r="EV18" s="201"/>
      <c r="EW18" s="201"/>
      <c r="EX18" s="201"/>
      <c r="EY18" s="201"/>
      <c r="EZ18" s="201"/>
      <c r="FA18" s="201"/>
      <c r="FB18" s="201"/>
      <c r="FC18" s="201"/>
      <c r="FD18" s="201"/>
      <c r="FE18" s="201"/>
      <c r="FF18" s="201"/>
      <c r="FG18" s="201"/>
      <c r="FH18" s="201"/>
      <c r="FI18" s="201"/>
      <c r="FJ18" s="201"/>
      <c r="FK18" s="201"/>
      <c r="FL18" s="201"/>
      <c r="FM18" s="201"/>
      <c r="FN18" s="201"/>
      <c r="FO18" s="201"/>
      <c r="FP18" s="201"/>
      <c r="FQ18" s="201"/>
      <c r="FR18" s="201"/>
      <c r="FS18" s="201"/>
      <c r="FT18" s="201"/>
      <c r="FU18" s="201"/>
      <c r="FV18" s="201"/>
      <c r="FW18" s="201"/>
      <c r="FX18" s="201"/>
      <c r="FY18" s="201"/>
      <c r="FZ18" s="201"/>
      <c r="GA18" s="201"/>
      <c r="GB18" s="201"/>
      <c r="GC18" s="201"/>
      <c r="GD18" s="201"/>
      <c r="GE18" s="201"/>
      <c r="GF18" s="201"/>
      <c r="GG18" s="201"/>
      <c r="GH18" s="201"/>
      <c r="GI18" s="201"/>
      <c r="GJ18" s="201"/>
      <c r="GK18" s="201"/>
      <c r="GL18" s="201"/>
      <c r="GM18" s="201"/>
      <c r="GN18" s="201"/>
      <c r="GO18" s="201"/>
      <c r="GP18" s="201"/>
      <c r="GQ18" s="201"/>
      <c r="GR18" s="201"/>
      <c r="GS18" s="201"/>
      <c r="GT18" s="201"/>
      <c r="GU18" s="201"/>
      <c r="GV18" s="201"/>
      <c r="GW18" s="201"/>
      <c r="GX18" s="201"/>
      <c r="GY18" s="201"/>
      <c r="GZ18" s="201"/>
      <c r="HA18" s="201"/>
      <c r="HB18" s="201"/>
      <c r="HC18" s="201"/>
      <c r="HD18" s="201"/>
      <c r="HE18" s="201"/>
      <c r="HF18" s="201"/>
      <c r="HG18" s="201"/>
      <c r="HH18" s="201"/>
      <c r="HI18" s="201"/>
      <c r="HJ18" s="201"/>
      <c r="HK18" s="201"/>
      <c r="HL18" s="201"/>
      <c r="HM18" s="201"/>
      <c r="HN18" s="201"/>
      <c r="HO18" s="201"/>
      <c r="HP18" s="201"/>
      <c r="HQ18" s="201"/>
      <c r="HR18" s="201"/>
      <c r="HS18" s="201"/>
      <c r="HT18" s="201"/>
      <c r="HU18" s="201"/>
      <c r="HV18" s="201"/>
      <c r="HW18" s="201"/>
      <c r="HX18" s="201"/>
      <c r="HY18" s="201"/>
      <c r="HZ18" s="201"/>
      <c r="IA18" s="201"/>
      <c r="IB18" s="201"/>
      <c r="IC18" s="201"/>
      <c r="ID18" s="201"/>
      <c r="IE18" s="201"/>
      <c r="IF18" s="201"/>
      <c r="IG18" s="201"/>
      <c r="IH18" s="201"/>
      <c r="II18" s="201"/>
      <c r="IJ18" s="201"/>
      <c r="IK18" s="201"/>
      <c r="IL18" s="201"/>
      <c r="IM18" s="201"/>
      <c r="IN18" s="201"/>
      <c r="IO18" s="201"/>
      <c r="IP18" s="201"/>
      <c r="IQ18" s="201"/>
      <c r="IR18" s="201"/>
      <c r="IS18" s="201"/>
      <c r="IT18" s="201"/>
      <c r="IU18" s="201"/>
      <c r="IV18" s="201"/>
      <c r="IW18" s="201"/>
      <c r="IX18" s="201"/>
      <c r="IY18" s="201"/>
      <c r="IZ18" s="201"/>
      <c r="JA18" s="201"/>
      <c r="JB18" s="201"/>
      <c r="JC18" s="201"/>
      <c r="JD18" s="201"/>
      <c r="JE18" s="201"/>
      <c r="JF18" s="201"/>
      <c r="JG18" s="201"/>
      <c r="JH18" s="201"/>
      <c r="JI18" s="201"/>
      <c r="JJ18" s="201"/>
      <c r="JK18" s="201"/>
      <c r="JL18" s="201"/>
      <c r="JM18" s="201"/>
      <c r="JN18" s="201"/>
      <c r="JO18" s="201"/>
      <c r="JP18" s="201"/>
      <c r="JQ18" s="201"/>
      <c r="JR18" s="201"/>
      <c r="JS18" s="201"/>
      <c r="JT18" s="201"/>
      <c r="JU18" s="201"/>
      <c r="JV18" s="201"/>
      <c r="JW18" s="201"/>
      <c r="JX18" s="201"/>
      <c r="JY18" s="201"/>
      <c r="JZ18" s="201"/>
      <c r="KA18" s="201"/>
      <c r="KB18" s="201"/>
      <c r="KC18" s="201"/>
      <c r="KD18" s="201"/>
      <c r="KE18" s="201"/>
      <c r="KF18" s="201"/>
      <c r="KG18" s="201"/>
      <c r="KH18" s="201"/>
      <c r="KI18" s="201"/>
      <c r="KJ18" s="201"/>
      <c r="KK18" s="201"/>
      <c r="KL18" s="201"/>
      <c r="KM18" s="201"/>
      <c r="KN18" s="201"/>
      <c r="KO18" s="201"/>
      <c r="KP18" s="201"/>
      <c r="KQ18" s="201"/>
      <c r="KR18" s="201"/>
      <c r="KS18" s="201"/>
      <c r="KT18" s="201"/>
      <c r="KU18" s="201"/>
      <c r="KV18" s="201"/>
      <c r="KW18" s="201"/>
      <c r="KX18" s="201"/>
      <c r="KY18" s="201"/>
      <c r="KZ18" s="201"/>
      <c r="LA18" s="201"/>
      <c r="LB18" s="201"/>
      <c r="LC18" s="201"/>
      <c r="LD18" s="201"/>
      <c r="LE18" s="201"/>
      <c r="LF18" s="201"/>
      <c r="LG18" s="201"/>
      <c r="LH18" s="201"/>
      <c r="LI18" s="201"/>
      <c r="LJ18" s="201"/>
      <c r="LK18" s="201"/>
      <c r="LL18" s="201"/>
      <c r="LM18" s="201"/>
      <c r="LN18" s="201"/>
      <c r="LO18" s="201"/>
      <c r="LP18" s="201"/>
      <c r="LQ18" s="201"/>
      <c r="LR18" s="201"/>
      <c r="LS18" s="201"/>
      <c r="LT18" s="201"/>
      <c r="LU18" s="201"/>
      <c r="LV18" s="201"/>
    </row>
    <row r="19" spans="1:334" ht="15" hidden="1" customHeight="1" outlineLevel="1">
      <c r="A19" s="190"/>
      <c r="B19" s="191" t="s">
        <v>341</v>
      </c>
      <c r="C19" s="192"/>
      <c r="D19" s="192"/>
      <c r="E19" s="192"/>
      <c r="F19" s="192"/>
      <c r="G19" s="192"/>
      <c r="H19" s="192"/>
      <c r="I19" s="212"/>
      <c r="J19" s="201"/>
      <c r="K19" s="201"/>
      <c r="L19" s="201"/>
      <c r="M19" s="201"/>
      <c r="N19" s="201"/>
      <c r="O19" s="201"/>
      <c r="P19" s="201"/>
      <c r="Q19" s="201"/>
      <c r="R19" s="201"/>
      <c r="S19" s="201"/>
      <c r="T19" s="201"/>
      <c r="U19" s="201"/>
      <c r="V19" s="201"/>
      <c r="W19" s="201"/>
      <c r="X19" s="201"/>
      <c r="Y19" s="201"/>
      <c r="Z19" s="201" t="s">
        <v>140</v>
      </c>
      <c r="AA19" s="201" t="s">
        <v>141</v>
      </c>
      <c r="AB19" s="201" t="s">
        <v>141</v>
      </c>
      <c r="AC19" s="201" t="s">
        <v>141</v>
      </c>
      <c r="AD19" s="201" t="s">
        <v>142</v>
      </c>
      <c r="AE19" s="201" t="s">
        <v>57</v>
      </c>
      <c r="AF19" s="201" t="s">
        <v>123</v>
      </c>
      <c r="AG19" s="201" t="s">
        <v>123</v>
      </c>
      <c r="AH19" s="201" t="s">
        <v>123</v>
      </c>
      <c r="AI19" s="201" t="s">
        <v>123</v>
      </c>
      <c r="AJ19" s="201" t="s">
        <v>123</v>
      </c>
      <c r="AK19" s="201" t="s">
        <v>123</v>
      </c>
      <c r="AL19" s="201" t="s">
        <v>123</v>
      </c>
      <c r="AM19" s="201" t="s">
        <v>123</v>
      </c>
      <c r="AN19" s="338"/>
      <c r="AO19" s="201" t="s">
        <v>123</v>
      </c>
      <c r="AP19" s="201" t="s">
        <v>123</v>
      </c>
      <c r="AQ19" s="338"/>
      <c r="AR19" s="201" t="s">
        <v>123</v>
      </c>
      <c r="AS19" s="201" t="s">
        <v>123</v>
      </c>
      <c r="AT19" s="201" t="s">
        <v>123</v>
      </c>
      <c r="AU19" s="201" t="s">
        <v>123</v>
      </c>
      <c r="AV19" s="201"/>
      <c r="AW19" s="201"/>
      <c r="AX19" s="201"/>
      <c r="AY19" s="201"/>
      <c r="AZ19" s="201"/>
      <c r="BA19" s="201"/>
      <c r="BB19" s="201"/>
      <c r="BC19" s="201"/>
      <c r="BD19" s="201"/>
      <c r="BE19" s="201"/>
      <c r="BF19" s="201"/>
      <c r="BG19" s="201"/>
      <c r="BH19" s="201"/>
      <c r="BI19" s="201"/>
      <c r="BJ19" s="201"/>
      <c r="BK19" s="201"/>
      <c r="BL19" s="201"/>
      <c r="BM19" s="201"/>
      <c r="BN19" s="201"/>
      <c r="BO19" s="201"/>
      <c r="BP19" s="338"/>
      <c r="BQ19" s="201"/>
      <c r="BR19" s="201"/>
      <c r="BS19" s="201"/>
      <c r="BT19" s="201"/>
      <c r="BU19" s="201"/>
      <c r="BV19" s="201"/>
      <c r="BW19" s="201"/>
      <c r="BX19" s="201"/>
      <c r="BY19" s="201"/>
      <c r="BZ19" s="201"/>
      <c r="CA19" s="201"/>
      <c r="CB19" s="201"/>
      <c r="CC19" s="201"/>
      <c r="CD19" s="201"/>
      <c r="CE19" s="201"/>
      <c r="CF19" s="201"/>
      <c r="CG19" s="201"/>
      <c r="CH19" s="201"/>
      <c r="CI19" s="201"/>
      <c r="CJ19" s="201"/>
      <c r="CK19" s="201"/>
      <c r="CL19" s="201"/>
      <c r="CM19" s="201"/>
      <c r="CN19" s="201"/>
      <c r="CO19" s="201"/>
      <c r="CP19" s="201"/>
      <c r="CQ19" s="201"/>
      <c r="CR19" s="201"/>
      <c r="CS19" s="201"/>
      <c r="CT19" s="201"/>
      <c r="CU19" s="201"/>
      <c r="CV19" s="201"/>
      <c r="CW19" s="201"/>
      <c r="CX19" s="201"/>
      <c r="CY19" s="201"/>
      <c r="CZ19" s="201"/>
      <c r="DA19" s="201"/>
      <c r="DB19" s="201"/>
      <c r="DC19" s="201"/>
      <c r="DD19" s="201"/>
      <c r="DE19" s="201"/>
      <c r="DF19" s="201"/>
      <c r="DG19" s="201"/>
      <c r="DH19" s="201"/>
      <c r="DI19" s="201"/>
      <c r="DJ19" s="201"/>
      <c r="DK19" s="201"/>
      <c r="DL19" s="201"/>
      <c r="DM19" s="201"/>
      <c r="DN19" s="201"/>
      <c r="DO19" s="201"/>
      <c r="DP19" s="201"/>
      <c r="DQ19" s="201"/>
      <c r="DR19" s="201"/>
      <c r="DS19" s="201"/>
      <c r="DT19" s="201"/>
      <c r="DU19" s="201"/>
      <c r="DV19" s="201"/>
      <c r="DW19" s="201"/>
      <c r="DX19" s="201"/>
      <c r="DY19" s="201"/>
      <c r="DZ19" s="201"/>
      <c r="EA19" s="201"/>
      <c r="EB19" s="201"/>
      <c r="EC19" s="201"/>
      <c r="ED19" s="201"/>
      <c r="EE19" s="201"/>
      <c r="EF19" s="201"/>
      <c r="EG19" s="201"/>
      <c r="EH19" s="201"/>
      <c r="EI19" s="201"/>
      <c r="EJ19" s="201"/>
      <c r="EK19" s="201"/>
      <c r="EL19" s="201"/>
      <c r="EM19" s="201"/>
      <c r="EN19" s="201"/>
      <c r="EO19" s="201"/>
      <c r="EP19" s="201"/>
      <c r="EQ19" s="201"/>
      <c r="ER19" s="201"/>
      <c r="ES19" s="201"/>
      <c r="ET19" s="201"/>
      <c r="EU19" s="201"/>
      <c r="EV19" s="201"/>
      <c r="EW19" s="201"/>
      <c r="EX19" s="201"/>
      <c r="EY19" s="201"/>
      <c r="EZ19" s="201"/>
      <c r="FA19" s="201"/>
      <c r="FB19" s="201"/>
      <c r="FC19" s="201"/>
      <c r="FD19" s="201"/>
      <c r="FE19" s="201"/>
      <c r="FF19" s="201"/>
      <c r="FG19" s="201"/>
      <c r="FH19" s="201"/>
      <c r="FI19" s="201"/>
      <c r="FJ19" s="201"/>
      <c r="FK19" s="201"/>
      <c r="FL19" s="201"/>
      <c r="FM19" s="201"/>
      <c r="FN19" s="201"/>
      <c r="FO19" s="201"/>
      <c r="FP19" s="201"/>
      <c r="FQ19" s="201"/>
      <c r="FR19" s="201"/>
      <c r="FS19" s="201"/>
      <c r="FT19" s="201"/>
      <c r="FU19" s="201"/>
      <c r="FV19" s="201"/>
      <c r="FW19" s="201"/>
      <c r="FX19" s="201"/>
      <c r="FY19" s="201"/>
      <c r="FZ19" s="201"/>
      <c r="GA19" s="201"/>
      <c r="GB19" s="201"/>
      <c r="GC19" s="201"/>
      <c r="GD19" s="201"/>
      <c r="GE19" s="201"/>
      <c r="GF19" s="201"/>
      <c r="GG19" s="201"/>
      <c r="GH19" s="201"/>
      <c r="GI19" s="201"/>
      <c r="GJ19" s="201"/>
      <c r="GK19" s="201"/>
      <c r="GL19" s="201"/>
      <c r="GM19" s="201"/>
      <c r="GN19" s="201"/>
      <c r="GO19" s="201"/>
      <c r="GP19" s="201"/>
      <c r="GQ19" s="201"/>
      <c r="GR19" s="201"/>
      <c r="GS19" s="201"/>
      <c r="GT19" s="201"/>
      <c r="GU19" s="201"/>
      <c r="GV19" s="201"/>
      <c r="GW19" s="201"/>
      <c r="GX19" s="201"/>
      <c r="GY19" s="201"/>
      <c r="GZ19" s="201"/>
      <c r="HA19" s="201"/>
      <c r="HB19" s="201"/>
      <c r="HC19" s="201"/>
      <c r="HD19" s="201"/>
      <c r="HE19" s="201"/>
      <c r="HF19" s="201"/>
      <c r="HG19" s="201"/>
      <c r="HH19" s="201"/>
      <c r="HI19" s="201"/>
      <c r="HJ19" s="201"/>
      <c r="HK19" s="201"/>
      <c r="HL19" s="201"/>
      <c r="HM19" s="201"/>
      <c r="HN19" s="201"/>
      <c r="HO19" s="201"/>
      <c r="HP19" s="201"/>
      <c r="HQ19" s="201"/>
      <c r="HR19" s="201"/>
      <c r="HS19" s="201"/>
      <c r="HT19" s="201"/>
      <c r="HU19" s="201"/>
      <c r="HV19" s="201"/>
      <c r="HW19" s="201"/>
      <c r="HX19" s="201"/>
      <c r="HY19" s="201"/>
      <c r="HZ19" s="201"/>
      <c r="IA19" s="201"/>
      <c r="IB19" s="201"/>
      <c r="IC19" s="201"/>
      <c r="ID19" s="201"/>
      <c r="IE19" s="201"/>
      <c r="IF19" s="201"/>
      <c r="IG19" s="201"/>
      <c r="IH19" s="201"/>
      <c r="II19" s="201"/>
      <c r="IJ19" s="201"/>
      <c r="IK19" s="201"/>
      <c r="IL19" s="201"/>
      <c r="IM19" s="201"/>
      <c r="IN19" s="201"/>
      <c r="IO19" s="201"/>
      <c r="IP19" s="201"/>
      <c r="IQ19" s="201"/>
      <c r="IR19" s="201"/>
      <c r="IS19" s="201"/>
      <c r="IT19" s="201"/>
      <c r="IU19" s="201"/>
      <c r="IV19" s="201"/>
      <c r="IW19" s="201"/>
      <c r="IX19" s="201"/>
      <c r="IY19" s="201"/>
      <c r="IZ19" s="201"/>
      <c r="JA19" s="201"/>
      <c r="JB19" s="201"/>
      <c r="JC19" s="201"/>
      <c r="JD19" s="201"/>
      <c r="JE19" s="201"/>
      <c r="JF19" s="201"/>
      <c r="JG19" s="201"/>
      <c r="JH19" s="201"/>
      <c r="JI19" s="201"/>
      <c r="JJ19" s="201"/>
      <c r="JK19" s="201"/>
      <c r="JL19" s="201"/>
      <c r="JM19" s="201"/>
      <c r="JN19" s="201"/>
      <c r="JO19" s="201"/>
      <c r="JP19" s="201"/>
      <c r="JQ19" s="201"/>
      <c r="JR19" s="201"/>
      <c r="JS19" s="201"/>
      <c r="JT19" s="201"/>
      <c r="JU19" s="201"/>
      <c r="JV19" s="201"/>
      <c r="JW19" s="201"/>
      <c r="JX19" s="201"/>
      <c r="JY19" s="201"/>
      <c r="JZ19" s="201"/>
      <c r="KA19" s="201"/>
      <c r="KB19" s="201"/>
      <c r="KC19" s="201"/>
      <c r="KD19" s="201"/>
      <c r="KE19" s="201"/>
      <c r="KF19" s="201"/>
      <c r="KG19" s="201"/>
      <c r="KH19" s="201"/>
      <c r="KI19" s="201"/>
      <c r="KJ19" s="201"/>
      <c r="KK19" s="201"/>
      <c r="KL19" s="201"/>
      <c r="KM19" s="201"/>
      <c r="KN19" s="201"/>
      <c r="KO19" s="201"/>
      <c r="KP19" s="201"/>
      <c r="KQ19" s="201"/>
      <c r="KR19" s="201"/>
      <c r="KS19" s="201"/>
      <c r="KT19" s="201"/>
      <c r="KU19" s="201"/>
      <c r="KV19" s="201"/>
      <c r="KW19" s="201"/>
      <c r="KX19" s="201"/>
      <c r="KY19" s="201"/>
      <c r="KZ19" s="201"/>
      <c r="LA19" s="201"/>
      <c r="LB19" s="201"/>
      <c r="LC19" s="201"/>
      <c r="LD19" s="201"/>
      <c r="LE19" s="201"/>
      <c r="LF19" s="201"/>
      <c r="LG19" s="201"/>
      <c r="LH19" s="201"/>
      <c r="LI19" s="201"/>
      <c r="LJ19" s="201"/>
      <c r="LK19" s="201"/>
      <c r="LL19" s="201"/>
      <c r="LM19" s="201"/>
      <c r="LN19" s="201"/>
      <c r="LO19" s="201"/>
      <c r="LP19" s="201"/>
      <c r="LQ19" s="201"/>
      <c r="LR19" s="201"/>
      <c r="LS19" s="201"/>
      <c r="LT19" s="201"/>
      <c r="LU19" s="201"/>
      <c r="LV19" s="201"/>
    </row>
    <row r="20" spans="1:334" ht="15" hidden="1" customHeight="1" outlineLevel="1">
      <c r="A20" s="190"/>
      <c r="B20" s="191" t="s">
        <v>342</v>
      </c>
      <c r="C20" s="192"/>
      <c r="D20" s="192"/>
      <c r="E20" s="192"/>
      <c r="F20" s="192"/>
      <c r="G20" s="192"/>
      <c r="H20" s="192"/>
      <c r="I20" s="212"/>
      <c r="J20" s="201"/>
      <c r="K20" s="201"/>
      <c r="L20" s="201"/>
      <c r="M20" s="201"/>
      <c r="N20" s="201"/>
      <c r="O20" s="201"/>
      <c r="P20" s="201"/>
      <c r="Q20" s="201"/>
      <c r="R20" s="201"/>
      <c r="S20" s="201"/>
      <c r="T20" s="201"/>
      <c r="U20" s="201"/>
      <c r="V20" s="201"/>
      <c r="W20" s="201"/>
      <c r="X20" s="201"/>
      <c r="Y20" s="201"/>
      <c r="Z20" s="201" t="s">
        <v>140</v>
      </c>
      <c r="AA20" s="201" t="s">
        <v>141</v>
      </c>
      <c r="AB20" s="201" t="s">
        <v>141</v>
      </c>
      <c r="AC20" s="201" t="s">
        <v>141</v>
      </c>
      <c r="AD20" s="201" t="s">
        <v>142</v>
      </c>
      <c r="AE20" s="201" t="s">
        <v>57</v>
      </c>
      <c r="AF20" s="201" t="s">
        <v>123</v>
      </c>
      <c r="AG20" s="201" t="s">
        <v>123</v>
      </c>
      <c r="AH20" s="201" t="s">
        <v>123</v>
      </c>
      <c r="AI20" s="201" t="s">
        <v>123</v>
      </c>
      <c r="AJ20" s="201" t="s">
        <v>123</v>
      </c>
      <c r="AK20" s="201" t="s">
        <v>123</v>
      </c>
      <c r="AL20" s="201" t="s">
        <v>123</v>
      </c>
      <c r="AM20" s="201" t="s">
        <v>123</v>
      </c>
      <c r="AN20" s="338"/>
      <c r="AO20" s="201" t="s">
        <v>123</v>
      </c>
      <c r="AP20" s="201" t="s">
        <v>123</v>
      </c>
      <c r="AQ20" s="338"/>
      <c r="AR20" s="201" t="s">
        <v>123</v>
      </c>
      <c r="AS20" s="201" t="s">
        <v>123</v>
      </c>
      <c r="AT20" s="201" t="s">
        <v>123</v>
      </c>
      <c r="AU20" s="201" t="s">
        <v>123</v>
      </c>
      <c r="AV20" s="201"/>
      <c r="AW20" s="201"/>
      <c r="AX20" s="201"/>
      <c r="AY20" s="201"/>
      <c r="AZ20" s="201"/>
      <c r="BA20" s="201"/>
      <c r="BB20" s="201"/>
      <c r="BC20" s="201"/>
      <c r="BD20" s="201"/>
      <c r="BE20" s="201"/>
      <c r="BF20" s="201"/>
      <c r="BG20" s="201"/>
      <c r="BH20" s="201"/>
      <c r="BI20" s="201"/>
      <c r="BJ20" s="201"/>
      <c r="BK20" s="201"/>
      <c r="BL20" s="201"/>
      <c r="BM20" s="201"/>
      <c r="BN20" s="201"/>
      <c r="BO20" s="201"/>
      <c r="BP20" s="338"/>
      <c r="BQ20" s="201"/>
      <c r="BR20" s="201"/>
      <c r="BS20" s="201"/>
      <c r="BT20" s="201"/>
      <c r="BU20" s="201"/>
      <c r="BV20" s="201"/>
      <c r="BW20" s="201"/>
      <c r="BX20" s="201"/>
      <c r="BY20" s="201"/>
      <c r="BZ20" s="201"/>
      <c r="CA20" s="201"/>
      <c r="CB20" s="201"/>
      <c r="CC20" s="201"/>
      <c r="CD20" s="201"/>
      <c r="CE20" s="201"/>
      <c r="CF20" s="201"/>
      <c r="CG20" s="201"/>
      <c r="CH20" s="201"/>
      <c r="CI20" s="201"/>
      <c r="CJ20" s="201"/>
      <c r="CK20" s="201"/>
      <c r="CL20" s="201"/>
      <c r="CM20" s="201"/>
      <c r="CN20" s="201"/>
      <c r="CO20" s="201"/>
      <c r="CP20" s="201"/>
      <c r="CQ20" s="201"/>
      <c r="CR20" s="201"/>
      <c r="CS20" s="201"/>
      <c r="CT20" s="201"/>
      <c r="CU20" s="201"/>
      <c r="CV20" s="201"/>
      <c r="CW20" s="201"/>
      <c r="CX20" s="201"/>
      <c r="CY20" s="201"/>
      <c r="CZ20" s="201"/>
      <c r="DA20" s="201"/>
      <c r="DB20" s="201"/>
      <c r="DC20" s="201"/>
      <c r="DD20" s="201"/>
      <c r="DE20" s="201"/>
      <c r="DF20" s="201"/>
      <c r="DG20" s="201"/>
      <c r="DH20" s="201"/>
      <c r="DI20" s="201"/>
      <c r="DJ20" s="201"/>
      <c r="DK20" s="201"/>
      <c r="DL20" s="201"/>
      <c r="DM20" s="201"/>
      <c r="DN20" s="201"/>
      <c r="DO20" s="201"/>
      <c r="DP20" s="201"/>
      <c r="DQ20" s="201"/>
      <c r="DR20" s="201"/>
      <c r="DS20" s="201"/>
      <c r="DT20" s="201"/>
      <c r="DU20" s="201"/>
      <c r="DV20" s="201"/>
      <c r="DW20" s="201"/>
      <c r="DX20" s="201"/>
      <c r="DY20" s="201"/>
      <c r="DZ20" s="201"/>
      <c r="EA20" s="201"/>
      <c r="EB20" s="201"/>
      <c r="EC20" s="201"/>
      <c r="ED20" s="201"/>
      <c r="EE20" s="201"/>
      <c r="EF20" s="201"/>
      <c r="EG20" s="201"/>
      <c r="EH20" s="201"/>
      <c r="EI20" s="201"/>
      <c r="EJ20" s="201"/>
      <c r="EK20" s="201"/>
      <c r="EL20" s="201"/>
      <c r="EM20" s="201"/>
      <c r="EN20" s="201"/>
      <c r="EO20" s="201"/>
      <c r="EP20" s="201"/>
      <c r="EQ20" s="201"/>
      <c r="ER20" s="201"/>
      <c r="ES20" s="201"/>
      <c r="ET20" s="201"/>
      <c r="EU20" s="201"/>
      <c r="EV20" s="201"/>
      <c r="EW20" s="201"/>
      <c r="EX20" s="201"/>
      <c r="EY20" s="201"/>
      <c r="EZ20" s="201"/>
      <c r="FA20" s="201"/>
      <c r="FB20" s="201"/>
      <c r="FC20" s="201"/>
      <c r="FD20" s="201"/>
      <c r="FE20" s="201"/>
      <c r="FF20" s="201"/>
      <c r="FG20" s="201"/>
      <c r="FH20" s="201"/>
      <c r="FI20" s="201"/>
      <c r="FJ20" s="201"/>
      <c r="FK20" s="201"/>
      <c r="FL20" s="201"/>
      <c r="FM20" s="201"/>
      <c r="FN20" s="201"/>
      <c r="FO20" s="201"/>
      <c r="FP20" s="201"/>
      <c r="FQ20" s="201"/>
      <c r="FR20" s="201"/>
      <c r="FS20" s="201"/>
      <c r="FT20" s="201"/>
      <c r="FU20" s="201"/>
      <c r="FV20" s="201"/>
      <c r="FW20" s="201"/>
      <c r="FX20" s="201"/>
      <c r="FY20" s="201"/>
      <c r="FZ20" s="201"/>
      <c r="GA20" s="201"/>
      <c r="GB20" s="201"/>
      <c r="GC20" s="201"/>
      <c r="GD20" s="201"/>
      <c r="GE20" s="201"/>
      <c r="GF20" s="201"/>
      <c r="GG20" s="201"/>
      <c r="GH20" s="201"/>
      <c r="GI20" s="201"/>
      <c r="GJ20" s="201"/>
      <c r="GK20" s="201"/>
      <c r="GL20" s="201"/>
      <c r="GM20" s="201"/>
      <c r="GN20" s="201"/>
      <c r="GO20" s="201"/>
      <c r="GP20" s="201"/>
      <c r="GQ20" s="201"/>
      <c r="GR20" s="201"/>
      <c r="GS20" s="201"/>
      <c r="GT20" s="201"/>
      <c r="GU20" s="201"/>
      <c r="GV20" s="201"/>
      <c r="GW20" s="201"/>
      <c r="GX20" s="201"/>
      <c r="GY20" s="201"/>
      <c r="GZ20" s="201"/>
      <c r="HA20" s="201"/>
      <c r="HB20" s="201"/>
      <c r="HC20" s="201"/>
      <c r="HD20" s="201"/>
      <c r="HE20" s="201"/>
      <c r="HF20" s="201"/>
      <c r="HG20" s="201"/>
      <c r="HH20" s="201"/>
      <c r="HI20" s="201"/>
      <c r="HJ20" s="201"/>
      <c r="HK20" s="201"/>
      <c r="HL20" s="201"/>
      <c r="HM20" s="201"/>
      <c r="HN20" s="201"/>
      <c r="HO20" s="201"/>
      <c r="HP20" s="201"/>
      <c r="HQ20" s="201"/>
      <c r="HR20" s="201"/>
      <c r="HS20" s="201"/>
      <c r="HT20" s="201"/>
      <c r="HU20" s="201"/>
      <c r="HV20" s="201"/>
      <c r="HW20" s="201"/>
      <c r="HX20" s="201"/>
      <c r="HY20" s="201"/>
      <c r="HZ20" s="201"/>
      <c r="IA20" s="201"/>
      <c r="IB20" s="201"/>
      <c r="IC20" s="201"/>
      <c r="ID20" s="201"/>
      <c r="IE20" s="201"/>
      <c r="IF20" s="201"/>
      <c r="IG20" s="201"/>
      <c r="IH20" s="201"/>
      <c r="II20" s="201"/>
      <c r="IJ20" s="201"/>
      <c r="IK20" s="201"/>
      <c r="IL20" s="201"/>
      <c r="IM20" s="201"/>
      <c r="IN20" s="201"/>
      <c r="IO20" s="201"/>
      <c r="IP20" s="201"/>
      <c r="IQ20" s="201"/>
      <c r="IR20" s="201"/>
      <c r="IS20" s="201"/>
      <c r="IT20" s="201"/>
      <c r="IU20" s="201"/>
      <c r="IV20" s="201"/>
      <c r="IW20" s="201"/>
      <c r="IX20" s="201"/>
      <c r="IY20" s="201"/>
      <c r="IZ20" s="201"/>
      <c r="JA20" s="201"/>
      <c r="JB20" s="201"/>
      <c r="JC20" s="201"/>
      <c r="JD20" s="201"/>
      <c r="JE20" s="201"/>
      <c r="JF20" s="201"/>
      <c r="JG20" s="201"/>
      <c r="JH20" s="201"/>
      <c r="JI20" s="201"/>
      <c r="JJ20" s="201"/>
      <c r="JK20" s="201"/>
      <c r="JL20" s="201"/>
      <c r="JM20" s="201"/>
      <c r="JN20" s="201"/>
      <c r="JO20" s="201"/>
      <c r="JP20" s="201"/>
      <c r="JQ20" s="201"/>
      <c r="JR20" s="201"/>
      <c r="JS20" s="201"/>
      <c r="JT20" s="201"/>
      <c r="JU20" s="201"/>
      <c r="JV20" s="201"/>
      <c r="JW20" s="201"/>
      <c r="JX20" s="201"/>
      <c r="JY20" s="201"/>
      <c r="JZ20" s="201"/>
      <c r="KA20" s="201"/>
      <c r="KB20" s="201"/>
      <c r="KC20" s="201"/>
      <c r="KD20" s="201"/>
      <c r="KE20" s="201"/>
      <c r="KF20" s="201"/>
      <c r="KG20" s="201"/>
      <c r="KH20" s="201"/>
      <c r="KI20" s="201"/>
      <c r="KJ20" s="201"/>
      <c r="KK20" s="201"/>
      <c r="KL20" s="201"/>
      <c r="KM20" s="201"/>
      <c r="KN20" s="201"/>
      <c r="KO20" s="201"/>
      <c r="KP20" s="201"/>
      <c r="KQ20" s="201"/>
      <c r="KR20" s="201"/>
      <c r="KS20" s="201"/>
      <c r="KT20" s="201"/>
      <c r="KU20" s="201"/>
      <c r="KV20" s="201"/>
      <c r="KW20" s="201"/>
      <c r="KX20" s="201"/>
      <c r="KY20" s="201"/>
      <c r="KZ20" s="201"/>
      <c r="LA20" s="201"/>
      <c r="LB20" s="201"/>
      <c r="LC20" s="201"/>
      <c r="LD20" s="201"/>
      <c r="LE20" s="201"/>
      <c r="LF20" s="201"/>
      <c r="LG20" s="201"/>
      <c r="LH20" s="201"/>
      <c r="LI20" s="201"/>
      <c r="LJ20" s="201"/>
      <c r="LK20" s="201"/>
      <c r="LL20" s="201"/>
      <c r="LM20" s="201"/>
      <c r="LN20" s="201"/>
      <c r="LO20" s="201"/>
      <c r="LP20" s="201"/>
      <c r="LQ20" s="201"/>
      <c r="LR20" s="201"/>
      <c r="LS20" s="201"/>
      <c r="LT20" s="201"/>
      <c r="LU20" s="201"/>
      <c r="LV20" s="201"/>
    </row>
    <row r="21" spans="1:334" ht="15" hidden="1" customHeight="1" outlineLevel="1">
      <c r="A21" s="190"/>
      <c r="B21" s="191" t="s">
        <v>143</v>
      </c>
      <c r="C21" s="192" t="s">
        <v>109</v>
      </c>
      <c r="D21" s="192" t="s">
        <v>119</v>
      </c>
      <c r="E21" s="192"/>
      <c r="F21" s="192"/>
      <c r="G21" s="192"/>
      <c r="H21" s="192"/>
      <c r="I21" s="212"/>
      <c r="J21" s="201"/>
      <c r="K21" s="201"/>
      <c r="L21" s="201"/>
      <c r="M21" s="201"/>
      <c r="N21" s="201"/>
      <c r="O21" s="201"/>
      <c r="P21" s="201"/>
      <c r="Q21" s="201"/>
      <c r="R21" s="201"/>
      <c r="S21" s="201"/>
      <c r="T21" s="201"/>
      <c r="U21" s="201"/>
      <c r="V21" s="201"/>
      <c r="W21" s="201"/>
      <c r="X21" s="201"/>
      <c r="Y21" s="201"/>
      <c r="Z21" s="201"/>
      <c r="AA21" s="201"/>
      <c r="AB21" s="201"/>
      <c r="AC21" s="201"/>
      <c r="AD21" s="201"/>
      <c r="AE21" s="201"/>
      <c r="AF21" s="201"/>
      <c r="AG21" s="201"/>
      <c r="AH21" s="201"/>
      <c r="AI21" s="201" t="s">
        <v>140</v>
      </c>
      <c r="AJ21" s="201" t="s">
        <v>141</v>
      </c>
      <c r="AK21" s="201" t="s">
        <v>141</v>
      </c>
      <c r="AL21" s="201" t="s">
        <v>141</v>
      </c>
      <c r="AM21" s="201" t="s">
        <v>142</v>
      </c>
      <c r="AN21" s="338"/>
      <c r="AO21" s="201" t="s">
        <v>57</v>
      </c>
      <c r="AP21" s="201" t="s">
        <v>123</v>
      </c>
      <c r="AQ21" s="338"/>
      <c r="AR21" s="201" t="s">
        <v>123</v>
      </c>
      <c r="AS21" s="201" t="s">
        <v>123</v>
      </c>
      <c r="AT21" s="201" t="s">
        <v>123</v>
      </c>
      <c r="AU21" s="201" t="s">
        <v>123</v>
      </c>
      <c r="AV21" s="201" t="s">
        <v>123</v>
      </c>
      <c r="AW21" s="201" t="s">
        <v>123</v>
      </c>
      <c r="AX21" s="201" t="s">
        <v>123</v>
      </c>
      <c r="AY21" s="201" t="s">
        <v>123</v>
      </c>
      <c r="AZ21" s="201" t="s">
        <v>123</v>
      </c>
      <c r="BA21" s="201" t="s">
        <v>123</v>
      </c>
      <c r="BB21" s="201" t="s">
        <v>123</v>
      </c>
      <c r="BC21" s="201" t="s">
        <v>123</v>
      </c>
      <c r="BD21" s="201" t="s">
        <v>123</v>
      </c>
      <c r="BE21" s="201" t="s">
        <v>123</v>
      </c>
      <c r="BF21" s="201" t="s">
        <v>123</v>
      </c>
      <c r="BG21" s="201" t="s">
        <v>123</v>
      </c>
      <c r="BH21" s="201" t="s">
        <v>123</v>
      </c>
      <c r="BI21" s="201" t="s">
        <v>123</v>
      </c>
      <c r="BJ21" s="201"/>
      <c r="BK21" s="201"/>
      <c r="BL21" s="201"/>
      <c r="BM21" s="201"/>
      <c r="BN21" s="201"/>
      <c r="BO21" s="201"/>
      <c r="BP21" s="338"/>
      <c r="BQ21" s="201"/>
      <c r="BR21" s="201"/>
      <c r="BS21" s="201"/>
      <c r="BT21" s="201"/>
      <c r="BU21" s="201"/>
      <c r="BV21" s="201"/>
      <c r="BW21" s="201"/>
      <c r="BX21" s="201"/>
      <c r="BY21" s="201"/>
      <c r="BZ21" s="201"/>
      <c r="CA21" s="201"/>
      <c r="CB21" s="201"/>
      <c r="CC21" s="201"/>
      <c r="CD21" s="201"/>
      <c r="CE21" s="201"/>
      <c r="CF21" s="201"/>
      <c r="CG21" s="201"/>
      <c r="CH21" s="201"/>
      <c r="CI21" s="201"/>
      <c r="CJ21" s="201"/>
      <c r="CK21" s="201"/>
      <c r="CL21" s="201"/>
      <c r="CM21" s="201"/>
      <c r="CN21" s="201"/>
      <c r="CO21" s="201"/>
      <c r="CP21" s="201"/>
      <c r="CQ21" s="201"/>
      <c r="CR21" s="201"/>
      <c r="CS21" s="201"/>
      <c r="CT21" s="201"/>
      <c r="CU21" s="201"/>
      <c r="CV21" s="201"/>
      <c r="CW21" s="201"/>
      <c r="CX21" s="201"/>
      <c r="CY21" s="201"/>
      <c r="CZ21" s="201"/>
      <c r="DA21" s="201"/>
      <c r="DB21" s="201"/>
      <c r="DC21" s="201"/>
      <c r="DD21" s="201"/>
      <c r="DE21" s="201"/>
      <c r="DF21" s="201"/>
      <c r="DG21" s="201"/>
      <c r="DH21" s="201"/>
      <c r="DI21" s="201"/>
      <c r="DJ21" s="201"/>
      <c r="DK21" s="201"/>
      <c r="DL21" s="201"/>
      <c r="DM21" s="201"/>
      <c r="DN21" s="201"/>
      <c r="DO21" s="201"/>
      <c r="DP21" s="201"/>
      <c r="DQ21" s="201"/>
      <c r="DR21" s="201"/>
      <c r="DS21" s="201"/>
      <c r="DT21" s="201"/>
      <c r="DU21" s="201"/>
      <c r="DV21" s="201"/>
      <c r="DW21" s="201"/>
      <c r="DX21" s="201"/>
      <c r="DY21" s="201"/>
      <c r="DZ21" s="201"/>
      <c r="EA21" s="201"/>
      <c r="EB21" s="201"/>
      <c r="EC21" s="201"/>
      <c r="ED21" s="201"/>
      <c r="EE21" s="201"/>
      <c r="EF21" s="201"/>
      <c r="EG21" s="201"/>
      <c r="EH21" s="201"/>
      <c r="EI21" s="201"/>
      <c r="EJ21" s="201"/>
      <c r="EK21" s="201"/>
      <c r="EL21" s="201"/>
      <c r="EM21" s="201"/>
      <c r="EN21" s="201"/>
      <c r="EO21" s="201"/>
      <c r="EP21" s="201"/>
      <c r="EQ21" s="201"/>
      <c r="ER21" s="201"/>
      <c r="ES21" s="201"/>
      <c r="ET21" s="201"/>
      <c r="EU21" s="201"/>
      <c r="EV21" s="201"/>
      <c r="EW21" s="201"/>
      <c r="EX21" s="201"/>
      <c r="EY21" s="201"/>
      <c r="EZ21" s="201"/>
      <c r="FA21" s="201"/>
      <c r="FB21" s="201"/>
      <c r="FC21" s="201"/>
      <c r="FD21" s="201"/>
      <c r="FE21" s="201"/>
      <c r="FF21" s="201"/>
      <c r="FG21" s="201"/>
      <c r="FH21" s="201"/>
      <c r="FI21" s="201"/>
      <c r="FJ21" s="201"/>
      <c r="FK21" s="201"/>
      <c r="FL21" s="201"/>
      <c r="FM21" s="201"/>
      <c r="FN21" s="201"/>
      <c r="FO21" s="201"/>
      <c r="FP21" s="201"/>
      <c r="FQ21" s="201"/>
      <c r="FR21" s="201"/>
      <c r="FS21" s="201"/>
      <c r="FT21" s="201"/>
      <c r="FU21" s="201"/>
      <c r="FV21" s="201"/>
      <c r="FW21" s="201"/>
      <c r="FX21" s="201"/>
      <c r="FY21" s="201"/>
      <c r="FZ21" s="201"/>
      <c r="GA21" s="201"/>
      <c r="GB21" s="201"/>
      <c r="GC21" s="201"/>
      <c r="GD21" s="201"/>
      <c r="GE21" s="201"/>
      <c r="GF21" s="201"/>
      <c r="GG21" s="201"/>
      <c r="GH21" s="201"/>
      <c r="GI21" s="201"/>
      <c r="GJ21" s="201"/>
      <c r="GK21" s="201"/>
      <c r="GL21" s="201"/>
      <c r="GM21" s="201"/>
      <c r="GN21" s="201"/>
      <c r="GO21" s="201"/>
      <c r="GP21" s="201"/>
      <c r="GQ21" s="201"/>
      <c r="GR21" s="201"/>
      <c r="GS21" s="201"/>
      <c r="GT21" s="201"/>
      <c r="GU21" s="201"/>
      <c r="GV21" s="201"/>
      <c r="GW21" s="201"/>
      <c r="GX21" s="201"/>
      <c r="GY21" s="201"/>
      <c r="GZ21" s="201"/>
      <c r="HA21" s="201"/>
      <c r="HB21" s="201"/>
      <c r="HC21" s="201"/>
      <c r="HD21" s="201"/>
      <c r="HE21" s="201"/>
      <c r="HF21" s="201"/>
      <c r="HG21" s="201"/>
      <c r="HH21" s="201"/>
      <c r="HI21" s="201"/>
      <c r="HJ21" s="201"/>
      <c r="HK21" s="201"/>
      <c r="HL21" s="201"/>
      <c r="HM21" s="201"/>
      <c r="HN21" s="201"/>
      <c r="HO21" s="201"/>
      <c r="HP21" s="201"/>
      <c r="HQ21" s="201"/>
      <c r="HR21" s="201"/>
      <c r="HS21" s="201"/>
      <c r="HT21" s="201"/>
      <c r="HU21" s="201"/>
      <c r="HV21" s="201"/>
      <c r="HW21" s="201"/>
      <c r="HX21" s="201"/>
      <c r="HY21" s="201"/>
      <c r="HZ21" s="201"/>
      <c r="IA21" s="201"/>
      <c r="IB21" s="201"/>
      <c r="IC21" s="201"/>
      <c r="ID21" s="201"/>
      <c r="IE21" s="201"/>
      <c r="IF21" s="201"/>
      <c r="IG21" s="201"/>
      <c r="IH21" s="201"/>
      <c r="II21" s="201"/>
      <c r="IJ21" s="201"/>
      <c r="IK21" s="201"/>
      <c r="IL21" s="201"/>
      <c r="IM21" s="201"/>
      <c r="IN21" s="201"/>
      <c r="IO21" s="201"/>
      <c r="IP21" s="201"/>
      <c r="IQ21" s="201"/>
      <c r="IR21" s="201"/>
      <c r="IS21" s="201"/>
      <c r="IT21" s="201"/>
      <c r="IU21" s="201"/>
      <c r="IV21" s="201"/>
      <c r="IW21" s="201"/>
      <c r="IX21" s="201"/>
      <c r="IY21" s="201"/>
      <c r="IZ21" s="201"/>
      <c r="JA21" s="201"/>
      <c r="JB21" s="201"/>
      <c r="JC21" s="201"/>
      <c r="JD21" s="201"/>
      <c r="JE21" s="201"/>
      <c r="JF21" s="201"/>
      <c r="JG21" s="201"/>
      <c r="JH21" s="201"/>
      <c r="JI21" s="201"/>
      <c r="JJ21" s="201"/>
      <c r="JK21" s="201"/>
      <c r="JL21" s="201"/>
      <c r="JM21" s="201"/>
      <c r="JN21" s="201"/>
      <c r="JO21" s="201"/>
      <c r="JP21" s="201"/>
      <c r="JQ21" s="201"/>
      <c r="JR21" s="201"/>
      <c r="JS21" s="201"/>
      <c r="JT21" s="201"/>
      <c r="JU21" s="201"/>
      <c r="JV21" s="201"/>
      <c r="JW21" s="201"/>
      <c r="JX21" s="201"/>
      <c r="JY21" s="201"/>
      <c r="JZ21" s="201"/>
      <c r="KA21" s="201"/>
      <c r="KB21" s="201"/>
      <c r="KC21" s="201"/>
      <c r="KD21" s="201"/>
      <c r="KE21" s="201"/>
      <c r="KF21" s="201"/>
      <c r="KG21" s="201"/>
      <c r="KH21" s="201"/>
      <c r="KI21" s="201"/>
      <c r="KJ21" s="201"/>
      <c r="KK21" s="201"/>
      <c r="KL21" s="201"/>
      <c r="KM21" s="201"/>
      <c r="KN21" s="201"/>
      <c r="KO21" s="201"/>
      <c r="KP21" s="201"/>
      <c r="KQ21" s="201"/>
      <c r="KR21" s="201"/>
      <c r="KS21" s="201"/>
      <c r="KT21" s="201"/>
      <c r="KU21" s="201"/>
      <c r="KV21" s="201"/>
      <c r="KW21" s="201"/>
      <c r="KX21" s="201"/>
      <c r="KY21" s="201"/>
      <c r="KZ21" s="201"/>
      <c r="LA21" s="201"/>
      <c r="LB21" s="201"/>
      <c r="LC21" s="201"/>
      <c r="LD21" s="201"/>
      <c r="LE21" s="201"/>
      <c r="LF21" s="201"/>
      <c r="LG21" s="201"/>
      <c r="LH21" s="201"/>
      <c r="LI21" s="201"/>
      <c r="LJ21" s="201"/>
      <c r="LK21" s="201"/>
      <c r="LL21" s="201"/>
      <c r="LM21" s="201"/>
      <c r="LN21" s="201"/>
      <c r="LO21" s="201"/>
      <c r="LP21" s="201"/>
      <c r="LQ21" s="201"/>
      <c r="LR21" s="201"/>
      <c r="LS21" s="201"/>
      <c r="LT21" s="201"/>
      <c r="LU21" s="201"/>
      <c r="LV21" s="201"/>
    </row>
    <row r="22" spans="1:334" ht="15" customHeight="1">
      <c r="A22" s="190"/>
      <c r="B22" s="394" t="s">
        <v>344</v>
      </c>
      <c r="C22" s="192"/>
      <c r="D22" s="192"/>
      <c r="E22" s="192"/>
      <c r="F22" s="192"/>
      <c r="G22" s="192"/>
      <c r="H22" s="192"/>
      <c r="I22" s="212"/>
      <c r="J22" s="201"/>
      <c r="K22" s="201"/>
      <c r="L22" s="201"/>
      <c r="M22" s="201"/>
      <c r="N22" s="201"/>
      <c r="O22" s="201"/>
      <c r="P22" s="338"/>
      <c r="Q22" s="338"/>
      <c r="R22" s="338"/>
      <c r="S22" s="338"/>
      <c r="T22" s="338"/>
      <c r="U22" s="338"/>
      <c r="V22" s="338"/>
      <c r="W22" s="338"/>
      <c r="X22" s="338"/>
      <c r="Y22" s="338"/>
      <c r="Z22" s="338"/>
      <c r="AA22" s="338"/>
      <c r="AB22" s="338"/>
      <c r="AC22" s="338"/>
      <c r="AD22" s="338"/>
      <c r="AE22" s="338"/>
      <c r="AF22" s="338"/>
      <c r="AG22" s="338"/>
      <c r="AH22" s="338"/>
      <c r="AI22" s="338"/>
      <c r="AJ22" s="338"/>
      <c r="AK22" s="338"/>
      <c r="AL22" s="338"/>
      <c r="AM22" s="338"/>
      <c r="AN22" s="338"/>
      <c r="AO22" s="338"/>
      <c r="AP22" s="338"/>
      <c r="AQ22" s="338"/>
      <c r="AR22" s="338" t="s">
        <v>140</v>
      </c>
      <c r="AS22" s="338" t="s">
        <v>141</v>
      </c>
      <c r="AT22" s="338" t="s">
        <v>141</v>
      </c>
      <c r="AU22" s="338" t="s">
        <v>141</v>
      </c>
      <c r="AV22" s="338" t="s">
        <v>142</v>
      </c>
      <c r="AW22" s="338" t="s">
        <v>57</v>
      </c>
      <c r="AX22" s="338" t="s">
        <v>123</v>
      </c>
      <c r="AY22" s="338" t="s">
        <v>123</v>
      </c>
      <c r="AZ22" s="338" t="s">
        <v>123</v>
      </c>
      <c r="BA22" s="338" t="s">
        <v>123</v>
      </c>
      <c r="BB22" s="338" t="s">
        <v>123</v>
      </c>
      <c r="BC22" s="338" t="s">
        <v>123</v>
      </c>
      <c r="BD22" s="338" t="s">
        <v>123</v>
      </c>
      <c r="BE22" s="338" t="s">
        <v>123</v>
      </c>
      <c r="BF22" s="338" t="s">
        <v>123</v>
      </c>
      <c r="BG22" s="338" t="s">
        <v>123</v>
      </c>
      <c r="BH22" s="338" t="s">
        <v>123</v>
      </c>
      <c r="BI22" s="338" t="s">
        <v>123</v>
      </c>
      <c r="BJ22" s="338" t="s">
        <v>123</v>
      </c>
      <c r="BK22" s="338" t="s">
        <v>123</v>
      </c>
      <c r="BL22" s="338"/>
      <c r="BM22" s="338"/>
      <c r="BN22" s="338"/>
      <c r="BO22" s="338"/>
      <c r="BP22" s="338"/>
      <c r="BQ22" s="338"/>
      <c r="BR22" s="338"/>
      <c r="BS22" s="338"/>
      <c r="BT22" s="338"/>
      <c r="BU22" s="338"/>
      <c r="BV22" s="338"/>
      <c r="BW22" s="338"/>
      <c r="BX22" s="338"/>
      <c r="BY22" s="338"/>
      <c r="BZ22" s="338"/>
      <c r="CA22" s="338"/>
      <c r="CB22" s="338"/>
      <c r="CC22" s="338"/>
      <c r="CD22" s="338"/>
      <c r="CE22" s="338"/>
      <c r="CF22" s="338"/>
      <c r="CG22" s="338"/>
      <c r="CH22" s="338"/>
      <c r="CI22" s="338"/>
      <c r="CJ22" s="338"/>
      <c r="CK22" s="338"/>
      <c r="CL22" s="338"/>
      <c r="CM22" s="338"/>
      <c r="CN22" s="338"/>
      <c r="CO22" s="338"/>
      <c r="CP22" s="338"/>
      <c r="CQ22" s="338"/>
      <c r="CR22" s="338"/>
      <c r="CS22" s="338"/>
      <c r="CT22" s="338"/>
      <c r="CU22" s="338"/>
      <c r="CV22" s="338"/>
      <c r="CW22" s="338"/>
      <c r="CX22" s="338"/>
      <c r="CY22" s="338"/>
      <c r="CZ22" s="338"/>
      <c r="DA22" s="338"/>
      <c r="DB22" s="338"/>
      <c r="DC22" s="338"/>
      <c r="DD22" s="338"/>
      <c r="DE22" s="338"/>
      <c r="DF22" s="338"/>
      <c r="DG22" s="338"/>
      <c r="DH22" s="338"/>
      <c r="DI22" s="338"/>
      <c r="DJ22" s="338"/>
      <c r="DK22" s="338"/>
      <c r="DL22" s="338"/>
      <c r="DM22" s="338"/>
      <c r="DN22" s="338"/>
      <c r="DO22" s="338"/>
      <c r="DP22" s="338"/>
      <c r="DQ22" s="338"/>
      <c r="DR22" s="338"/>
      <c r="DS22" s="338"/>
      <c r="DT22" s="338"/>
      <c r="DU22" s="338"/>
      <c r="DV22" s="338"/>
      <c r="DW22" s="338"/>
      <c r="DX22" s="338"/>
      <c r="DY22" s="338"/>
      <c r="DZ22" s="338"/>
      <c r="EA22" s="338"/>
      <c r="EB22" s="338"/>
      <c r="EC22" s="338"/>
      <c r="ED22" s="338"/>
      <c r="EE22" s="338"/>
      <c r="EF22" s="338"/>
      <c r="EG22" s="338"/>
      <c r="EH22" s="338"/>
      <c r="EI22" s="338"/>
      <c r="EJ22" s="338"/>
      <c r="EK22" s="338"/>
      <c r="EL22" s="338"/>
      <c r="EM22" s="338"/>
      <c r="EN22" s="338"/>
      <c r="EO22" s="338"/>
      <c r="EP22" s="338"/>
      <c r="EQ22" s="338"/>
      <c r="ER22" s="338"/>
      <c r="ES22" s="338"/>
      <c r="ET22" s="338"/>
      <c r="EU22" s="338"/>
      <c r="EV22" s="338"/>
      <c r="EW22" s="338"/>
      <c r="EX22" s="338"/>
      <c r="EY22" s="338"/>
      <c r="EZ22" s="338"/>
      <c r="FA22" s="338"/>
      <c r="FB22" s="338"/>
      <c r="FC22" s="338"/>
      <c r="FD22" s="338"/>
      <c r="FE22" s="338"/>
      <c r="FF22" s="338"/>
      <c r="FG22" s="338"/>
      <c r="FH22" s="338"/>
      <c r="FI22" s="338"/>
      <c r="FJ22" s="338"/>
      <c r="FK22" s="338"/>
      <c r="FL22" s="338"/>
      <c r="FM22" s="338"/>
      <c r="FN22" s="338"/>
      <c r="FO22" s="338"/>
      <c r="FP22" s="338"/>
      <c r="FQ22" s="338"/>
      <c r="FR22" s="338"/>
      <c r="FS22" s="338"/>
      <c r="FT22" s="338"/>
      <c r="FU22" s="338"/>
      <c r="FV22" s="338"/>
      <c r="FW22" s="338"/>
      <c r="FX22" s="338"/>
      <c r="FY22" s="338"/>
      <c r="FZ22" s="338"/>
      <c r="GA22" s="338"/>
      <c r="GB22" s="338"/>
      <c r="GC22" s="338"/>
      <c r="GD22" s="338"/>
      <c r="GE22" s="338"/>
      <c r="GF22" s="338"/>
      <c r="GG22" s="338"/>
      <c r="GH22" s="338"/>
      <c r="GI22" s="338"/>
      <c r="GJ22" s="338"/>
      <c r="GK22" s="338"/>
      <c r="GL22" s="338"/>
      <c r="GM22" s="338"/>
      <c r="GN22" s="338"/>
      <c r="GO22" s="338"/>
      <c r="GP22" s="338"/>
      <c r="GQ22" s="338"/>
      <c r="GR22" s="338"/>
      <c r="GS22" s="338"/>
      <c r="GT22" s="338"/>
      <c r="GU22" s="338"/>
      <c r="GV22" s="338"/>
      <c r="GW22" s="338"/>
      <c r="GX22" s="338"/>
      <c r="GY22" s="338"/>
      <c r="GZ22" s="338"/>
      <c r="HA22" s="338"/>
      <c r="HB22" s="338"/>
      <c r="HC22" s="338"/>
      <c r="HD22" s="338"/>
      <c r="HE22" s="338"/>
      <c r="HF22" s="338"/>
      <c r="HG22" s="338"/>
      <c r="HH22" s="338"/>
      <c r="HI22" s="338"/>
      <c r="HJ22" s="338"/>
      <c r="HK22" s="338"/>
      <c r="HL22" s="338"/>
      <c r="HM22" s="338"/>
      <c r="HN22" s="338"/>
      <c r="HO22" s="338"/>
      <c r="HP22" s="338"/>
      <c r="HQ22" s="338"/>
      <c r="HR22" s="338"/>
      <c r="HS22" s="338"/>
      <c r="HT22" s="338"/>
      <c r="HU22" s="338"/>
      <c r="HV22" s="338"/>
      <c r="HW22" s="338"/>
      <c r="HX22" s="338"/>
      <c r="HY22" s="338"/>
      <c r="HZ22" s="338"/>
      <c r="IA22" s="338"/>
      <c r="IB22" s="338"/>
      <c r="IC22" s="338"/>
      <c r="ID22" s="338"/>
      <c r="IE22" s="338"/>
      <c r="IF22" s="338"/>
      <c r="IG22" s="338"/>
      <c r="IH22" s="338"/>
      <c r="II22" s="338"/>
      <c r="IJ22" s="338"/>
      <c r="IK22" s="338"/>
      <c r="IL22" s="338"/>
      <c r="IM22" s="338"/>
      <c r="IN22" s="338"/>
      <c r="IO22" s="338"/>
      <c r="IP22" s="338"/>
      <c r="IQ22" s="338"/>
      <c r="IR22" s="338"/>
      <c r="IS22" s="338"/>
      <c r="IT22" s="338"/>
      <c r="IU22" s="338"/>
      <c r="IV22" s="338"/>
      <c r="IW22" s="338"/>
      <c r="IX22" s="338"/>
      <c r="IY22" s="338"/>
      <c r="IZ22" s="338"/>
      <c r="JA22" s="338"/>
      <c r="JB22" s="338"/>
      <c r="JC22" s="338"/>
      <c r="JD22" s="338"/>
      <c r="JE22" s="338"/>
      <c r="JF22" s="338"/>
      <c r="JG22" s="338"/>
      <c r="JH22" s="338"/>
      <c r="JI22" s="338"/>
      <c r="JJ22" s="338"/>
      <c r="JK22" s="338"/>
      <c r="JL22" s="338"/>
      <c r="JM22" s="338"/>
      <c r="JN22" s="338"/>
      <c r="JO22" s="338"/>
      <c r="JP22" s="338"/>
      <c r="JQ22" s="338"/>
      <c r="JR22" s="338"/>
      <c r="JS22" s="338"/>
      <c r="JT22" s="338"/>
      <c r="JU22" s="338"/>
      <c r="JV22" s="338"/>
      <c r="JW22" s="338"/>
      <c r="JX22" s="338"/>
      <c r="JY22" s="338"/>
      <c r="JZ22" s="338"/>
      <c r="KA22" s="338"/>
      <c r="KB22" s="338"/>
      <c r="KC22" s="338"/>
      <c r="KD22" s="338"/>
      <c r="KE22" s="338"/>
      <c r="KF22" s="338"/>
      <c r="KG22" s="338"/>
      <c r="KH22" s="338"/>
      <c r="KI22" s="338"/>
      <c r="KJ22" s="338"/>
      <c r="KK22" s="338"/>
      <c r="KL22" s="338"/>
      <c r="KM22" s="338"/>
      <c r="KN22" s="338"/>
      <c r="KO22" s="338"/>
      <c r="KP22" s="338"/>
      <c r="KQ22" s="338"/>
      <c r="KR22" s="338"/>
      <c r="KS22" s="338"/>
      <c r="KT22" s="338"/>
      <c r="KU22" s="338"/>
      <c r="KV22" s="338"/>
      <c r="KW22" s="338"/>
      <c r="KX22" s="338"/>
      <c r="KY22" s="338"/>
      <c r="KZ22" s="338"/>
      <c r="LA22" s="338"/>
      <c r="LB22" s="338"/>
      <c r="LC22" s="338"/>
      <c r="LD22" s="338"/>
      <c r="LE22" s="338"/>
      <c r="LF22" s="338"/>
      <c r="LG22" s="338"/>
      <c r="LH22" s="338"/>
      <c r="LI22" s="338"/>
      <c r="LJ22" s="338"/>
      <c r="LK22" s="338"/>
      <c r="LL22" s="338"/>
      <c r="LM22" s="338"/>
      <c r="LN22" s="338"/>
      <c r="LO22" s="338"/>
      <c r="LP22" s="338"/>
      <c r="LQ22" s="338"/>
      <c r="LR22" s="338"/>
      <c r="LS22" s="338"/>
      <c r="LT22" s="338"/>
      <c r="LU22" s="338"/>
      <c r="LV22" s="338"/>
    </row>
    <row r="23" spans="1:334" ht="15" customHeight="1" outlineLevel="1">
      <c r="A23" s="190"/>
      <c r="B23" s="191" t="s">
        <v>343</v>
      </c>
      <c r="C23" s="192"/>
      <c r="D23" s="192"/>
      <c r="E23" s="192"/>
      <c r="F23" s="192"/>
      <c r="G23" s="192"/>
      <c r="H23" s="192"/>
      <c r="I23" s="212"/>
      <c r="J23" s="201"/>
      <c r="K23" s="201"/>
      <c r="L23" s="201"/>
      <c r="M23" s="201"/>
      <c r="N23" s="201"/>
      <c r="O23" s="201"/>
      <c r="P23" s="201"/>
      <c r="Q23" s="201"/>
      <c r="R23" s="201"/>
      <c r="S23" s="201"/>
      <c r="T23" s="201"/>
      <c r="U23" s="201"/>
      <c r="V23" s="201"/>
      <c r="W23" s="201"/>
      <c r="X23" s="201"/>
      <c r="Y23" s="201"/>
      <c r="Z23" s="201"/>
      <c r="AA23" s="201"/>
      <c r="AB23" s="201"/>
      <c r="AC23" s="201"/>
      <c r="AD23" s="201"/>
      <c r="AE23" s="201"/>
      <c r="AF23" s="201"/>
      <c r="AG23" s="201"/>
      <c r="AH23" s="201"/>
      <c r="AI23" s="201"/>
      <c r="AJ23" s="201"/>
      <c r="AK23" s="201"/>
      <c r="AL23" s="201"/>
      <c r="AM23" s="201"/>
      <c r="AN23" s="338"/>
      <c r="AO23" s="201"/>
      <c r="AP23" s="201"/>
      <c r="AQ23" s="338"/>
      <c r="AR23" s="201" t="s">
        <v>140</v>
      </c>
      <c r="AS23" s="201" t="s">
        <v>141</v>
      </c>
      <c r="AT23" s="201" t="s">
        <v>141</v>
      </c>
      <c r="AU23" s="201" t="s">
        <v>141</v>
      </c>
      <c r="AV23" s="201" t="s">
        <v>142</v>
      </c>
      <c r="AW23" s="201" t="s">
        <v>57</v>
      </c>
      <c r="AX23" s="201" t="s">
        <v>123</v>
      </c>
      <c r="AY23" s="201" t="s">
        <v>123</v>
      </c>
      <c r="AZ23" s="201" t="s">
        <v>123</v>
      </c>
      <c r="BA23" s="201" t="s">
        <v>123</v>
      </c>
      <c r="BB23" s="201" t="s">
        <v>123</v>
      </c>
      <c r="BC23" s="201" t="s">
        <v>123</v>
      </c>
      <c r="BD23" s="201" t="s">
        <v>123</v>
      </c>
      <c r="BE23" s="201" t="s">
        <v>123</v>
      </c>
      <c r="BF23" s="201" t="s">
        <v>123</v>
      </c>
      <c r="BG23" s="201" t="s">
        <v>123</v>
      </c>
      <c r="BH23" s="201" t="s">
        <v>123</v>
      </c>
      <c r="BI23" s="201" t="s">
        <v>123</v>
      </c>
      <c r="BJ23" s="201" t="s">
        <v>123</v>
      </c>
      <c r="BK23" s="201" t="s">
        <v>123</v>
      </c>
      <c r="BL23" s="201"/>
      <c r="BM23" s="201"/>
      <c r="BN23" s="201"/>
      <c r="BO23" s="201"/>
      <c r="BP23" s="338"/>
      <c r="BQ23" s="201"/>
      <c r="BR23" s="201"/>
      <c r="BS23" s="201"/>
      <c r="BT23" s="201"/>
      <c r="BU23" s="201"/>
      <c r="BV23" s="201"/>
      <c r="BW23" s="201"/>
      <c r="BX23" s="201"/>
      <c r="BY23" s="201"/>
      <c r="BZ23" s="201"/>
      <c r="CA23" s="201"/>
      <c r="CB23" s="201"/>
      <c r="CC23" s="201"/>
      <c r="CD23" s="201"/>
      <c r="CE23" s="201"/>
      <c r="CF23" s="201"/>
      <c r="CG23" s="201"/>
      <c r="CH23" s="201"/>
      <c r="CI23" s="201"/>
      <c r="CJ23" s="201"/>
      <c r="CK23" s="201"/>
      <c r="CL23" s="201"/>
      <c r="CM23" s="201"/>
      <c r="CN23" s="201"/>
      <c r="CO23" s="201"/>
      <c r="CP23" s="201"/>
      <c r="CQ23" s="201"/>
      <c r="CR23" s="201"/>
      <c r="CS23" s="201"/>
      <c r="CT23" s="201"/>
      <c r="CU23" s="201"/>
      <c r="CV23" s="201"/>
      <c r="CW23" s="201"/>
      <c r="CX23" s="201"/>
      <c r="CY23" s="201"/>
      <c r="CZ23" s="201"/>
      <c r="DA23" s="201"/>
      <c r="DB23" s="201"/>
      <c r="DC23" s="201"/>
      <c r="DD23" s="201"/>
      <c r="DE23" s="201"/>
      <c r="DF23" s="201"/>
      <c r="DG23" s="201"/>
      <c r="DH23" s="201"/>
      <c r="DI23" s="201"/>
      <c r="DJ23" s="201"/>
      <c r="DK23" s="201"/>
      <c r="DL23" s="201"/>
      <c r="DM23" s="201"/>
      <c r="DN23" s="201"/>
      <c r="DO23" s="201"/>
      <c r="DP23" s="201"/>
      <c r="DQ23" s="201"/>
      <c r="DR23" s="201"/>
      <c r="DS23" s="201"/>
      <c r="DT23" s="201"/>
      <c r="DU23" s="201"/>
      <c r="DV23" s="201"/>
      <c r="DW23" s="201"/>
      <c r="DX23" s="201"/>
      <c r="DY23" s="201"/>
      <c r="DZ23" s="201"/>
      <c r="EA23" s="201"/>
      <c r="EB23" s="201"/>
      <c r="EC23" s="201"/>
      <c r="ED23" s="201"/>
      <c r="EE23" s="201"/>
      <c r="EF23" s="201"/>
      <c r="EG23" s="201"/>
      <c r="EH23" s="201"/>
      <c r="EI23" s="201"/>
      <c r="EJ23" s="201"/>
      <c r="EK23" s="201"/>
      <c r="EL23" s="201"/>
      <c r="EM23" s="201"/>
      <c r="EN23" s="201"/>
      <c r="EO23" s="201"/>
      <c r="EP23" s="201"/>
      <c r="EQ23" s="201"/>
      <c r="ER23" s="201"/>
      <c r="ES23" s="201"/>
      <c r="ET23" s="201"/>
      <c r="EU23" s="201"/>
      <c r="EV23" s="201"/>
      <c r="EW23" s="201"/>
      <c r="EX23" s="201"/>
      <c r="EY23" s="201"/>
      <c r="EZ23" s="201"/>
      <c r="FA23" s="201"/>
      <c r="FB23" s="201"/>
      <c r="FC23" s="201"/>
      <c r="FD23" s="201"/>
      <c r="FE23" s="201"/>
      <c r="FF23" s="201"/>
      <c r="FG23" s="201"/>
      <c r="FH23" s="201"/>
      <c r="FI23" s="201"/>
      <c r="FJ23" s="201"/>
      <c r="FK23" s="201"/>
      <c r="FL23" s="201"/>
      <c r="FM23" s="201"/>
      <c r="FN23" s="201"/>
      <c r="FO23" s="201"/>
      <c r="FP23" s="201"/>
      <c r="FQ23" s="201"/>
      <c r="FR23" s="201"/>
      <c r="FS23" s="201"/>
      <c r="FT23" s="201"/>
      <c r="FU23" s="201"/>
      <c r="FV23" s="201"/>
      <c r="FW23" s="201"/>
      <c r="FX23" s="201"/>
      <c r="FY23" s="201"/>
      <c r="FZ23" s="201"/>
      <c r="GA23" s="201"/>
      <c r="GB23" s="201"/>
      <c r="GC23" s="201"/>
      <c r="GD23" s="201"/>
      <c r="GE23" s="201"/>
      <c r="GF23" s="201"/>
      <c r="GG23" s="201"/>
      <c r="GH23" s="201"/>
      <c r="GI23" s="201"/>
      <c r="GJ23" s="201"/>
      <c r="GK23" s="201"/>
      <c r="GL23" s="201"/>
      <c r="GM23" s="201"/>
      <c r="GN23" s="201"/>
      <c r="GO23" s="201"/>
      <c r="GP23" s="201"/>
      <c r="GQ23" s="201"/>
      <c r="GR23" s="201"/>
      <c r="GS23" s="201"/>
      <c r="GT23" s="201"/>
      <c r="GU23" s="201"/>
      <c r="GV23" s="201"/>
      <c r="GW23" s="201"/>
      <c r="GX23" s="201"/>
      <c r="GY23" s="201"/>
      <c r="GZ23" s="201"/>
      <c r="HA23" s="201"/>
      <c r="HB23" s="201"/>
      <c r="HC23" s="201"/>
      <c r="HD23" s="201"/>
      <c r="HE23" s="201"/>
      <c r="HF23" s="201"/>
      <c r="HG23" s="201"/>
      <c r="HH23" s="201"/>
      <c r="HI23" s="201"/>
      <c r="HJ23" s="201"/>
      <c r="HK23" s="201"/>
      <c r="HL23" s="201"/>
      <c r="HM23" s="201"/>
      <c r="HN23" s="201"/>
      <c r="HO23" s="201"/>
      <c r="HP23" s="201"/>
      <c r="HQ23" s="201"/>
      <c r="HR23" s="201"/>
      <c r="HS23" s="201"/>
      <c r="HT23" s="201"/>
      <c r="HU23" s="201"/>
      <c r="HV23" s="201"/>
      <c r="HW23" s="201"/>
      <c r="HX23" s="201"/>
      <c r="HY23" s="201"/>
      <c r="HZ23" s="201"/>
      <c r="IA23" s="201"/>
      <c r="IB23" s="201"/>
      <c r="IC23" s="201"/>
      <c r="ID23" s="201"/>
      <c r="IE23" s="201"/>
      <c r="IF23" s="201"/>
      <c r="IG23" s="201"/>
      <c r="IH23" s="201"/>
      <c r="II23" s="201"/>
      <c r="IJ23" s="201"/>
      <c r="IK23" s="201"/>
      <c r="IL23" s="201"/>
      <c r="IM23" s="201"/>
      <c r="IN23" s="201"/>
      <c r="IO23" s="201"/>
      <c r="IP23" s="201"/>
      <c r="IQ23" s="201"/>
      <c r="IR23" s="201"/>
      <c r="IS23" s="201"/>
      <c r="IT23" s="201"/>
      <c r="IU23" s="201"/>
      <c r="IV23" s="201"/>
      <c r="IW23" s="201"/>
      <c r="IX23" s="201"/>
      <c r="IY23" s="201"/>
      <c r="IZ23" s="201"/>
      <c r="JA23" s="201"/>
      <c r="JB23" s="201"/>
      <c r="JC23" s="201"/>
      <c r="JD23" s="201"/>
      <c r="JE23" s="201"/>
      <c r="JF23" s="201"/>
      <c r="JG23" s="201"/>
      <c r="JH23" s="201"/>
      <c r="JI23" s="201"/>
      <c r="JJ23" s="201"/>
      <c r="JK23" s="201"/>
      <c r="JL23" s="201"/>
      <c r="JM23" s="201"/>
      <c r="JN23" s="201"/>
      <c r="JO23" s="201"/>
      <c r="JP23" s="201"/>
      <c r="JQ23" s="201"/>
      <c r="JR23" s="201"/>
      <c r="JS23" s="201"/>
      <c r="JT23" s="201"/>
      <c r="JU23" s="201"/>
      <c r="JV23" s="201"/>
      <c r="JW23" s="201"/>
      <c r="JX23" s="201"/>
      <c r="JY23" s="201"/>
      <c r="JZ23" s="201"/>
      <c r="KA23" s="201"/>
      <c r="KB23" s="201"/>
      <c r="KC23" s="201"/>
      <c r="KD23" s="201"/>
      <c r="KE23" s="201"/>
      <c r="KF23" s="201"/>
      <c r="KG23" s="201"/>
      <c r="KH23" s="201"/>
      <c r="KI23" s="201"/>
      <c r="KJ23" s="201"/>
      <c r="KK23" s="201"/>
      <c r="KL23" s="201"/>
      <c r="KM23" s="201"/>
      <c r="KN23" s="201"/>
      <c r="KO23" s="201"/>
      <c r="KP23" s="201"/>
      <c r="KQ23" s="201"/>
      <c r="KR23" s="201"/>
      <c r="KS23" s="201"/>
      <c r="KT23" s="201"/>
      <c r="KU23" s="201"/>
      <c r="KV23" s="201"/>
      <c r="KW23" s="201"/>
      <c r="KX23" s="201"/>
      <c r="KY23" s="201"/>
      <c r="KZ23" s="201"/>
      <c r="LA23" s="201"/>
      <c r="LB23" s="201"/>
      <c r="LC23" s="201"/>
      <c r="LD23" s="201"/>
      <c r="LE23" s="201"/>
      <c r="LF23" s="201"/>
      <c r="LG23" s="201"/>
      <c r="LH23" s="201"/>
      <c r="LI23" s="201"/>
      <c r="LJ23" s="201"/>
      <c r="LK23" s="201"/>
      <c r="LL23" s="201"/>
      <c r="LM23" s="201"/>
      <c r="LN23" s="201"/>
      <c r="LO23" s="201"/>
      <c r="LP23" s="201"/>
      <c r="LQ23" s="201"/>
      <c r="LR23" s="201"/>
      <c r="LS23" s="201"/>
      <c r="LT23" s="201"/>
      <c r="LU23" s="201"/>
      <c r="LV23" s="201"/>
    </row>
    <row r="24" spans="1:334" ht="15" customHeight="1" outlineLevel="1">
      <c r="A24" s="190"/>
      <c r="B24" s="191" t="s">
        <v>348</v>
      </c>
      <c r="C24" s="192"/>
      <c r="D24" s="192"/>
      <c r="E24" s="192"/>
      <c r="F24" s="192"/>
      <c r="G24" s="192"/>
      <c r="H24" s="192"/>
      <c r="I24" s="212"/>
      <c r="J24" s="201"/>
      <c r="K24" s="201"/>
      <c r="L24" s="201"/>
      <c r="M24" s="201"/>
      <c r="N24" s="201"/>
      <c r="O24" s="201"/>
      <c r="P24" s="201"/>
      <c r="Q24" s="201"/>
      <c r="R24" s="201"/>
      <c r="S24" s="201"/>
      <c r="T24" s="201"/>
      <c r="U24" s="201"/>
      <c r="V24" s="201"/>
      <c r="W24" s="201"/>
      <c r="X24" s="201"/>
      <c r="Y24" s="201"/>
      <c r="Z24" s="201"/>
      <c r="AA24" s="201"/>
      <c r="AB24" s="201"/>
      <c r="AC24" s="201"/>
      <c r="AD24" s="201"/>
      <c r="AE24" s="201"/>
      <c r="AF24" s="201"/>
      <c r="AG24" s="201"/>
      <c r="AH24" s="201"/>
      <c r="AI24" s="201"/>
      <c r="AJ24" s="201"/>
      <c r="AK24" s="201"/>
      <c r="AL24" s="201"/>
      <c r="AM24" s="201"/>
      <c r="AN24" s="338"/>
      <c r="AO24" s="201"/>
      <c r="AP24" s="201"/>
      <c r="AQ24" s="338"/>
      <c r="AR24" s="201"/>
      <c r="AS24" s="201"/>
      <c r="AT24" s="201" t="s">
        <v>140</v>
      </c>
      <c r="AU24" s="201" t="s">
        <v>141</v>
      </c>
      <c r="AV24" s="201" t="s">
        <v>141</v>
      </c>
      <c r="AW24" s="201" t="s">
        <v>141</v>
      </c>
      <c r="AX24" s="201" t="s">
        <v>142</v>
      </c>
      <c r="AY24" s="201" t="s">
        <v>57</v>
      </c>
      <c r="AZ24" s="201" t="s">
        <v>123</v>
      </c>
      <c r="BA24" s="201" t="s">
        <v>123</v>
      </c>
      <c r="BB24" s="201" t="s">
        <v>123</v>
      </c>
      <c r="BC24" s="201" t="s">
        <v>123</v>
      </c>
      <c r="BD24" s="201" t="s">
        <v>123</v>
      </c>
      <c r="BE24" s="201" t="s">
        <v>123</v>
      </c>
      <c r="BF24" s="201" t="s">
        <v>123</v>
      </c>
      <c r="BG24" s="201" t="s">
        <v>123</v>
      </c>
      <c r="BH24" s="201" t="s">
        <v>123</v>
      </c>
      <c r="BI24" s="201" t="s">
        <v>123</v>
      </c>
      <c r="BJ24" s="201" t="s">
        <v>123</v>
      </c>
      <c r="BK24" s="201" t="s">
        <v>123</v>
      </c>
      <c r="BL24" s="201" t="s">
        <v>123</v>
      </c>
      <c r="BM24" s="201" t="s">
        <v>123</v>
      </c>
      <c r="BN24" s="201" t="s">
        <v>123</v>
      </c>
      <c r="BO24" s="201" t="s">
        <v>123</v>
      </c>
      <c r="BP24" s="338"/>
      <c r="BQ24" s="201" t="s">
        <v>123</v>
      </c>
      <c r="BR24" s="201" t="s">
        <v>123</v>
      </c>
      <c r="BS24" s="201" t="s">
        <v>123</v>
      </c>
      <c r="BT24" s="201"/>
      <c r="BU24" s="201"/>
      <c r="BV24" s="201"/>
      <c r="BW24" s="201"/>
      <c r="BX24" s="201"/>
      <c r="BY24" s="201"/>
      <c r="BZ24" s="201"/>
      <c r="CA24" s="201"/>
      <c r="CB24" s="201"/>
      <c r="CC24" s="201"/>
      <c r="CD24" s="201"/>
      <c r="CE24" s="201"/>
      <c r="CF24" s="201"/>
      <c r="CG24" s="201"/>
      <c r="CH24" s="201"/>
      <c r="CI24" s="201"/>
      <c r="CJ24" s="201"/>
      <c r="CK24" s="201"/>
      <c r="CL24" s="201"/>
      <c r="CM24" s="201"/>
      <c r="CN24" s="201"/>
      <c r="CO24" s="201"/>
      <c r="CP24" s="201"/>
      <c r="CQ24" s="201"/>
      <c r="CR24" s="201"/>
      <c r="CS24" s="201"/>
      <c r="CT24" s="201"/>
      <c r="CU24" s="201"/>
      <c r="CV24" s="201"/>
      <c r="CW24" s="201"/>
      <c r="CX24" s="201"/>
      <c r="CY24" s="201"/>
      <c r="CZ24" s="201"/>
      <c r="DA24" s="201"/>
      <c r="DB24" s="201"/>
      <c r="DC24" s="201"/>
      <c r="DD24" s="201"/>
      <c r="DE24" s="201"/>
      <c r="DF24" s="201"/>
      <c r="DG24" s="201"/>
      <c r="DH24" s="201"/>
      <c r="DI24" s="201"/>
      <c r="DJ24" s="201"/>
      <c r="DK24" s="201"/>
      <c r="DL24" s="201"/>
      <c r="DM24" s="201"/>
      <c r="DN24" s="201"/>
      <c r="DO24" s="201"/>
      <c r="DP24" s="201"/>
      <c r="DQ24" s="201"/>
      <c r="DR24" s="201"/>
      <c r="DS24" s="201"/>
      <c r="DT24" s="201"/>
      <c r="DU24" s="201"/>
      <c r="DV24" s="201"/>
      <c r="DW24" s="201"/>
      <c r="DX24" s="201"/>
      <c r="DY24" s="201"/>
      <c r="DZ24" s="201"/>
      <c r="EA24" s="201"/>
      <c r="EB24" s="201"/>
      <c r="EC24" s="201"/>
      <c r="ED24" s="201"/>
      <c r="EE24" s="201"/>
      <c r="EF24" s="201"/>
      <c r="EG24" s="201"/>
      <c r="EH24" s="201"/>
      <c r="EI24" s="201"/>
      <c r="EJ24" s="201"/>
      <c r="EK24" s="201"/>
      <c r="EL24" s="201"/>
      <c r="EM24" s="201"/>
      <c r="EN24" s="201"/>
      <c r="EO24" s="201"/>
      <c r="EP24" s="201"/>
      <c r="EQ24" s="201"/>
      <c r="ER24" s="201"/>
      <c r="ES24" s="201"/>
      <c r="ET24" s="201"/>
      <c r="EU24" s="201"/>
      <c r="EV24" s="201"/>
      <c r="EW24" s="201"/>
      <c r="EX24" s="201"/>
      <c r="EY24" s="201"/>
      <c r="EZ24" s="201"/>
      <c r="FA24" s="201"/>
      <c r="FB24" s="201"/>
      <c r="FC24" s="201"/>
      <c r="FD24" s="201"/>
      <c r="FE24" s="201"/>
      <c r="FF24" s="201"/>
      <c r="FG24" s="201"/>
      <c r="FH24" s="201"/>
      <c r="FI24" s="201"/>
      <c r="FJ24" s="201"/>
      <c r="FK24" s="201"/>
      <c r="FL24" s="201"/>
      <c r="FM24" s="201"/>
      <c r="FN24" s="201"/>
      <c r="FO24" s="201"/>
      <c r="FP24" s="201"/>
      <c r="FQ24" s="201"/>
      <c r="FR24" s="201"/>
      <c r="FS24" s="201"/>
      <c r="FT24" s="201"/>
      <c r="FU24" s="201"/>
      <c r="FV24" s="201"/>
      <c r="FW24" s="201"/>
      <c r="FX24" s="201"/>
      <c r="FY24" s="201"/>
      <c r="FZ24" s="201"/>
      <c r="GA24" s="201"/>
      <c r="GB24" s="201"/>
      <c r="GC24" s="201"/>
      <c r="GD24" s="201"/>
      <c r="GE24" s="201"/>
      <c r="GF24" s="201"/>
      <c r="GG24" s="201"/>
      <c r="GH24" s="201"/>
      <c r="GI24" s="201"/>
      <c r="GJ24" s="201"/>
      <c r="GK24" s="201"/>
      <c r="GL24" s="201"/>
      <c r="GM24" s="201"/>
      <c r="GN24" s="201"/>
      <c r="GO24" s="201"/>
      <c r="GP24" s="201"/>
      <c r="GQ24" s="201"/>
      <c r="GR24" s="201"/>
      <c r="GS24" s="201"/>
      <c r="GT24" s="201"/>
      <c r="GU24" s="201"/>
      <c r="GV24" s="201"/>
      <c r="GW24" s="201"/>
      <c r="GX24" s="201"/>
      <c r="GY24" s="201"/>
      <c r="GZ24" s="201"/>
      <c r="HA24" s="201"/>
      <c r="HB24" s="201"/>
      <c r="HC24" s="201"/>
      <c r="HD24" s="201"/>
      <c r="HE24" s="201"/>
      <c r="HF24" s="201"/>
      <c r="HG24" s="201"/>
      <c r="HH24" s="201"/>
      <c r="HI24" s="201"/>
      <c r="HJ24" s="201"/>
      <c r="HK24" s="201"/>
      <c r="HL24" s="201"/>
      <c r="HM24" s="201"/>
      <c r="HN24" s="201"/>
      <c r="HO24" s="201"/>
      <c r="HP24" s="201"/>
      <c r="HQ24" s="201"/>
      <c r="HR24" s="201"/>
      <c r="HS24" s="201"/>
      <c r="HT24" s="201"/>
      <c r="HU24" s="201"/>
      <c r="HV24" s="201"/>
      <c r="HW24" s="201"/>
      <c r="HX24" s="201"/>
      <c r="HY24" s="201"/>
      <c r="HZ24" s="201"/>
      <c r="IA24" s="201"/>
      <c r="IB24" s="201"/>
      <c r="IC24" s="201"/>
      <c r="ID24" s="201"/>
      <c r="IE24" s="201"/>
      <c r="IF24" s="201"/>
      <c r="IG24" s="201"/>
      <c r="IH24" s="201"/>
      <c r="II24" s="201"/>
      <c r="IJ24" s="201"/>
      <c r="IK24" s="201"/>
      <c r="IL24" s="201"/>
      <c r="IM24" s="201"/>
      <c r="IN24" s="201"/>
      <c r="IO24" s="201"/>
      <c r="IP24" s="201"/>
      <c r="IQ24" s="201"/>
      <c r="IR24" s="201"/>
      <c r="IS24" s="201"/>
      <c r="IT24" s="201"/>
      <c r="IU24" s="201"/>
      <c r="IV24" s="201"/>
      <c r="IW24" s="201"/>
      <c r="IX24" s="201"/>
      <c r="IY24" s="201"/>
      <c r="IZ24" s="201"/>
      <c r="JA24" s="201"/>
      <c r="JB24" s="201"/>
      <c r="JC24" s="201"/>
      <c r="JD24" s="201"/>
      <c r="JE24" s="201"/>
      <c r="JF24" s="201"/>
      <c r="JG24" s="201"/>
      <c r="JH24" s="201"/>
      <c r="JI24" s="201"/>
      <c r="JJ24" s="201"/>
      <c r="JK24" s="201"/>
      <c r="JL24" s="201"/>
      <c r="JM24" s="201"/>
      <c r="JN24" s="201"/>
      <c r="JO24" s="201"/>
      <c r="JP24" s="201"/>
      <c r="JQ24" s="201"/>
      <c r="JR24" s="201"/>
      <c r="JS24" s="201"/>
      <c r="JT24" s="201"/>
      <c r="JU24" s="201"/>
      <c r="JV24" s="201"/>
      <c r="JW24" s="201"/>
      <c r="JX24" s="201"/>
      <c r="JY24" s="201"/>
      <c r="JZ24" s="201"/>
      <c r="KA24" s="201"/>
      <c r="KB24" s="201"/>
      <c r="KC24" s="201"/>
      <c r="KD24" s="201"/>
      <c r="KE24" s="201"/>
      <c r="KF24" s="201"/>
      <c r="KG24" s="201"/>
      <c r="KH24" s="201"/>
      <c r="KI24" s="201"/>
      <c r="KJ24" s="201"/>
      <c r="KK24" s="201"/>
      <c r="KL24" s="201"/>
      <c r="KM24" s="201"/>
      <c r="KN24" s="201"/>
      <c r="KO24" s="201"/>
      <c r="KP24" s="201"/>
      <c r="KQ24" s="201"/>
      <c r="KR24" s="201"/>
      <c r="KS24" s="201"/>
      <c r="KT24" s="201"/>
      <c r="KU24" s="201"/>
      <c r="KV24" s="201"/>
      <c r="KW24" s="201"/>
      <c r="KX24" s="201"/>
      <c r="KY24" s="201"/>
      <c r="KZ24" s="201"/>
      <c r="LA24" s="201"/>
      <c r="LB24" s="201"/>
      <c r="LC24" s="201"/>
      <c r="LD24" s="201"/>
      <c r="LE24" s="201"/>
      <c r="LF24" s="201"/>
      <c r="LG24" s="201"/>
      <c r="LH24" s="201"/>
      <c r="LI24" s="201"/>
      <c r="LJ24" s="201"/>
      <c r="LK24" s="201"/>
      <c r="LL24" s="201"/>
      <c r="LM24" s="201"/>
      <c r="LN24" s="201"/>
      <c r="LO24" s="201"/>
      <c r="LP24" s="201"/>
      <c r="LQ24" s="201"/>
      <c r="LR24" s="201"/>
      <c r="LS24" s="201"/>
      <c r="LT24" s="201"/>
      <c r="LU24" s="201"/>
      <c r="LV24" s="201"/>
    </row>
    <row r="25" spans="1:334" ht="15" customHeight="1" outlineLevel="1">
      <c r="A25" s="190"/>
      <c r="B25" s="191" t="s">
        <v>144</v>
      </c>
      <c r="C25" s="192" t="s">
        <v>109</v>
      </c>
      <c r="D25" s="192" t="s">
        <v>119</v>
      </c>
      <c r="E25" s="192"/>
      <c r="F25" s="192" t="s">
        <v>126</v>
      </c>
      <c r="G25" s="192"/>
      <c r="H25" s="192"/>
      <c r="I25" s="212"/>
      <c r="J25" s="201"/>
      <c r="K25" s="201"/>
      <c r="L25" s="201"/>
      <c r="M25" s="201"/>
      <c r="N25" s="201"/>
      <c r="O25" s="201"/>
      <c r="P25" s="201"/>
      <c r="Q25" s="201"/>
      <c r="R25" s="201"/>
      <c r="S25" s="201"/>
      <c r="T25" s="201"/>
      <c r="U25" s="201"/>
      <c r="V25" s="201"/>
      <c r="W25" s="201"/>
      <c r="X25" s="201"/>
      <c r="Y25" s="201"/>
      <c r="Z25" s="201"/>
      <c r="AA25" s="201"/>
      <c r="AB25" s="201"/>
      <c r="AC25" s="201"/>
      <c r="AD25" s="201"/>
      <c r="AE25" s="201"/>
      <c r="AF25" s="201"/>
      <c r="AG25" s="201"/>
      <c r="AH25" s="201"/>
      <c r="AI25" s="201"/>
      <c r="AJ25" s="201"/>
      <c r="AK25" s="201"/>
      <c r="AL25" s="201"/>
      <c r="AM25" s="201"/>
      <c r="AN25" s="338"/>
      <c r="AO25" s="201"/>
      <c r="AP25" s="201"/>
      <c r="AQ25" s="338"/>
      <c r="AR25" s="201"/>
      <c r="AS25" s="201"/>
      <c r="AT25" s="201"/>
      <c r="AU25" s="201"/>
      <c r="AV25" s="201"/>
      <c r="AW25" s="201"/>
      <c r="AX25" s="201"/>
      <c r="AY25" s="201" t="s">
        <v>123</v>
      </c>
      <c r="AZ25" s="201" t="s">
        <v>123</v>
      </c>
      <c r="BA25" s="201" t="s">
        <v>123</v>
      </c>
      <c r="BB25" s="201" t="s">
        <v>123</v>
      </c>
      <c r="BC25" s="201" t="s">
        <v>123</v>
      </c>
      <c r="BD25" s="201" t="s">
        <v>123</v>
      </c>
      <c r="BE25" s="201" t="s">
        <v>123</v>
      </c>
      <c r="BF25" s="201" t="s">
        <v>123</v>
      </c>
      <c r="BG25" s="201" t="s">
        <v>123</v>
      </c>
      <c r="BH25" s="201" t="s">
        <v>123</v>
      </c>
      <c r="BI25" s="201" t="s">
        <v>123</v>
      </c>
      <c r="BJ25" s="201" t="s">
        <v>123</v>
      </c>
      <c r="BK25" s="201" t="s">
        <v>123</v>
      </c>
      <c r="BL25" s="201" t="s">
        <v>123</v>
      </c>
      <c r="BM25" s="201" t="s">
        <v>123</v>
      </c>
      <c r="BN25" s="201" t="s">
        <v>123</v>
      </c>
      <c r="BO25" s="201" t="s">
        <v>123</v>
      </c>
      <c r="BP25" s="338"/>
      <c r="BQ25" s="201"/>
      <c r="BR25" s="201"/>
      <c r="BS25" s="201"/>
      <c r="BT25" s="201"/>
      <c r="BU25" s="201"/>
      <c r="BV25" s="201"/>
      <c r="BW25" s="201"/>
      <c r="BX25" s="201"/>
      <c r="BY25" s="201"/>
      <c r="BZ25" s="201"/>
      <c r="CA25" s="201"/>
      <c r="CB25" s="201"/>
      <c r="CC25" s="201"/>
      <c r="CD25" s="201"/>
      <c r="CE25" s="201"/>
      <c r="CF25" s="201"/>
      <c r="CG25" s="201"/>
      <c r="CH25" s="201"/>
      <c r="CI25" s="201"/>
      <c r="CJ25" s="201"/>
      <c r="CK25" s="201"/>
      <c r="CL25" s="201"/>
      <c r="CM25" s="201"/>
      <c r="CN25" s="201"/>
      <c r="CO25" s="201"/>
      <c r="CP25" s="201"/>
      <c r="CQ25" s="201"/>
      <c r="CR25" s="201"/>
      <c r="CS25" s="201"/>
      <c r="CT25" s="201"/>
      <c r="CU25" s="201"/>
      <c r="CV25" s="201"/>
      <c r="CW25" s="201"/>
      <c r="CX25" s="201"/>
      <c r="CY25" s="201"/>
      <c r="CZ25" s="201"/>
      <c r="DA25" s="201"/>
      <c r="DB25" s="201"/>
      <c r="DC25" s="201"/>
      <c r="DD25" s="201"/>
      <c r="DE25" s="201"/>
      <c r="DF25" s="201"/>
      <c r="DG25" s="201"/>
      <c r="DH25" s="201"/>
      <c r="DI25" s="201"/>
      <c r="DJ25" s="201"/>
      <c r="DK25" s="201"/>
      <c r="DL25" s="201"/>
      <c r="DM25" s="201"/>
      <c r="DN25" s="201"/>
      <c r="DO25" s="201"/>
      <c r="DP25" s="201"/>
      <c r="DQ25" s="201"/>
      <c r="DR25" s="201"/>
      <c r="DS25" s="201"/>
      <c r="DT25" s="201"/>
      <c r="DU25" s="201"/>
      <c r="DV25" s="201"/>
      <c r="DW25" s="201"/>
      <c r="DX25" s="201"/>
      <c r="DY25" s="201"/>
      <c r="DZ25" s="201"/>
      <c r="EA25" s="201"/>
      <c r="EB25" s="201"/>
      <c r="EC25" s="201"/>
      <c r="ED25" s="201"/>
      <c r="EE25" s="201"/>
      <c r="EF25" s="201"/>
      <c r="EG25" s="201"/>
      <c r="EH25" s="201"/>
      <c r="EI25" s="201"/>
      <c r="EJ25" s="201"/>
      <c r="EK25" s="201"/>
      <c r="EL25" s="201"/>
      <c r="EM25" s="201"/>
      <c r="EN25" s="201"/>
      <c r="EO25" s="201"/>
      <c r="EP25" s="201"/>
      <c r="EQ25" s="201"/>
      <c r="ER25" s="201"/>
      <c r="ES25" s="201"/>
      <c r="ET25" s="201"/>
      <c r="EU25" s="201"/>
      <c r="EV25" s="201"/>
      <c r="EW25" s="201"/>
      <c r="EX25" s="201"/>
      <c r="EY25" s="201"/>
      <c r="EZ25" s="201"/>
      <c r="FA25" s="201"/>
      <c r="FB25" s="201"/>
      <c r="FC25" s="201"/>
      <c r="FD25" s="201"/>
      <c r="FE25" s="201"/>
      <c r="FF25" s="201"/>
      <c r="FG25" s="201"/>
      <c r="FH25" s="201"/>
      <c r="FI25" s="201"/>
      <c r="FJ25" s="201"/>
      <c r="FK25" s="201"/>
      <c r="FL25" s="201"/>
      <c r="FM25" s="201"/>
      <c r="FN25" s="201"/>
      <c r="FO25" s="201"/>
      <c r="FP25" s="201"/>
      <c r="FQ25" s="201"/>
      <c r="FR25" s="201"/>
      <c r="FS25" s="201"/>
      <c r="FT25" s="201"/>
      <c r="FU25" s="201"/>
      <c r="FV25" s="201"/>
      <c r="FW25" s="201"/>
      <c r="FX25" s="201"/>
      <c r="FY25" s="201"/>
      <c r="FZ25" s="201"/>
      <c r="GA25" s="201"/>
      <c r="GB25" s="201"/>
      <c r="GC25" s="201"/>
      <c r="GD25" s="201"/>
      <c r="GE25" s="201"/>
      <c r="GF25" s="201"/>
      <c r="GG25" s="201"/>
      <c r="GH25" s="201"/>
      <c r="GI25" s="201"/>
      <c r="GJ25" s="201"/>
      <c r="GK25" s="201"/>
      <c r="GL25" s="201"/>
      <c r="GM25" s="201"/>
      <c r="GN25" s="201"/>
      <c r="GO25" s="201"/>
      <c r="GP25" s="201"/>
      <c r="GQ25" s="201"/>
      <c r="GR25" s="201"/>
      <c r="GS25" s="201"/>
      <c r="GT25" s="201"/>
      <c r="GU25" s="201"/>
      <c r="GV25" s="201"/>
      <c r="GW25" s="201"/>
      <c r="GX25" s="201"/>
      <c r="GY25" s="201"/>
      <c r="GZ25" s="201"/>
      <c r="HA25" s="201"/>
      <c r="HB25" s="201"/>
      <c r="HC25" s="201"/>
      <c r="HD25" s="201"/>
      <c r="HE25" s="201"/>
      <c r="HF25" s="201"/>
      <c r="HG25" s="201"/>
      <c r="HH25" s="201"/>
      <c r="HI25" s="201"/>
      <c r="HJ25" s="201"/>
      <c r="HK25" s="201"/>
      <c r="HL25" s="201"/>
      <c r="HM25" s="201"/>
      <c r="HN25" s="201"/>
      <c r="HO25" s="201"/>
      <c r="HP25" s="201"/>
      <c r="HQ25" s="201"/>
      <c r="HR25" s="201"/>
      <c r="HS25" s="201"/>
      <c r="HT25" s="201"/>
      <c r="HU25" s="201"/>
      <c r="HV25" s="201"/>
      <c r="HW25" s="201"/>
      <c r="HX25" s="201"/>
      <c r="HY25" s="201"/>
      <c r="HZ25" s="201"/>
      <c r="IA25" s="201"/>
      <c r="IB25" s="201"/>
      <c r="IC25" s="201"/>
      <c r="ID25" s="201"/>
      <c r="IE25" s="201"/>
      <c r="IF25" s="201"/>
      <c r="IG25" s="201"/>
      <c r="IH25" s="201"/>
      <c r="II25" s="201"/>
      <c r="IJ25" s="201"/>
      <c r="IK25" s="201"/>
      <c r="IL25" s="201"/>
      <c r="IM25" s="201"/>
      <c r="IN25" s="201"/>
      <c r="IO25" s="201"/>
      <c r="IP25" s="201"/>
      <c r="IQ25" s="201"/>
      <c r="IR25" s="201"/>
      <c r="IS25" s="201"/>
      <c r="IT25" s="201"/>
      <c r="IU25" s="201"/>
      <c r="IV25" s="201"/>
      <c r="IW25" s="201"/>
      <c r="IX25" s="201"/>
      <c r="IY25" s="201"/>
      <c r="IZ25" s="201"/>
      <c r="JA25" s="201"/>
      <c r="JB25" s="201"/>
      <c r="JC25" s="201"/>
      <c r="JD25" s="201"/>
      <c r="JE25" s="201"/>
      <c r="JF25" s="201"/>
      <c r="JG25" s="201"/>
      <c r="JH25" s="201"/>
      <c r="JI25" s="201"/>
      <c r="JJ25" s="201"/>
      <c r="JK25" s="201"/>
      <c r="JL25" s="201"/>
      <c r="JM25" s="201"/>
      <c r="JN25" s="201"/>
      <c r="JO25" s="201"/>
      <c r="JP25" s="201"/>
      <c r="JQ25" s="201"/>
      <c r="JR25" s="201"/>
      <c r="JS25" s="201"/>
      <c r="JT25" s="201"/>
      <c r="JU25" s="201"/>
      <c r="JV25" s="201"/>
      <c r="JW25" s="201"/>
      <c r="JX25" s="201"/>
      <c r="JY25" s="201"/>
      <c r="JZ25" s="201"/>
      <c r="KA25" s="201"/>
      <c r="KB25" s="201"/>
      <c r="KC25" s="201"/>
      <c r="KD25" s="201"/>
      <c r="KE25" s="201"/>
      <c r="KF25" s="201"/>
      <c r="KG25" s="201"/>
      <c r="KH25" s="201"/>
      <c r="KI25" s="201"/>
      <c r="KJ25" s="201"/>
      <c r="KK25" s="201"/>
      <c r="KL25" s="201"/>
      <c r="KM25" s="201"/>
      <c r="KN25" s="201"/>
      <c r="KO25" s="201"/>
      <c r="KP25" s="201"/>
      <c r="KQ25" s="201"/>
      <c r="KR25" s="201"/>
      <c r="KS25" s="201"/>
      <c r="KT25" s="201"/>
      <c r="KU25" s="201"/>
      <c r="KV25" s="201"/>
      <c r="KW25" s="201"/>
      <c r="KX25" s="201"/>
      <c r="KY25" s="201"/>
      <c r="KZ25" s="201"/>
      <c r="LA25" s="201"/>
      <c r="LB25" s="201"/>
      <c r="LC25" s="201"/>
      <c r="LD25" s="201"/>
      <c r="LE25" s="201"/>
      <c r="LF25" s="201"/>
      <c r="LG25" s="201"/>
      <c r="LH25" s="201"/>
      <c r="LI25" s="201"/>
      <c r="LJ25" s="201"/>
      <c r="LK25" s="201"/>
      <c r="LL25" s="201"/>
      <c r="LM25" s="201"/>
      <c r="LN25" s="201"/>
      <c r="LO25" s="201"/>
      <c r="LP25" s="201"/>
      <c r="LQ25" s="201"/>
      <c r="LR25" s="201"/>
      <c r="LS25" s="201"/>
      <c r="LT25" s="201"/>
      <c r="LU25" s="201"/>
      <c r="LV25" s="201"/>
    </row>
    <row r="26" spans="1:334" ht="15" customHeight="1" outlineLevel="1">
      <c r="A26" s="190"/>
      <c r="B26" s="191" t="s">
        <v>145</v>
      </c>
      <c r="C26" s="192" t="s">
        <v>109</v>
      </c>
      <c r="D26" s="192" t="s">
        <v>119</v>
      </c>
      <c r="E26" s="192"/>
      <c r="F26" s="192"/>
      <c r="G26" s="192"/>
      <c r="H26" s="192"/>
      <c r="I26" s="212"/>
      <c r="J26" s="201"/>
      <c r="K26" s="201"/>
      <c r="L26" s="201"/>
      <c r="M26" s="201"/>
      <c r="N26" s="201"/>
      <c r="O26" s="201"/>
      <c r="P26" s="201"/>
      <c r="Q26" s="201"/>
      <c r="R26" s="201"/>
      <c r="S26" s="201"/>
      <c r="T26" s="201"/>
      <c r="U26" s="201"/>
      <c r="V26" s="201"/>
      <c r="W26" s="201"/>
      <c r="X26" s="201"/>
      <c r="Y26" s="201"/>
      <c r="Z26" s="201"/>
      <c r="AA26" s="201"/>
      <c r="AB26" s="201"/>
      <c r="AC26" s="201"/>
      <c r="AD26" s="201"/>
      <c r="AE26" s="201"/>
      <c r="AF26" s="201"/>
      <c r="AG26" s="201"/>
      <c r="AH26" s="201"/>
      <c r="AI26" s="201"/>
      <c r="AJ26" s="201"/>
      <c r="AK26" s="201"/>
      <c r="AL26" s="201"/>
      <c r="AM26" s="201"/>
      <c r="AN26" s="338"/>
      <c r="AO26" s="201"/>
      <c r="AP26" s="201"/>
      <c r="AQ26" s="338"/>
      <c r="AR26" s="201"/>
      <c r="AS26" s="201"/>
      <c r="AT26" s="201"/>
      <c r="AU26" s="201"/>
      <c r="AV26" s="201"/>
      <c r="AW26" s="201"/>
      <c r="AX26" s="201"/>
      <c r="AY26" s="201" t="s">
        <v>140</v>
      </c>
      <c r="AZ26" s="201" t="s">
        <v>141</v>
      </c>
      <c r="BA26" s="201" t="s">
        <v>141</v>
      </c>
      <c r="BB26" s="201" t="s">
        <v>141</v>
      </c>
      <c r="BC26" s="201" t="s">
        <v>142</v>
      </c>
      <c r="BD26" s="201" t="s">
        <v>57</v>
      </c>
      <c r="BE26" s="201" t="s">
        <v>123</v>
      </c>
      <c r="BF26" s="201" t="s">
        <v>123</v>
      </c>
      <c r="BG26" s="201" t="s">
        <v>123</v>
      </c>
      <c r="BH26" s="201" t="s">
        <v>123</v>
      </c>
      <c r="BI26" s="201"/>
      <c r="BJ26" s="201"/>
      <c r="BK26" s="201"/>
      <c r="BL26" s="201"/>
      <c r="BM26" s="201"/>
      <c r="BN26" s="201"/>
      <c r="BO26" s="201"/>
      <c r="BP26" s="338"/>
      <c r="BQ26" s="201"/>
      <c r="BR26" s="201"/>
      <c r="BS26" s="201"/>
      <c r="BT26" s="201"/>
      <c r="BU26" s="201"/>
      <c r="BV26" s="201"/>
      <c r="BW26" s="201"/>
      <c r="BX26" s="201"/>
      <c r="BY26" s="201"/>
      <c r="BZ26" s="201"/>
      <c r="CA26" s="201"/>
      <c r="CB26" s="201"/>
      <c r="CC26" s="201"/>
      <c r="CD26" s="201"/>
      <c r="CE26" s="201"/>
      <c r="CF26" s="201"/>
      <c r="CG26" s="201"/>
      <c r="CH26" s="201"/>
      <c r="CI26" s="201"/>
      <c r="CJ26" s="201"/>
      <c r="CK26" s="201"/>
      <c r="CL26" s="201"/>
      <c r="CM26" s="201"/>
      <c r="CN26" s="201"/>
      <c r="CO26" s="201"/>
      <c r="CP26" s="201"/>
      <c r="CQ26" s="201"/>
      <c r="CR26" s="201"/>
      <c r="CS26" s="201"/>
      <c r="CT26" s="201"/>
      <c r="CU26" s="201"/>
      <c r="CV26" s="201"/>
      <c r="CW26" s="201"/>
      <c r="CX26" s="201"/>
      <c r="CY26" s="201"/>
      <c r="CZ26" s="201"/>
      <c r="DA26" s="201"/>
      <c r="DB26" s="201"/>
      <c r="DC26" s="201"/>
      <c r="DD26" s="201"/>
      <c r="DE26" s="201"/>
      <c r="DF26" s="201"/>
      <c r="DG26" s="201"/>
      <c r="DH26" s="201"/>
      <c r="DI26" s="201"/>
      <c r="DJ26" s="201"/>
      <c r="DK26" s="201"/>
      <c r="DL26" s="201"/>
      <c r="DM26" s="201"/>
      <c r="DN26" s="201"/>
      <c r="DO26" s="201"/>
      <c r="DP26" s="201"/>
      <c r="DQ26" s="201"/>
      <c r="DR26" s="201"/>
      <c r="DS26" s="201"/>
      <c r="DT26" s="201"/>
      <c r="DU26" s="201"/>
      <c r="DV26" s="201"/>
      <c r="DW26" s="201"/>
      <c r="DX26" s="201"/>
      <c r="DY26" s="201"/>
      <c r="DZ26" s="201"/>
      <c r="EA26" s="201"/>
      <c r="EB26" s="201"/>
      <c r="EC26" s="201"/>
      <c r="ED26" s="201"/>
      <c r="EE26" s="201"/>
      <c r="EF26" s="201"/>
      <c r="EG26" s="201"/>
      <c r="EH26" s="201"/>
      <c r="EI26" s="201"/>
      <c r="EJ26" s="201"/>
      <c r="EK26" s="201"/>
      <c r="EL26" s="201"/>
      <c r="EM26" s="201"/>
      <c r="EN26" s="201"/>
      <c r="EO26" s="201"/>
      <c r="EP26" s="201"/>
      <c r="EQ26" s="201"/>
      <c r="ER26" s="201"/>
      <c r="ES26" s="201"/>
      <c r="ET26" s="201"/>
      <c r="EU26" s="201"/>
      <c r="EV26" s="201"/>
      <c r="EW26" s="201"/>
      <c r="EX26" s="201"/>
      <c r="EY26" s="201"/>
      <c r="EZ26" s="201"/>
      <c r="FA26" s="201"/>
      <c r="FB26" s="201"/>
      <c r="FC26" s="201"/>
      <c r="FD26" s="201"/>
      <c r="FE26" s="201"/>
      <c r="FF26" s="201"/>
      <c r="FG26" s="201"/>
      <c r="FH26" s="201"/>
      <c r="FI26" s="201"/>
      <c r="FJ26" s="201"/>
      <c r="FK26" s="201"/>
      <c r="FL26" s="201"/>
      <c r="FM26" s="201"/>
      <c r="FN26" s="201"/>
      <c r="FO26" s="201"/>
      <c r="FP26" s="201"/>
      <c r="FQ26" s="201"/>
      <c r="FR26" s="201"/>
      <c r="FS26" s="201"/>
      <c r="FT26" s="201"/>
      <c r="FU26" s="201"/>
      <c r="FV26" s="201"/>
      <c r="FW26" s="201"/>
      <c r="FX26" s="201"/>
      <c r="FY26" s="201"/>
      <c r="FZ26" s="201"/>
      <c r="GA26" s="201"/>
      <c r="GB26" s="201"/>
      <c r="GC26" s="201"/>
      <c r="GD26" s="201"/>
      <c r="GE26" s="201"/>
      <c r="GF26" s="201"/>
      <c r="GG26" s="201"/>
      <c r="GH26" s="201"/>
      <c r="GI26" s="201"/>
      <c r="GJ26" s="201"/>
      <c r="GK26" s="201"/>
      <c r="GL26" s="201"/>
      <c r="GM26" s="201"/>
      <c r="GN26" s="201"/>
      <c r="GO26" s="201"/>
      <c r="GP26" s="201"/>
      <c r="GQ26" s="201"/>
      <c r="GR26" s="201"/>
      <c r="GS26" s="201"/>
      <c r="GT26" s="201"/>
      <c r="GU26" s="201"/>
      <c r="GV26" s="201"/>
      <c r="GW26" s="201"/>
      <c r="GX26" s="201"/>
      <c r="GY26" s="201"/>
      <c r="GZ26" s="201"/>
      <c r="HA26" s="201"/>
      <c r="HB26" s="201"/>
      <c r="HC26" s="201"/>
      <c r="HD26" s="201"/>
      <c r="HE26" s="201"/>
      <c r="HF26" s="201"/>
      <c r="HG26" s="201"/>
      <c r="HH26" s="201"/>
      <c r="HI26" s="201"/>
      <c r="HJ26" s="201"/>
      <c r="HK26" s="201"/>
      <c r="HL26" s="201"/>
      <c r="HM26" s="201"/>
      <c r="HN26" s="201"/>
      <c r="HO26" s="201"/>
      <c r="HP26" s="201"/>
      <c r="HQ26" s="201"/>
      <c r="HR26" s="201"/>
      <c r="HS26" s="201"/>
      <c r="HT26" s="201"/>
      <c r="HU26" s="201"/>
      <c r="HV26" s="201"/>
      <c r="HW26" s="201"/>
      <c r="HX26" s="201"/>
      <c r="HY26" s="201"/>
      <c r="HZ26" s="201"/>
      <c r="IA26" s="201"/>
      <c r="IB26" s="201"/>
      <c r="IC26" s="201"/>
      <c r="ID26" s="201"/>
      <c r="IE26" s="201"/>
      <c r="IF26" s="201"/>
      <c r="IG26" s="201"/>
      <c r="IH26" s="201"/>
      <c r="II26" s="201"/>
      <c r="IJ26" s="201"/>
      <c r="IK26" s="201"/>
      <c r="IL26" s="201"/>
      <c r="IM26" s="201"/>
      <c r="IN26" s="201"/>
      <c r="IO26" s="201"/>
      <c r="IP26" s="201"/>
      <c r="IQ26" s="201"/>
      <c r="IR26" s="201"/>
      <c r="IS26" s="201"/>
      <c r="IT26" s="201"/>
      <c r="IU26" s="201"/>
      <c r="IV26" s="201"/>
      <c r="IW26" s="201"/>
      <c r="IX26" s="201"/>
      <c r="IY26" s="201"/>
      <c r="IZ26" s="201"/>
      <c r="JA26" s="201"/>
      <c r="JB26" s="201"/>
      <c r="JC26" s="201"/>
      <c r="JD26" s="201"/>
      <c r="JE26" s="201"/>
      <c r="JF26" s="201"/>
      <c r="JG26" s="201"/>
      <c r="JH26" s="201"/>
      <c r="JI26" s="201"/>
      <c r="JJ26" s="201"/>
      <c r="JK26" s="201"/>
      <c r="JL26" s="201"/>
      <c r="JM26" s="201"/>
      <c r="JN26" s="201"/>
      <c r="JO26" s="201"/>
      <c r="JP26" s="201"/>
      <c r="JQ26" s="201"/>
      <c r="JR26" s="201"/>
      <c r="JS26" s="201"/>
      <c r="JT26" s="201"/>
      <c r="JU26" s="201"/>
      <c r="JV26" s="201"/>
      <c r="JW26" s="201"/>
      <c r="JX26" s="201"/>
      <c r="JY26" s="201"/>
      <c r="JZ26" s="201"/>
      <c r="KA26" s="201"/>
      <c r="KB26" s="201"/>
      <c r="KC26" s="201"/>
      <c r="KD26" s="201"/>
      <c r="KE26" s="201"/>
      <c r="KF26" s="201"/>
      <c r="KG26" s="201"/>
      <c r="KH26" s="201"/>
      <c r="KI26" s="201"/>
      <c r="KJ26" s="201"/>
      <c r="KK26" s="201"/>
      <c r="KL26" s="201"/>
      <c r="KM26" s="201"/>
      <c r="KN26" s="201"/>
      <c r="KO26" s="201"/>
      <c r="KP26" s="201"/>
      <c r="KQ26" s="201"/>
      <c r="KR26" s="201"/>
      <c r="KS26" s="201"/>
      <c r="KT26" s="201"/>
      <c r="KU26" s="201"/>
      <c r="KV26" s="201"/>
      <c r="KW26" s="201"/>
      <c r="KX26" s="201"/>
      <c r="KY26" s="201"/>
      <c r="KZ26" s="201"/>
      <c r="LA26" s="201"/>
      <c r="LB26" s="201"/>
      <c r="LC26" s="201"/>
      <c r="LD26" s="201"/>
      <c r="LE26" s="201"/>
      <c r="LF26" s="201"/>
      <c r="LG26" s="201"/>
      <c r="LH26" s="201"/>
      <c r="LI26" s="201"/>
      <c r="LJ26" s="201"/>
      <c r="LK26" s="201"/>
      <c r="LL26" s="201"/>
      <c r="LM26" s="201"/>
      <c r="LN26" s="201"/>
      <c r="LO26" s="201"/>
      <c r="LP26" s="201"/>
      <c r="LQ26" s="201"/>
      <c r="LR26" s="201"/>
      <c r="LS26" s="201"/>
      <c r="LT26" s="201"/>
      <c r="LU26" s="201"/>
      <c r="LV26" s="201"/>
    </row>
    <row r="27" spans="1:334" ht="15" customHeight="1">
      <c r="A27" s="190"/>
      <c r="B27" s="193"/>
      <c r="C27" s="116"/>
      <c r="D27" s="116"/>
      <c r="E27" s="116"/>
      <c r="F27" s="116"/>
      <c r="G27" s="116"/>
      <c r="H27" s="116"/>
      <c r="I27" s="116"/>
    </row>
    <row r="28" spans="1:334" ht="16.5" customHeight="1">
      <c r="A28" s="194"/>
      <c r="B28" s="195"/>
      <c r="C28" s="178"/>
      <c r="D28" s="178"/>
      <c r="E28" s="178"/>
      <c r="F28" s="178"/>
      <c r="G28" s="178"/>
      <c r="H28" s="178"/>
      <c r="I28" s="178"/>
    </row>
    <row r="29" spans="1:334" ht="16.5" customHeight="1">
      <c r="A29" s="194"/>
      <c r="B29" s="195"/>
      <c r="C29" s="178"/>
      <c r="D29" s="178"/>
      <c r="E29" s="178"/>
      <c r="F29" s="178"/>
      <c r="G29" s="178"/>
      <c r="H29" s="178"/>
      <c r="I29" s="178"/>
    </row>
    <row r="30" spans="1:334" ht="13.95" customHeight="1">
      <c r="B30" s="186" t="s">
        <v>146</v>
      </c>
      <c r="C30" s="177"/>
      <c r="D30" s="177"/>
      <c r="E30" s="177"/>
      <c r="F30" s="177"/>
      <c r="G30" s="177"/>
      <c r="H30" s="177"/>
      <c r="I30" s="177"/>
      <c r="J30" s="177"/>
      <c r="K30" s="177"/>
      <c r="L30" s="177"/>
      <c r="M30" s="177"/>
      <c r="N30" s="177"/>
      <c r="O30" s="177"/>
      <c r="P30" s="177"/>
      <c r="Q30" s="177"/>
      <c r="R30" s="177"/>
      <c r="S30" s="177"/>
      <c r="T30" s="177"/>
      <c r="U30" s="177"/>
      <c r="V30" s="177"/>
      <c r="W30" s="177"/>
      <c r="X30" s="177"/>
      <c r="Y30" s="177"/>
      <c r="Z30" s="177"/>
      <c r="AA30" s="177"/>
      <c r="AB30" s="177"/>
      <c r="AC30" s="177"/>
      <c r="AD30" s="177"/>
      <c r="AE30" s="177"/>
      <c r="AF30" s="177"/>
      <c r="AG30" s="177"/>
      <c r="AH30" s="177"/>
      <c r="AI30" s="177"/>
      <c r="AJ30" s="177"/>
      <c r="AK30" s="177"/>
      <c r="AL30" s="177"/>
      <c r="AM30" s="177"/>
      <c r="AN30" s="177" t="s">
        <v>110</v>
      </c>
      <c r="AO30" s="177"/>
      <c r="AP30" s="177"/>
      <c r="AQ30" s="177" t="s">
        <v>110</v>
      </c>
      <c r="AR30" s="177"/>
      <c r="AS30" s="177"/>
      <c r="AT30" s="177"/>
      <c r="AU30" s="177"/>
      <c r="AV30" s="177"/>
      <c r="AW30" s="177"/>
      <c r="AX30" s="177"/>
      <c r="AY30" s="177"/>
      <c r="AZ30" s="177"/>
      <c r="BA30" s="177"/>
      <c r="BB30" s="177"/>
      <c r="BC30" s="177"/>
      <c r="BD30" s="177"/>
      <c r="BE30" s="177"/>
      <c r="BF30" s="177"/>
      <c r="BG30" s="177"/>
      <c r="BH30" s="177"/>
      <c r="BI30" s="177"/>
      <c r="BJ30" s="177"/>
      <c r="BK30" s="177"/>
      <c r="BL30" s="177"/>
      <c r="BM30" s="177"/>
      <c r="BN30" s="177"/>
      <c r="BO30" s="177"/>
      <c r="BP30" s="177" t="s">
        <v>110</v>
      </c>
      <c r="BQ30" s="177"/>
      <c r="BR30" s="177"/>
      <c r="BS30" s="177"/>
      <c r="BT30" s="177"/>
      <c r="BU30" s="177" t="s">
        <v>110</v>
      </c>
      <c r="BV30" s="177"/>
      <c r="BW30" s="177"/>
      <c r="BX30" s="177"/>
      <c r="BY30" s="177"/>
      <c r="BZ30" s="177"/>
      <c r="CA30" s="177"/>
      <c r="CB30" s="177"/>
      <c r="CC30" s="177"/>
      <c r="CD30" s="177"/>
      <c r="CE30" s="177"/>
      <c r="CF30" s="177"/>
      <c r="CG30" s="177"/>
      <c r="CH30" s="177"/>
      <c r="CI30" s="177"/>
      <c r="CJ30" s="177"/>
      <c r="CK30" s="177"/>
      <c r="CL30" s="177"/>
      <c r="CM30" s="177"/>
      <c r="CN30" s="177"/>
      <c r="CO30" s="177"/>
      <c r="CP30" s="177"/>
      <c r="CQ30" s="177"/>
      <c r="CR30" s="177"/>
      <c r="CS30" s="177"/>
      <c r="CT30" s="177"/>
      <c r="CU30" s="177"/>
      <c r="CV30" s="177"/>
      <c r="CW30" s="177"/>
      <c r="CX30" s="177"/>
      <c r="CY30" s="177"/>
      <c r="CZ30" s="177"/>
      <c r="DA30" s="177"/>
      <c r="DB30" s="177"/>
      <c r="DC30" s="177"/>
      <c r="DD30" s="177"/>
      <c r="DE30" s="177"/>
      <c r="DF30" s="177"/>
      <c r="DG30" s="177"/>
      <c r="DH30" s="177"/>
      <c r="DI30" s="177"/>
      <c r="DJ30" s="177"/>
      <c r="DK30" s="177"/>
      <c r="DL30" s="177" t="s">
        <v>110</v>
      </c>
      <c r="DM30" s="177" t="s">
        <v>110</v>
      </c>
      <c r="DN30" s="177"/>
      <c r="DO30" s="177"/>
      <c r="DP30" s="177"/>
      <c r="DQ30" s="177"/>
      <c r="DR30" s="177"/>
      <c r="DS30" s="177"/>
      <c r="DT30" s="177"/>
      <c r="DU30" s="177"/>
      <c r="DV30" s="177"/>
      <c r="DW30" s="177"/>
      <c r="DX30" s="177"/>
      <c r="DY30" s="177"/>
      <c r="DZ30" s="177"/>
      <c r="EA30" s="177"/>
      <c r="EB30" s="177"/>
      <c r="EC30" s="177"/>
      <c r="ED30" s="177"/>
      <c r="EE30" s="177"/>
      <c r="EF30" s="177"/>
      <c r="EG30" s="177"/>
      <c r="EH30" s="177"/>
      <c r="EI30" s="177"/>
      <c r="EJ30" s="177"/>
      <c r="EK30" s="177"/>
      <c r="EL30" s="177"/>
      <c r="EM30" s="177"/>
      <c r="EN30" s="177"/>
      <c r="EO30" s="177"/>
      <c r="EP30" s="177"/>
      <c r="EQ30" s="177"/>
      <c r="ER30" s="177"/>
      <c r="ES30" s="177"/>
      <c r="ET30" s="177" t="s">
        <v>110</v>
      </c>
      <c r="EU30" s="177" t="s">
        <v>110</v>
      </c>
      <c r="EV30" s="177"/>
      <c r="EW30" s="177"/>
      <c r="EX30" s="177"/>
      <c r="EY30" s="177"/>
      <c r="EZ30" s="177"/>
      <c r="FA30" s="177"/>
      <c r="FB30" s="177"/>
      <c r="FC30" s="177" t="s">
        <v>110</v>
      </c>
      <c r="FD30" s="177"/>
      <c r="FE30" s="177"/>
      <c r="FF30" s="177"/>
      <c r="FG30" s="177"/>
      <c r="FH30" s="177"/>
      <c r="FI30" s="177"/>
      <c r="FJ30" s="177"/>
      <c r="FK30" s="177"/>
      <c r="FL30" s="177"/>
      <c r="FM30" s="177"/>
      <c r="FN30" s="177"/>
      <c r="FO30" s="177"/>
      <c r="FP30" s="177"/>
      <c r="FQ30" s="177"/>
      <c r="FR30" s="177"/>
      <c r="FS30" s="177"/>
      <c r="FT30" s="177"/>
      <c r="FU30" s="177"/>
      <c r="FV30" s="177"/>
      <c r="FW30" s="177"/>
      <c r="FX30" s="177"/>
      <c r="FY30" s="177"/>
      <c r="FZ30" s="177"/>
      <c r="GA30" s="177"/>
      <c r="GB30" s="177"/>
      <c r="GC30" s="177"/>
      <c r="GD30" s="177"/>
      <c r="GE30" s="177"/>
      <c r="GF30" s="177"/>
      <c r="GG30" s="177"/>
      <c r="GH30" s="177"/>
      <c r="GI30" s="177"/>
      <c r="GJ30" s="177"/>
      <c r="GK30" s="177"/>
      <c r="GL30" s="177" t="s">
        <v>110</v>
      </c>
      <c r="GM30" s="177"/>
      <c r="GN30" s="177"/>
      <c r="GO30" s="177"/>
      <c r="GP30" s="177"/>
      <c r="GQ30" s="177"/>
      <c r="GR30" s="177"/>
      <c r="GS30" s="177"/>
      <c r="GT30" s="177"/>
      <c r="GU30" s="177"/>
      <c r="GV30" s="177"/>
      <c r="GW30" s="177"/>
      <c r="GX30" s="177"/>
      <c r="GY30" s="177"/>
      <c r="GZ30" s="177"/>
      <c r="HA30" s="177"/>
      <c r="HB30" s="177"/>
      <c r="HC30" s="177"/>
      <c r="HD30" s="177"/>
      <c r="HE30" s="177"/>
      <c r="HF30" s="177"/>
      <c r="HG30" s="177"/>
      <c r="HH30" s="177"/>
      <c r="HI30" s="177"/>
      <c r="HJ30" s="177"/>
      <c r="HK30" s="177"/>
      <c r="HL30" s="177"/>
      <c r="HM30" s="177"/>
      <c r="HN30" s="177"/>
      <c r="HO30" s="177"/>
      <c r="HP30" s="177"/>
      <c r="HQ30" s="177"/>
      <c r="HR30" s="177"/>
      <c r="HS30" s="177"/>
      <c r="HT30" s="177"/>
      <c r="HU30" s="177"/>
      <c r="HV30" s="177"/>
      <c r="HW30" s="177"/>
      <c r="HX30" s="177"/>
      <c r="HY30" s="177"/>
      <c r="HZ30" s="177"/>
      <c r="IA30" s="177" t="s">
        <v>110</v>
      </c>
      <c r="IB30" s="177"/>
      <c r="IC30" s="177"/>
      <c r="ID30" s="177"/>
      <c r="IE30" s="177"/>
      <c r="IF30" s="177"/>
      <c r="IG30" s="177"/>
      <c r="IH30" s="177"/>
      <c r="II30" s="177"/>
      <c r="IJ30" s="177"/>
      <c r="IK30" s="177"/>
      <c r="IL30" s="177"/>
      <c r="IM30" s="177"/>
      <c r="IN30" s="177"/>
      <c r="IO30" s="177"/>
      <c r="IP30" s="177"/>
      <c r="IQ30" s="177"/>
      <c r="IR30" s="177"/>
      <c r="IS30" s="177"/>
      <c r="IT30" s="177"/>
      <c r="IU30" s="177"/>
      <c r="IV30" s="177"/>
      <c r="IW30" s="177"/>
      <c r="IX30" s="177"/>
      <c r="IY30" s="177"/>
      <c r="IZ30" s="177"/>
      <c r="JA30" s="177"/>
      <c r="JB30" s="177"/>
      <c r="JC30" s="177"/>
      <c r="JD30" s="177"/>
      <c r="JE30" s="177"/>
      <c r="JF30" s="177"/>
      <c r="JG30" s="177"/>
      <c r="JH30" s="177"/>
      <c r="JI30" s="177"/>
      <c r="JJ30" s="177"/>
      <c r="JK30" s="177"/>
      <c r="JL30" s="177"/>
      <c r="JM30" s="177"/>
      <c r="JN30" s="177"/>
      <c r="JO30" s="177"/>
      <c r="JP30" s="177"/>
      <c r="JQ30" s="177"/>
      <c r="JR30" s="177"/>
      <c r="JS30" s="177"/>
      <c r="JT30" s="177"/>
      <c r="JU30" s="177"/>
      <c r="JV30" s="177"/>
      <c r="JW30" s="177"/>
      <c r="JX30" s="177"/>
      <c r="JY30" s="177"/>
      <c r="JZ30" s="177"/>
      <c r="KA30" s="177"/>
      <c r="KB30" s="177"/>
      <c r="KC30" s="177"/>
      <c r="KD30" s="177"/>
      <c r="KE30" s="177"/>
      <c r="KF30" s="177"/>
      <c r="KG30" s="177"/>
      <c r="KH30" s="177"/>
      <c r="KI30" s="177"/>
      <c r="KJ30" s="177"/>
      <c r="KK30" s="177"/>
      <c r="KL30" s="177"/>
      <c r="KM30" s="177"/>
      <c r="KN30" s="177"/>
      <c r="KO30" s="177"/>
      <c r="KP30" s="177"/>
      <c r="KQ30" s="177"/>
      <c r="KR30" s="177" t="s">
        <v>110</v>
      </c>
      <c r="KS30" s="177"/>
      <c r="KT30" s="177"/>
      <c r="KU30" s="177"/>
      <c r="KV30" s="177"/>
      <c r="KW30" s="177"/>
      <c r="KX30" s="177"/>
      <c r="KY30" s="177"/>
      <c r="KZ30" s="177"/>
      <c r="LA30" s="177"/>
      <c r="LB30" s="177"/>
      <c r="LC30" s="177"/>
      <c r="LD30" s="177" t="s">
        <v>110</v>
      </c>
      <c r="LE30" s="177"/>
      <c r="LF30" s="177"/>
      <c r="LG30" s="177"/>
      <c r="LH30" s="177"/>
      <c r="LI30" s="177"/>
      <c r="LJ30" s="177"/>
      <c r="LK30" s="177"/>
      <c r="LL30" s="177"/>
      <c r="LM30" s="177"/>
      <c r="LN30" s="177"/>
      <c r="LO30" s="177"/>
      <c r="LP30" s="177"/>
      <c r="LQ30" s="177" t="s">
        <v>110</v>
      </c>
      <c r="LR30" s="177"/>
      <c r="LS30" s="177"/>
      <c r="LT30" s="177"/>
      <c r="LU30" s="177"/>
      <c r="LV30" s="177" t="s">
        <v>110</v>
      </c>
    </row>
    <row r="31" spans="1:334" s="178" customFormat="1" ht="14.25" customHeight="1">
      <c r="A31" s="187"/>
      <c r="B31" s="188" t="s">
        <v>95</v>
      </c>
      <c r="C31" s="189" t="s">
        <v>111</v>
      </c>
      <c r="D31" s="189" t="s">
        <v>112</v>
      </c>
      <c r="E31" s="189" t="s">
        <v>113</v>
      </c>
      <c r="F31" s="189" t="s">
        <v>114</v>
      </c>
      <c r="G31" s="189" t="s">
        <v>115</v>
      </c>
      <c r="H31" s="189" t="s">
        <v>116</v>
      </c>
      <c r="I31" s="210" t="s">
        <v>117</v>
      </c>
      <c r="J31" s="211">
        <v>45569</v>
      </c>
      <c r="K31" s="211">
        <v>45572</v>
      </c>
      <c r="L31" s="211">
        <v>45573</v>
      </c>
      <c r="M31" s="211">
        <v>45574</v>
      </c>
      <c r="N31" s="211">
        <v>45575</v>
      </c>
      <c r="O31" s="211">
        <v>45576</v>
      </c>
      <c r="P31" s="211">
        <v>45579</v>
      </c>
      <c r="Q31" s="211">
        <v>45580</v>
      </c>
      <c r="R31" s="211">
        <v>45581</v>
      </c>
      <c r="S31" s="211">
        <v>45582</v>
      </c>
      <c r="T31" s="211">
        <v>45583</v>
      </c>
      <c r="U31" s="211">
        <v>45586</v>
      </c>
      <c r="V31" s="211">
        <v>45587</v>
      </c>
      <c r="W31" s="211">
        <v>45588</v>
      </c>
      <c r="X31" s="211">
        <v>45589</v>
      </c>
      <c r="Y31" s="211">
        <v>45590</v>
      </c>
      <c r="Z31" s="211">
        <v>45593</v>
      </c>
      <c r="AA31" s="211">
        <v>45594</v>
      </c>
      <c r="AB31" s="211">
        <v>45595</v>
      </c>
      <c r="AC31" s="211">
        <v>45596</v>
      </c>
      <c r="AD31" s="211">
        <v>45597</v>
      </c>
      <c r="AE31" s="211">
        <v>45600</v>
      </c>
      <c r="AF31" s="211">
        <v>45601</v>
      </c>
      <c r="AG31" s="211">
        <v>45602</v>
      </c>
      <c r="AH31" s="211">
        <v>45603</v>
      </c>
      <c r="AI31" s="211">
        <v>45604</v>
      </c>
      <c r="AJ31" s="211">
        <v>45607</v>
      </c>
      <c r="AK31" s="211">
        <v>45608</v>
      </c>
      <c r="AL31" s="211">
        <v>45609</v>
      </c>
      <c r="AM31" s="211">
        <v>45610</v>
      </c>
      <c r="AN31" s="211">
        <v>45611</v>
      </c>
      <c r="AO31" s="211">
        <v>45614</v>
      </c>
      <c r="AP31" s="211">
        <v>45615</v>
      </c>
      <c r="AQ31" s="211">
        <v>45616</v>
      </c>
      <c r="AR31" s="211">
        <v>45617</v>
      </c>
      <c r="AS31" s="211">
        <v>45618</v>
      </c>
      <c r="AT31" s="211">
        <v>45621</v>
      </c>
      <c r="AU31" s="211">
        <v>45622</v>
      </c>
      <c r="AV31" s="211">
        <v>45623</v>
      </c>
      <c r="AW31" s="211">
        <v>45624</v>
      </c>
      <c r="AX31" s="211">
        <v>45625</v>
      </c>
      <c r="AY31" s="211">
        <v>45628</v>
      </c>
      <c r="AZ31" s="211">
        <v>45629</v>
      </c>
      <c r="BA31" s="211">
        <v>45630</v>
      </c>
      <c r="BB31" s="211">
        <v>45631</v>
      </c>
      <c r="BC31" s="211">
        <v>45632</v>
      </c>
      <c r="BD31" s="211">
        <v>45635</v>
      </c>
      <c r="BE31" s="211">
        <v>45636</v>
      </c>
      <c r="BF31" s="211">
        <v>45637</v>
      </c>
      <c r="BG31" s="211">
        <v>45638</v>
      </c>
      <c r="BH31" s="211">
        <v>45639</v>
      </c>
      <c r="BI31" s="211">
        <v>45642</v>
      </c>
      <c r="BJ31" s="211">
        <v>45643</v>
      </c>
      <c r="BK31" s="211">
        <v>45644</v>
      </c>
      <c r="BL31" s="211">
        <v>45645</v>
      </c>
      <c r="BM31" s="211">
        <v>45646</v>
      </c>
      <c r="BN31" s="211">
        <v>45649</v>
      </c>
      <c r="BO31" s="211">
        <v>45650</v>
      </c>
      <c r="BP31" s="211">
        <v>45651</v>
      </c>
      <c r="BQ31" s="211">
        <v>45652</v>
      </c>
      <c r="BR31" s="211">
        <v>45653</v>
      </c>
      <c r="BS31" s="211">
        <v>45656</v>
      </c>
      <c r="BT31" s="211">
        <v>45657</v>
      </c>
      <c r="BU31" s="211">
        <v>45658</v>
      </c>
      <c r="BV31" s="211">
        <v>45659</v>
      </c>
      <c r="BW31" s="211">
        <v>45660</v>
      </c>
      <c r="BX31" s="211">
        <v>45663</v>
      </c>
      <c r="BY31" s="211">
        <v>45664</v>
      </c>
      <c r="BZ31" s="211">
        <v>45665</v>
      </c>
      <c r="CA31" s="211">
        <v>45666</v>
      </c>
      <c r="CB31" s="211">
        <v>45667</v>
      </c>
      <c r="CC31" s="211">
        <v>45670</v>
      </c>
      <c r="CD31" s="211">
        <v>45671</v>
      </c>
      <c r="CE31" s="211">
        <v>45672</v>
      </c>
      <c r="CF31" s="211">
        <v>45673</v>
      </c>
      <c r="CG31" s="211">
        <v>45674</v>
      </c>
      <c r="CH31" s="211">
        <v>45677</v>
      </c>
      <c r="CI31" s="211">
        <v>45678</v>
      </c>
      <c r="CJ31" s="211">
        <v>45679</v>
      </c>
      <c r="CK31" s="211">
        <v>45680</v>
      </c>
      <c r="CL31" s="211">
        <v>45681</v>
      </c>
      <c r="CM31" s="211">
        <v>45684</v>
      </c>
      <c r="CN31" s="211">
        <v>45685</v>
      </c>
      <c r="CO31" s="211">
        <v>45686</v>
      </c>
      <c r="CP31" s="211">
        <v>45687</v>
      </c>
      <c r="CQ31" s="211">
        <v>45688</v>
      </c>
      <c r="CR31" s="211">
        <v>45691</v>
      </c>
      <c r="CS31" s="211">
        <v>45692</v>
      </c>
      <c r="CT31" s="211">
        <v>45693</v>
      </c>
      <c r="CU31" s="211">
        <v>45694</v>
      </c>
      <c r="CV31" s="211">
        <v>45695</v>
      </c>
      <c r="CW31" s="211">
        <v>45698</v>
      </c>
      <c r="CX31" s="211">
        <v>45699</v>
      </c>
      <c r="CY31" s="211">
        <v>45700</v>
      </c>
      <c r="CZ31" s="211">
        <v>45701</v>
      </c>
      <c r="DA31" s="211">
        <v>45702</v>
      </c>
      <c r="DB31" s="211">
        <v>45705</v>
      </c>
      <c r="DC31" s="211">
        <v>45706</v>
      </c>
      <c r="DD31" s="211">
        <v>45707</v>
      </c>
      <c r="DE31" s="211">
        <v>45708</v>
      </c>
      <c r="DF31" s="211">
        <v>45709</v>
      </c>
      <c r="DG31" s="211">
        <v>45712</v>
      </c>
      <c r="DH31" s="211">
        <v>45713</v>
      </c>
      <c r="DI31" s="211">
        <v>45714</v>
      </c>
      <c r="DJ31" s="211">
        <v>45715</v>
      </c>
      <c r="DK31" s="211">
        <v>45716</v>
      </c>
      <c r="DL31" s="211">
        <v>45719</v>
      </c>
      <c r="DM31" s="211">
        <v>45720</v>
      </c>
      <c r="DN31" s="211">
        <v>45721</v>
      </c>
      <c r="DO31" s="211">
        <v>45722</v>
      </c>
      <c r="DP31" s="211">
        <v>45723</v>
      </c>
      <c r="DQ31" s="211">
        <v>45726</v>
      </c>
      <c r="DR31" s="211">
        <v>45727</v>
      </c>
      <c r="DS31" s="211">
        <v>45728</v>
      </c>
      <c r="DT31" s="211">
        <v>45729</v>
      </c>
      <c r="DU31" s="211">
        <v>45730</v>
      </c>
      <c r="DV31" s="211">
        <v>45733</v>
      </c>
      <c r="DW31" s="211">
        <v>45734</v>
      </c>
      <c r="DX31" s="211">
        <v>45735</v>
      </c>
      <c r="DY31" s="211">
        <v>45736</v>
      </c>
      <c r="DZ31" s="211">
        <v>45737</v>
      </c>
      <c r="EA31" s="211">
        <v>45740</v>
      </c>
      <c r="EB31" s="211">
        <v>45741</v>
      </c>
      <c r="EC31" s="211">
        <v>45742</v>
      </c>
      <c r="ED31" s="211">
        <v>45743</v>
      </c>
      <c r="EE31" s="211">
        <v>45744</v>
      </c>
      <c r="EF31" s="211">
        <v>45747</v>
      </c>
      <c r="EG31" s="211">
        <v>45748</v>
      </c>
      <c r="EH31" s="211">
        <v>45749</v>
      </c>
      <c r="EI31" s="211">
        <v>45750</v>
      </c>
      <c r="EJ31" s="211">
        <v>45751</v>
      </c>
      <c r="EK31" s="211">
        <v>45754</v>
      </c>
      <c r="EL31" s="211">
        <v>45755</v>
      </c>
      <c r="EM31" s="211">
        <v>45756</v>
      </c>
      <c r="EN31" s="211">
        <v>45757</v>
      </c>
      <c r="EO31" s="211">
        <v>45758</v>
      </c>
      <c r="EP31" s="211">
        <v>45761</v>
      </c>
      <c r="EQ31" s="211">
        <v>45762</v>
      </c>
      <c r="ER31" s="211">
        <v>45763</v>
      </c>
      <c r="ES31" s="211">
        <v>45764</v>
      </c>
      <c r="ET31" s="211">
        <v>45765</v>
      </c>
      <c r="EU31" s="211">
        <v>45768</v>
      </c>
      <c r="EV31" s="211">
        <v>45769</v>
      </c>
      <c r="EW31" s="211">
        <v>45770</v>
      </c>
      <c r="EX31" s="211">
        <v>45771</v>
      </c>
      <c r="EY31" s="211">
        <v>45772</v>
      </c>
      <c r="EZ31" s="211">
        <v>45775</v>
      </c>
      <c r="FA31" s="211">
        <v>45776</v>
      </c>
      <c r="FB31" s="211">
        <v>45777</v>
      </c>
      <c r="FC31" s="211">
        <v>45778</v>
      </c>
      <c r="FD31" s="211">
        <v>45779</v>
      </c>
      <c r="FE31" s="211">
        <v>45782</v>
      </c>
      <c r="FF31" s="211">
        <v>45783</v>
      </c>
      <c r="FG31" s="211">
        <v>45784</v>
      </c>
      <c r="FH31" s="211">
        <v>45785</v>
      </c>
      <c r="FI31" s="211">
        <v>45786</v>
      </c>
      <c r="FJ31" s="211">
        <v>45789</v>
      </c>
      <c r="FK31" s="211">
        <v>45790</v>
      </c>
      <c r="FL31" s="211">
        <v>45791</v>
      </c>
      <c r="FM31" s="211">
        <v>45792</v>
      </c>
      <c r="FN31" s="211">
        <v>45793</v>
      </c>
      <c r="FO31" s="211">
        <v>45796</v>
      </c>
      <c r="FP31" s="211">
        <v>45797</v>
      </c>
      <c r="FQ31" s="211">
        <v>45798</v>
      </c>
      <c r="FR31" s="211">
        <v>45799</v>
      </c>
      <c r="FS31" s="211">
        <v>45800</v>
      </c>
      <c r="FT31" s="211">
        <v>45803</v>
      </c>
      <c r="FU31" s="211">
        <v>45804</v>
      </c>
      <c r="FV31" s="211">
        <v>45805</v>
      </c>
      <c r="FW31" s="211">
        <v>45806</v>
      </c>
      <c r="FX31" s="211">
        <v>45807</v>
      </c>
      <c r="FY31" s="211">
        <v>45810</v>
      </c>
      <c r="FZ31" s="211">
        <v>45811</v>
      </c>
      <c r="GA31" s="211">
        <v>45812</v>
      </c>
      <c r="GB31" s="211">
        <v>45813</v>
      </c>
      <c r="GC31" s="211">
        <v>45814</v>
      </c>
      <c r="GD31" s="211">
        <v>45817</v>
      </c>
      <c r="GE31" s="211">
        <v>45818</v>
      </c>
      <c r="GF31" s="211">
        <v>45819</v>
      </c>
      <c r="GG31" s="211">
        <v>45820</v>
      </c>
      <c r="GH31" s="211">
        <v>45821</v>
      </c>
      <c r="GI31" s="211">
        <v>45824</v>
      </c>
      <c r="GJ31" s="211">
        <v>45825</v>
      </c>
      <c r="GK31" s="211">
        <v>45826</v>
      </c>
      <c r="GL31" s="211">
        <v>45827</v>
      </c>
      <c r="GM31" s="211">
        <v>45828</v>
      </c>
      <c r="GN31" s="211">
        <v>45831</v>
      </c>
      <c r="GO31" s="211">
        <v>45832</v>
      </c>
      <c r="GP31" s="211">
        <v>45833</v>
      </c>
      <c r="GQ31" s="211">
        <v>45834</v>
      </c>
      <c r="GR31" s="211">
        <v>45835</v>
      </c>
      <c r="GS31" s="211">
        <v>45838</v>
      </c>
      <c r="GT31" s="211">
        <v>45839</v>
      </c>
      <c r="GU31" s="211">
        <v>45840</v>
      </c>
      <c r="GV31" s="211">
        <v>45841</v>
      </c>
      <c r="GW31" s="211">
        <v>45842</v>
      </c>
      <c r="GX31" s="211">
        <v>45845</v>
      </c>
      <c r="GY31" s="211">
        <v>45846</v>
      </c>
      <c r="GZ31" s="211">
        <v>45847</v>
      </c>
      <c r="HA31" s="211">
        <v>45848</v>
      </c>
      <c r="HB31" s="211">
        <v>45849</v>
      </c>
      <c r="HC31" s="211">
        <v>45852</v>
      </c>
      <c r="HD31" s="211">
        <v>45853</v>
      </c>
      <c r="HE31" s="211">
        <v>45854</v>
      </c>
      <c r="HF31" s="211">
        <v>45855</v>
      </c>
      <c r="HG31" s="211">
        <v>45856</v>
      </c>
      <c r="HH31" s="211">
        <v>45859</v>
      </c>
      <c r="HI31" s="211">
        <v>45860</v>
      </c>
      <c r="HJ31" s="211">
        <v>45861</v>
      </c>
      <c r="HK31" s="211">
        <v>45862</v>
      </c>
      <c r="HL31" s="211">
        <v>45863</v>
      </c>
      <c r="HM31" s="211">
        <v>45866</v>
      </c>
      <c r="HN31" s="211">
        <v>45867</v>
      </c>
      <c r="HO31" s="211">
        <v>45868</v>
      </c>
      <c r="HP31" s="211">
        <v>45869</v>
      </c>
      <c r="HQ31" s="211">
        <v>45870</v>
      </c>
      <c r="HR31" s="211">
        <v>45873</v>
      </c>
      <c r="HS31" s="211">
        <v>45874</v>
      </c>
      <c r="HT31" s="211">
        <v>45875</v>
      </c>
      <c r="HU31" s="211">
        <v>45876</v>
      </c>
      <c r="HV31" s="211">
        <v>45877</v>
      </c>
      <c r="HW31" s="211">
        <v>45880</v>
      </c>
      <c r="HX31" s="211">
        <v>45881</v>
      </c>
      <c r="HY31" s="211">
        <v>45882</v>
      </c>
      <c r="HZ31" s="211">
        <v>45883</v>
      </c>
      <c r="IA31" s="211">
        <v>45884</v>
      </c>
      <c r="IB31" s="211">
        <v>45887</v>
      </c>
      <c r="IC31" s="211">
        <v>45888</v>
      </c>
      <c r="ID31" s="211">
        <v>45889</v>
      </c>
      <c r="IE31" s="211">
        <v>45890</v>
      </c>
      <c r="IF31" s="211">
        <v>45891</v>
      </c>
      <c r="IG31" s="211">
        <v>45894</v>
      </c>
      <c r="IH31" s="211">
        <v>45895</v>
      </c>
      <c r="II31" s="211">
        <v>45896</v>
      </c>
      <c r="IJ31" s="211">
        <v>45897</v>
      </c>
      <c r="IK31" s="211">
        <v>45898</v>
      </c>
      <c r="IL31" s="211">
        <v>45901</v>
      </c>
      <c r="IM31" s="211">
        <v>45902</v>
      </c>
      <c r="IN31" s="211">
        <v>45903</v>
      </c>
      <c r="IO31" s="211">
        <v>45904</v>
      </c>
      <c r="IP31" s="211">
        <v>45905</v>
      </c>
      <c r="IQ31" s="211">
        <v>45908</v>
      </c>
      <c r="IR31" s="211">
        <v>45909</v>
      </c>
      <c r="IS31" s="211">
        <v>45910</v>
      </c>
      <c r="IT31" s="211">
        <v>45911</v>
      </c>
      <c r="IU31" s="211">
        <v>45912</v>
      </c>
      <c r="IV31" s="211">
        <v>45915</v>
      </c>
      <c r="IW31" s="211">
        <v>45916</v>
      </c>
      <c r="IX31" s="211">
        <v>45917</v>
      </c>
      <c r="IY31" s="211">
        <v>45918</v>
      </c>
      <c r="IZ31" s="211">
        <v>45919</v>
      </c>
      <c r="JA31" s="211">
        <v>45922</v>
      </c>
      <c r="JB31" s="211">
        <v>45923</v>
      </c>
      <c r="JC31" s="211">
        <v>45924</v>
      </c>
      <c r="JD31" s="211">
        <v>45925</v>
      </c>
      <c r="JE31" s="211">
        <v>45926</v>
      </c>
      <c r="JF31" s="211">
        <v>45929</v>
      </c>
      <c r="JG31" s="211">
        <v>45930</v>
      </c>
      <c r="JH31" s="211">
        <v>45931</v>
      </c>
      <c r="JI31" s="211">
        <v>45932</v>
      </c>
      <c r="JJ31" s="211">
        <v>45933</v>
      </c>
      <c r="JK31" s="211">
        <v>45936</v>
      </c>
      <c r="JL31" s="211">
        <v>45937</v>
      </c>
      <c r="JM31" s="211">
        <v>45938</v>
      </c>
      <c r="JN31" s="211">
        <v>45939</v>
      </c>
      <c r="JO31" s="211">
        <v>45940</v>
      </c>
      <c r="JP31" s="211">
        <v>45943</v>
      </c>
      <c r="JQ31" s="211">
        <v>45944</v>
      </c>
      <c r="JR31" s="211">
        <v>45945</v>
      </c>
      <c r="JS31" s="211">
        <v>45946</v>
      </c>
      <c r="JT31" s="211">
        <v>45947</v>
      </c>
      <c r="JU31" s="211">
        <v>45950</v>
      </c>
      <c r="JV31" s="211">
        <v>45951</v>
      </c>
      <c r="JW31" s="211">
        <v>45952</v>
      </c>
      <c r="JX31" s="211">
        <v>45953</v>
      </c>
      <c r="JY31" s="211">
        <v>45954</v>
      </c>
      <c r="JZ31" s="211">
        <v>45957</v>
      </c>
      <c r="KA31" s="211">
        <v>45958</v>
      </c>
      <c r="KB31" s="211">
        <v>45959</v>
      </c>
      <c r="KC31" s="211">
        <v>45960</v>
      </c>
      <c r="KD31" s="211">
        <v>45961</v>
      </c>
      <c r="KE31" s="211">
        <v>45964</v>
      </c>
      <c r="KF31" s="211">
        <v>45965</v>
      </c>
      <c r="KG31" s="211">
        <v>45966</v>
      </c>
      <c r="KH31" s="211">
        <v>45967</v>
      </c>
      <c r="KI31" s="211">
        <v>45968</v>
      </c>
      <c r="KJ31" s="211">
        <v>45971</v>
      </c>
      <c r="KK31" s="211">
        <v>45972</v>
      </c>
      <c r="KL31" s="211">
        <v>45973</v>
      </c>
      <c r="KM31" s="211">
        <v>45974</v>
      </c>
      <c r="KN31" s="211">
        <v>45975</v>
      </c>
      <c r="KO31" s="211">
        <v>45978</v>
      </c>
      <c r="KP31" s="211">
        <v>45979</v>
      </c>
      <c r="KQ31" s="211">
        <v>45980</v>
      </c>
      <c r="KR31" s="211">
        <v>45981</v>
      </c>
      <c r="KS31" s="211">
        <v>45982</v>
      </c>
      <c r="KT31" s="211">
        <v>45985</v>
      </c>
      <c r="KU31" s="211">
        <v>45986</v>
      </c>
      <c r="KV31" s="211">
        <v>45987</v>
      </c>
      <c r="KW31" s="211">
        <v>45988</v>
      </c>
      <c r="KX31" s="211">
        <v>45989</v>
      </c>
      <c r="KY31" s="211">
        <v>45992</v>
      </c>
      <c r="KZ31" s="211">
        <v>45993</v>
      </c>
      <c r="LA31" s="211">
        <v>45994</v>
      </c>
      <c r="LB31" s="211">
        <v>45995</v>
      </c>
      <c r="LC31" s="211">
        <v>45996</v>
      </c>
      <c r="LD31" s="211">
        <v>45999</v>
      </c>
      <c r="LE31" s="211">
        <v>46000</v>
      </c>
      <c r="LF31" s="211">
        <v>46001</v>
      </c>
      <c r="LG31" s="211">
        <v>46002</v>
      </c>
      <c r="LH31" s="211">
        <v>46003</v>
      </c>
      <c r="LI31" s="211">
        <v>46006</v>
      </c>
      <c r="LJ31" s="211">
        <v>46007</v>
      </c>
      <c r="LK31" s="211">
        <v>46008</v>
      </c>
      <c r="LL31" s="211">
        <v>46009</v>
      </c>
      <c r="LM31" s="211">
        <v>46010</v>
      </c>
      <c r="LN31" s="211">
        <v>46013</v>
      </c>
      <c r="LO31" s="211">
        <v>46014</v>
      </c>
      <c r="LP31" s="211">
        <v>46015</v>
      </c>
      <c r="LQ31" s="211">
        <v>46016</v>
      </c>
      <c r="LR31" s="211">
        <v>46017</v>
      </c>
      <c r="LS31" s="211">
        <v>46020</v>
      </c>
      <c r="LT31" s="211">
        <v>46021</v>
      </c>
      <c r="LU31" s="211">
        <v>46022</v>
      </c>
      <c r="LV31" s="211">
        <v>46023</v>
      </c>
    </row>
    <row r="32" spans="1:334" ht="15" customHeight="1" collapsed="1">
      <c r="A32" s="190"/>
      <c r="B32" s="191" t="s">
        <v>147</v>
      </c>
      <c r="C32" s="192" t="s">
        <v>148</v>
      </c>
      <c r="D32" s="192"/>
      <c r="E32" s="192"/>
      <c r="F32" s="192"/>
      <c r="G32" s="192"/>
      <c r="H32" s="192"/>
      <c r="I32" s="212"/>
      <c r="J32" s="204" t="s">
        <v>149</v>
      </c>
      <c r="K32" s="204" t="s">
        <v>149</v>
      </c>
      <c r="L32" s="201" t="s">
        <v>123</v>
      </c>
      <c r="M32" s="201" t="s">
        <v>123</v>
      </c>
      <c r="N32" s="201" t="s">
        <v>123</v>
      </c>
      <c r="O32" s="201"/>
      <c r="P32" s="201"/>
      <c r="Q32" s="201"/>
      <c r="R32" s="201"/>
      <c r="S32" s="201"/>
      <c r="T32" s="201"/>
      <c r="U32" s="201"/>
      <c r="V32" s="201"/>
      <c r="W32" s="338"/>
      <c r="X32" s="338"/>
      <c r="Y32" s="338"/>
      <c r="Z32" s="338"/>
      <c r="AA32" s="338"/>
      <c r="AB32" s="338"/>
      <c r="AC32" s="338"/>
      <c r="AD32" s="338"/>
      <c r="AE32" s="338"/>
      <c r="AF32" s="338"/>
      <c r="AG32" s="338"/>
      <c r="AH32" s="338"/>
      <c r="AI32" s="338"/>
      <c r="AJ32" s="338"/>
      <c r="AK32" s="338"/>
      <c r="AL32" s="338"/>
      <c r="AM32" s="338"/>
      <c r="AN32" s="338"/>
      <c r="AO32" s="338"/>
      <c r="AP32" s="338"/>
      <c r="AQ32" s="338"/>
      <c r="AR32" s="338"/>
      <c r="AS32" s="338"/>
      <c r="AT32" s="338"/>
      <c r="AU32" s="338"/>
      <c r="AV32" s="338"/>
      <c r="AW32" s="338"/>
      <c r="AX32" s="338"/>
      <c r="AY32" s="338"/>
      <c r="AZ32" s="338"/>
      <c r="BA32" s="338"/>
      <c r="BB32" s="338"/>
      <c r="BC32" s="338"/>
      <c r="BD32" s="338"/>
      <c r="BE32" s="338"/>
      <c r="BF32" s="338"/>
      <c r="BG32" s="338"/>
      <c r="BH32" s="338"/>
      <c r="BI32" s="338"/>
      <c r="BJ32" s="338"/>
      <c r="BK32" s="338"/>
      <c r="BL32" s="338"/>
      <c r="BM32" s="338"/>
      <c r="BN32" s="338"/>
      <c r="BO32" s="338"/>
      <c r="BP32" s="338"/>
      <c r="BQ32" s="338"/>
      <c r="BR32" s="338"/>
      <c r="BS32" s="338"/>
      <c r="BT32" s="338"/>
      <c r="BU32" s="338"/>
      <c r="BV32" s="338"/>
      <c r="BW32" s="338"/>
      <c r="BX32" s="338"/>
      <c r="BY32" s="338"/>
      <c r="BZ32" s="338"/>
      <c r="CA32" s="338"/>
      <c r="CB32" s="338"/>
      <c r="CC32" s="338"/>
      <c r="CD32" s="338"/>
      <c r="CE32" s="338"/>
      <c r="CF32" s="338"/>
      <c r="CG32" s="338"/>
      <c r="CH32" s="338"/>
      <c r="CI32" s="338"/>
      <c r="CJ32" s="338"/>
      <c r="CK32" s="338"/>
      <c r="CL32" s="338"/>
      <c r="CM32" s="338"/>
      <c r="CN32" s="338"/>
      <c r="CO32" s="338"/>
      <c r="CP32" s="338"/>
      <c r="CQ32" s="338"/>
      <c r="CR32" s="338"/>
      <c r="CS32" s="338"/>
      <c r="CT32" s="338"/>
      <c r="CU32" s="338"/>
      <c r="CV32" s="338"/>
      <c r="CW32" s="338"/>
      <c r="CX32" s="338"/>
      <c r="CY32" s="338"/>
      <c r="CZ32" s="338"/>
      <c r="DA32" s="338"/>
      <c r="DB32" s="338"/>
      <c r="DC32" s="338"/>
      <c r="DD32" s="338"/>
      <c r="DE32" s="338"/>
      <c r="DF32" s="338"/>
      <c r="DG32" s="338"/>
      <c r="DH32" s="338"/>
      <c r="DI32" s="338"/>
      <c r="DJ32" s="338"/>
      <c r="DK32" s="338"/>
      <c r="DL32" s="338"/>
      <c r="DM32" s="338"/>
      <c r="DN32" s="338"/>
      <c r="DO32" s="338"/>
      <c r="DP32" s="338"/>
      <c r="DQ32" s="338"/>
      <c r="DR32" s="338"/>
      <c r="DS32" s="338"/>
      <c r="DT32" s="338"/>
      <c r="DU32" s="338"/>
      <c r="DV32" s="338"/>
      <c r="DW32" s="338"/>
      <c r="DX32" s="338"/>
      <c r="DY32" s="338"/>
      <c r="DZ32" s="338"/>
      <c r="EA32" s="338"/>
      <c r="EB32" s="338"/>
      <c r="EC32" s="338"/>
      <c r="ED32" s="338"/>
      <c r="EE32" s="338"/>
      <c r="EF32" s="338"/>
      <c r="EG32" s="338"/>
      <c r="EH32" s="338"/>
      <c r="EI32" s="338"/>
      <c r="EJ32" s="338"/>
      <c r="EK32" s="338"/>
      <c r="EL32" s="338"/>
      <c r="EM32" s="338"/>
      <c r="EN32" s="338"/>
      <c r="EO32" s="338"/>
      <c r="EP32" s="338"/>
      <c r="EQ32" s="338"/>
      <c r="ER32" s="338"/>
      <c r="ES32" s="338"/>
      <c r="ET32" s="338"/>
      <c r="EU32" s="338"/>
      <c r="EV32" s="338"/>
      <c r="EW32" s="338"/>
      <c r="EX32" s="338"/>
      <c r="EY32" s="338"/>
      <c r="EZ32" s="338"/>
      <c r="FA32" s="338"/>
      <c r="FB32" s="338"/>
      <c r="FC32" s="338"/>
      <c r="FD32" s="338"/>
      <c r="FE32" s="338"/>
      <c r="FF32" s="338"/>
      <c r="FG32" s="338"/>
      <c r="FH32" s="338"/>
      <c r="FI32" s="338"/>
      <c r="FJ32" s="338"/>
      <c r="FK32" s="338"/>
      <c r="FL32" s="338"/>
      <c r="FM32" s="338"/>
      <c r="FN32" s="338"/>
      <c r="FO32" s="338"/>
      <c r="FP32" s="338"/>
      <c r="FQ32" s="338"/>
      <c r="FR32" s="338"/>
      <c r="FS32" s="338"/>
      <c r="FT32" s="338"/>
      <c r="FU32" s="338"/>
      <c r="FV32" s="338"/>
      <c r="FW32" s="338"/>
      <c r="FX32" s="338"/>
      <c r="FY32" s="338"/>
      <c r="FZ32" s="338"/>
      <c r="GA32" s="338"/>
      <c r="GB32" s="338"/>
      <c r="GC32" s="338"/>
      <c r="GD32" s="338"/>
      <c r="GE32" s="338"/>
      <c r="GF32" s="338"/>
      <c r="GG32" s="338"/>
      <c r="GH32" s="338"/>
      <c r="GI32" s="338"/>
      <c r="GJ32" s="338"/>
      <c r="GK32" s="338"/>
      <c r="GL32" s="338"/>
      <c r="GM32" s="338"/>
      <c r="GN32" s="338"/>
      <c r="GO32" s="338"/>
      <c r="GP32" s="338"/>
      <c r="GQ32" s="338"/>
      <c r="GR32" s="338"/>
      <c r="GS32" s="338"/>
      <c r="GT32" s="338"/>
      <c r="GU32" s="338"/>
      <c r="GV32" s="338"/>
      <c r="GW32" s="338"/>
      <c r="GX32" s="338"/>
      <c r="GY32" s="338"/>
      <c r="GZ32" s="338"/>
      <c r="HA32" s="338"/>
      <c r="HB32" s="338"/>
      <c r="HC32" s="338"/>
      <c r="HD32" s="338"/>
      <c r="HE32" s="338"/>
      <c r="HF32" s="338"/>
      <c r="HG32" s="338"/>
      <c r="HH32" s="338"/>
      <c r="HI32" s="338"/>
      <c r="HJ32" s="338"/>
      <c r="HK32" s="338"/>
      <c r="HL32" s="338"/>
      <c r="HM32" s="338"/>
      <c r="HN32" s="338"/>
      <c r="HO32" s="338"/>
      <c r="HP32" s="338"/>
      <c r="HQ32" s="338"/>
      <c r="HR32" s="338"/>
      <c r="HS32" s="338"/>
      <c r="HT32" s="338"/>
      <c r="HU32" s="338"/>
      <c r="HV32" s="338"/>
      <c r="HW32" s="338"/>
      <c r="HX32" s="338"/>
      <c r="HY32" s="338"/>
      <c r="HZ32" s="338"/>
      <c r="IA32" s="338"/>
      <c r="IB32" s="338"/>
      <c r="IC32" s="338"/>
      <c r="ID32" s="338"/>
      <c r="IE32" s="338"/>
      <c r="IF32" s="338"/>
      <c r="IG32" s="338"/>
      <c r="IH32" s="338"/>
      <c r="II32" s="338"/>
      <c r="IJ32" s="338"/>
      <c r="IK32" s="338"/>
      <c r="IL32" s="338"/>
      <c r="IM32" s="338"/>
      <c r="IN32" s="338"/>
      <c r="IO32" s="338"/>
      <c r="IP32" s="338"/>
      <c r="IQ32" s="338"/>
      <c r="IR32" s="338"/>
      <c r="IS32" s="338"/>
      <c r="IT32" s="338"/>
      <c r="IU32" s="338"/>
      <c r="IV32" s="338"/>
      <c r="IW32" s="338"/>
      <c r="IX32" s="338"/>
      <c r="IY32" s="338"/>
      <c r="IZ32" s="338"/>
      <c r="JA32" s="338"/>
      <c r="JB32" s="338"/>
      <c r="JC32" s="338"/>
      <c r="JD32" s="338"/>
      <c r="JE32" s="338"/>
      <c r="JF32" s="338"/>
      <c r="JG32" s="338"/>
      <c r="JH32" s="338"/>
      <c r="JI32" s="338"/>
      <c r="JJ32" s="338"/>
      <c r="JK32" s="338"/>
      <c r="JL32" s="338"/>
      <c r="JM32" s="338"/>
      <c r="JN32" s="338"/>
      <c r="JO32" s="338"/>
      <c r="JP32" s="338"/>
      <c r="JQ32" s="338"/>
      <c r="JR32" s="338"/>
      <c r="JS32" s="338"/>
      <c r="JT32" s="338"/>
      <c r="JU32" s="338"/>
      <c r="JV32" s="338"/>
      <c r="JW32" s="338"/>
      <c r="JX32" s="338"/>
      <c r="JY32" s="338"/>
      <c r="JZ32" s="338"/>
      <c r="KA32" s="338"/>
      <c r="KB32" s="338"/>
      <c r="KC32" s="338"/>
      <c r="KD32" s="338"/>
      <c r="KE32" s="338"/>
      <c r="KF32" s="338"/>
      <c r="KG32" s="338"/>
      <c r="KH32" s="338"/>
      <c r="KI32" s="338"/>
      <c r="KJ32" s="338"/>
      <c r="KK32" s="338"/>
      <c r="KL32" s="338"/>
      <c r="KM32" s="338"/>
      <c r="KN32" s="338"/>
      <c r="KO32" s="338"/>
      <c r="KP32" s="338"/>
      <c r="KQ32" s="338"/>
      <c r="KR32" s="338"/>
      <c r="KS32" s="338"/>
      <c r="KT32" s="338"/>
      <c r="KU32" s="338"/>
      <c r="KV32" s="338"/>
      <c r="KW32" s="338"/>
      <c r="KX32" s="338"/>
      <c r="KY32" s="338"/>
      <c r="KZ32" s="338"/>
      <c r="LA32" s="338"/>
      <c r="LB32" s="338"/>
      <c r="LC32" s="338"/>
      <c r="LD32" s="338"/>
      <c r="LE32" s="338"/>
      <c r="LF32" s="338"/>
      <c r="LG32" s="338"/>
      <c r="LH32" s="338"/>
      <c r="LI32" s="338"/>
      <c r="LJ32" s="338"/>
      <c r="LK32" s="338"/>
      <c r="LL32" s="338"/>
      <c r="LM32" s="338"/>
      <c r="LN32" s="338"/>
      <c r="LO32" s="338"/>
      <c r="LP32" s="338"/>
      <c r="LQ32" s="338"/>
      <c r="LR32" s="338"/>
      <c r="LS32" s="338"/>
      <c r="LT32" s="338"/>
      <c r="LU32" s="338"/>
      <c r="LV32" s="338"/>
    </row>
    <row r="33" spans="1:334" ht="15" customHeight="1">
      <c r="A33" s="190"/>
      <c r="B33" s="191" t="s">
        <v>150</v>
      </c>
      <c r="C33" s="192" t="s">
        <v>148</v>
      </c>
      <c r="D33" s="192"/>
      <c r="E33" s="192"/>
      <c r="F33" s="192"/>
      <c r="G33" s="192"/>
      <c r="H33" s="192"/>
      <c r="I33" s="212"/>
      <c r="J33" s="201" t="s">
        <v>123</v>
      </c>
      <c r="K33" s="201" t="s">
        <v>123</v>
      </c>
      <c r="L33" s="201" t="s">
        <v>123</v>
      </c>
      <c r="M33" s="201" t="s">
        <v>123</v>
      </c>
      <c r="N33" s="201" t="s">
        <v>123</v>
      </c>
      <c r="O33" s="201" t="s">
        <v>123</v>
      </c>
      <c r="P33" s="338"/>
      <c r="Q33" s="338"/>
      <c r="R33" s="338"/>
      <c r="S33" s="338"/>
      <c r="T33" s="338"/>
      <c r="U33" s="338"/>
      <c r="V33" s="338"/>
      <c r="W33" s="338"/>
      <c r="X33" s="338"/>
      <c r="Y33" s="338"/>
      <c r="Z33" s="338"/>
      <c r="AA33" s="338"/>
      <c r="AB33" s="338"/>
      <c r="AC33" s="338"/>
      <c r="AD33" s="338"/>
      <c r="AE33" s="338"/>
      <c r="AF33" s="338"/>
      <c r="AG33" s="338"/>
      <c r="AH33" s="338"/>
      <c r="AI33" s="338"/>
      <c r="AJ33" s="338"/>
      <c r="AK33" s="338"/>
      <c r="AL33" s="338"/>
      <c r="AM33" s="338"/>
      <c r="AN33" s="338"/>
      <c r="AO33" s="338"/>
      <c r="AP33" s="338"/>
      <c r="AQ33" s="338"/>
      <c r="AR33" s="338"/>
      <c r="AS33" s="338"/>
      <c r="AT33" s="338"/>
      <c r="AU33" s="338"/>
      <c r="AV33" s="338"/>
      <c r="AW33" s="338"/>
      <c r="AX33" s="338"/>
      <c r="AY33" s="338"/>
      <c r="AZ33" s="338"/>
      <c r="BA33" s="338"/>
      <c r="BB33" s="338"/>
      <c r="BC33" s="338"/>
      <c r="BD33" s="338"/>
      <c r="BE33" s="338"/>
      <c r="BF33" s="338"/>
      <c r="BG33" s="338"/>
      <c r="BH33" s="338"/>
      <c r="BI33" s="338"/>
      <c r="BJ33" s="338"/>
      <c r="BK33" s="338"/>
      <c r="BL33" s="338"/>
      <c r="BM33" s="338"/>
      <c r="BN33" s="338"/>
      <c r="BO33" s="338"/>
      <c r="BP33" s="338"/>
      <c r="BQ33" s="338"/>
      <c r="BR33" s="338"/>
      <c r="BS33" s="338"/>
      <c r="BT33" s="338"/>
      <c r="BU33" s="338"/>
      <c r="BV33" s="338"/>
      <c r="BW33" s="338"/>
      <c r="BX33" s="338"/>
      <c r="BY33" s="338"/>
      <c r="BZ33" s="338"/>
      <c r="CA33" s="338"/>
      <c r="CB33" s="338"/>
      <c r="CC33" s="338"/>
      <c r="CD33" s="338"/>
      <c r="CE33" s="338"/>
      <c r="CF33" s="338"/>
      <c r="CG33" s="338"/>
      <c r="CH33" s="338"/>
      <c r="CI33" s="338"/>
      <c r="CJ33" s="338"/>
      <c r="CK33" s="338"/>
      <c r="CL33" s="338"/>
      <c r="CM33" s="338"/>
      <c r="CN33" s="338"/>
      <c r="CO33" s="338"/>
      <c r="CP33" s="338"/>
      <c r="CQ33" s="338"/>
      <c r="CR33" s="338"/>
      <c r="CS33" s="338"/>
      <c r="CT33" s="338"/>
      <c r="CU33" s="338"/>
      <c r="CV33" s="338"/>
      <c r="CW33" s="338"/>
      <c r="CX33" s="338"/>
      <c r="CY33" s="338"/>
      <c r="CZ33" s="338"/>
      <c r="DA33" s="338"/>
      <c r="DB33" s="338"/>
      <c r="DC33" s="338"/>
      <c r="DD33" s="338"/>
      <c r="DE33" s="338"/>
      <c r="DF33" s="338"/>
      <c r="DG33" s="338"/>
      <c r="DH33" s="338"/>
      <c r="DI33" s="338"/>
      <c r="DJ33" s="338"/>
      <c r="DK33" s="338"/>
      <c r="DL33" s="338"/>
      <c r="DM33" s="338"/>
      <c r="DN33" s="338"/>
      <c r="DO33" s="338"/>
      <c r="DP33" s="338"/>
      <c r="DQ33" s="338"/>
      <c r="DR33" s="338"/>
      <c r="DS33" s="338"/>
      <c r="DT33" s="338"/>
      <c r="DU33" s="338"/>
      <c r="DV33" s="338"/>
      <c r="DW33" s="338"/>
      <c r="DX33" s="338"/>
      <c r="DY33" s="338"/>
      <c r="DZ33" s="338"/>
      <c r="EA33" s="338"/>
      <c r="EB33" s="338"/>
      <c r="EC33" s="338"/>
      <c r="ED33" s="338"/>
      <c r="EE33" s="338"/>
      <c r="EF33" s="338"/>
      <c r="EG33" s="338"/>
      <c r="EH33" s="338"/>
      <c r="EI33" s="338"/>
      <c r="EJ33" s="338"/>
      <c r="EK33" s="338"/>
      <c r="EL33" s="338"/>
      <c r="EM33" s="338"/>
      <c r="EN33" s="338"/>
      <c r="EO33" s="338"/>
      <c r="EP33" s="338"/>
      <c r="EQ33" s="338"/>
      <c r="ER33" s="338"/>
      <c r="ES33" s="338"/>
      <c r="ET33" s="338"/>
      <c r="EU33" s="338"/>
      <c r="EV33" s="338"/>
      <c r="EW33" s="338"/>
      <c r="EX33" s="338"/>
      <c r="EY33" s="338"/>
      <c r="EZ33" s="338"/>
      <c r="FA33" s="338"/>
      <c r="FB33" s="338"/>
      <c r="FC33" s="338"/>
      <c r="FD33" s="338"/>
      <c r="FE33" s="338"/>
      <c r="FF33" s="338"/>
      <c r="FG33" s="338"/>
      <c r="FH33" s="338"/>
      <c r="FI33" s="338"/>
      <c r="FJ33" s="338"/>
      <c r="FK33" s="338"/>
      <c r="FL33" s="338"/>
      <c r="FM33" s="338"/>
      <c r="FN33" s="338"/>
      <c r="FO33" s="338"/>
      <c r="FP33" s="338"/>
      <c r="FQ33" s="338"/>
      <c r="FR33" s="338"/>
      <c r="FS33" s="338"/>
      <c r="FT33" s="338"/>
      <c r="FU33" s="338"/>
      <c r="FV33" s="338"/>
      <c r="FW33" s="338"/>
      <c r="FX33" s="338"/>
      <c r="FY33" s="338"/>
      <c r="FZ33" s="338"/>
      <c r="GA33" s="338"/>
      <c r="GB33" s="338"/>
      <c r="GC33" s="338"/>
      <c r="GD33" s="338"/>
      <c r="GE33" s="338"/>
      <c r="GF33" s="338"/>
      <c r="GG33" s="338"/>
      <c r="GH33" s="338"/>
      <c r="GI33" s="338"/>
      <c r="GJ33" s="338"/>
      <c r="GK33" s="338"/>
      <c r="GL33" s="338"/>
      <c r="GM33" s="338"/>
      <c r="GN33" s="338"/>
      <c r="GO33" s="338"/>
      <c r="GP33" s="338"/>
      <c r="GQ33" s="338"/>
      <c r="GR33" s="338"/>
      <c r="GS33" s="338"/>
      <c r="GT33" s="338"/>
      <c r="GU33" s="338"/>
      <c r="GV33" s="338"/>
      <c r="GW33" s="338"/>
      <c r="GX33" s="338"/>
      <c r="GY33" s="338"/>
      <c r="GZ33" s="338"/>
      <c r="HA33" s="338"/>
      <c r="HB33" s="338"/>
      <c r="HC33" s="338"/>
      <c r="HD33" s="338"/>
      <c r="HE33" s="338"/>
      <c r="HF33" s="338"/>
      <c r="HG33" s="338"/>
      <c r="HH33" s="338"/>
      <c r="HI33" s="338"/>
      <c r="HJ33" s="338"/>
      <c r="HK33" s="338"/>
      <c r="HL33" s="338"/>
      <c r="HM33" s="338"/>
      <c r="HN33" s="338"/>
      <c r="HO33" s="338"/>
      <c r="HP33" s="338"/>
      <c r="HQ33" s="338"/>
      <c r="HR33" s="338"/>
      <c r="HS33" s="338"/>
      <c r="HT33" s="338"/>
      <c r="HU33" s="338"/>
      <c r="HV33" s="338"/>
      <c r="HW33" s="338"/>
      <c r="HX33" s="338"/>
      <c r="HY33" s="338"/>
      <c r="HZ33" s="338"/>
      <c r="IA33" s="338"/>
      <c r="IB33" s="338"/>
      <c r="IC33" s="338"/>
      <c r="ID33" s="338"/>
      <c r="IE33" s="338"/>
      <c r="IF33" s="338"/>
      <c r="IG33" s="338"/>
      <c r="IH33" s="338"/>
      <c r="II33" s="338"/>
      <c r="IJ33" s="338"/>
      <c r="IK33" s="338"/>
      <c r="IL33" s="338"/>
      <c r="IM33" s="338"/>
      <c r="IN33" s="338"/>
      <c r="IO33" s="338"/>
      <c r="IP33" s="338"/>
      <c r="IQ33" s="338"/>
      <c r="IR33" s="338"/>
      <c r="IS33" s="338"/>
      <c r="IT33" s="338"/>
      <c r="IU33" s="338"/>
      <c r="IV33" s="338"/>
      <c r="IW33" s="338"/>
      <c r="IX33" s="338"/>
      <c r="IY33" s="338"/>
      <c r="IZ33" s="338"/>
      <c r="JA33" s="338"/>
      <c r="JB33" s="338"/>
      <c r="JC33" s="338"/>
      <c r="JD33" s="338"/>
      <c r="JE33" s="338"/>
      <c r="JF33" s="338"/>
      <c r="JG33" s="338"/>
      <c r="JH33" s="338"/>
      <c r="JI33" s="338"/>
      <c r="JJ33" s="338"/>
      <c r="JK33" s="338"/>
      <c r="JL33" s="338"/>
      <c r="JM33" s="338"/>
      <c r="JN33" s="338"/>
      <c r="JO33" s="338"/>
      <c r="JP33" s="338"/>
      <c r="JQ33" s="338"/>
      <c r="JR33" s="338"/>
      <c r="JS33" s="338"/>
      <c r="JT33" s="338"/>
      <c r="JU33" s="338"/>
      <c r="JV33" s="338"/>
      <c r="JW33" s="338"/>
      <c r="JX33" s="338"/>
      <c r="JY33" s="338"/>
      <c r="JZ33" s="338"/>
      <c r="KA33" s="338"/>
      <c r="KB33" s="338"/>
      <c r="KC33" s="338"/>
      <c r="KD33" s="338"/>
      <c r="KE33" s="338"/>
      <c r="KF33" s="338"/>
      <c r="KG33" s="338"/>
      <c r="KH33" s="338"/>
      <c r="KI33" s="338"/>
      <c r="KJ33" s="338"/>
      <c r="KK33" s="338"/>
      <c r="KL33" s="338"/>
      <c r="KM33" s="338"/>
      <c r="KN33" s="338"/>
      <c r="KO33" s="338"/>
      <c r="KP33" s="338"/>
      <c r="KQ33" s="338"/>
      <c r="KR33" s="338"/>
      <c r="KS33" s="338"/>
      <c r="KT33" s="338"/>
      <c r="KU33" s="338"/>
      <c r="KV33" s="338"/>
      <c r="KW33" s="338"/>
      <c r="KX33" s="338"/>
      <c r="KY33" s="338"/>
      <c r="KZ33" s="338"/>
      <c r="LA33" s="338"/>
      <c r="LB33" s="338"/>
      <c r="LC33" s="338"/>
      <c r="LD33" s="338"/>
      <c r="LE33" s="338"/>
      <c r="LF33" s="338"/>
      <c r="LG33" s="338"/>
      <c r="LH33" s="338"/>
      <c r="LI33" s="338"/>
      <c r="LJ33" s="338"/>
      <c r="LK33" s="338"/>
      <c r="LL33" s="338"/>
      <c r="LM33" s="338"/>
      <c r="LN33" s="338"/>
      <c r="LO33" s="338"/>
      <c r="LP33" s="338"/>
      <c r="LQ33" s="338"/>
      <c r="LR33" s="338"/>
      <c r="LS33" s="338"/>
      <c r="LT33" s="338"/>
      <c r="LU33" s="338"/>
      <c r="LV33" s="338"/>
    </row>
    <row r="34" spans="1:334" ht="15" customHeight="1" collapsed="1">
      <c r="A34" s="190"/>
      <c r="B34" s="191" t="s">
        <v>151</v>
      </c>
      <c r="C34" s="192" t="s">
        <v>148</v>
      </c>
      <c r="D34" s="192"/>
      <c r="E34" s="192"/>
      <c r="F34" s="192"/>
      <c r="G34" s="192"/>
      <c r="H34" s="192"/>
      <c r="I34" s="212"/>
      <c r="K34" s="201" t="s">
        <v>140</v>
      </c>
      <c r="L34" s="201" t="s">
        <v>141</v>
      </c>
      <c r="M34" s="201" t="s">
        <v>141</v>
      </c>
      <c r="N34" s="201" t="s">
        <v>141</v>
      </c>
      <c r="O34" s="201" t="s">
        <v>142</v>
      </c>
      <c r="P34" s="201" t="s">
        <v>123</v>
      </c>
      <c r="Q34" s="201" t="s">
        <v>123</v>
      </c>
      <c r="R34" s="201" t="s">
        <v>123</v>
      </c>
      <c r="S34" s="201" t="s">
        <v>123</v>
      </c>
      <c r="T34" s="201" t="s">
        <v>123</v>
      </c>
      <c r="U34" s="201" t="s">
        <v>123</v>
      </c>
      <c r="V34" s="201" t="s">
        <v>123</v>
      </c>
      <c r="W34" s="201" t="s">
        <v>123</v>
      </c>
      <c r="X34" s="201" t="s">
        <v>123</v>
      </c>
      <c r="Y34" s="338"/>
      <c r="Z34" s="338"/>
      <c r="AA34" s="338"/>
      <c r="AB34" s="338"/>
      <c r="AC34" s="338"/>
      <c r="AD34" s="338"/>
      <c r="AE34" s="338"/>
      <c r="AF34" s="338"/>
      <c r="AG34" s="338"/>
      <c r="AH34" s="338"/>
      <c r="AI34" s="338"/>
      <c r="AJ34" s="338"/>
      <c r="AK34" s="338"/>
      <c r="AL34" s="338"/>
      <c r="AM34" s="338"/>
      <c r="AN34" s="338"/>
      <c r="AO34" s="338"/>
      <c r="AP34" s="338"/>
      <c r="AQ34" s="338"/>
      <c r="AR34" s="338"/>
      <c r="AS34" s="338"/>
      <c r="AT34" s="338"/>
      <c r="AU34" s="338"/>
      <c r="AV34" s="338"/>
      <c r="AW34" s="338"/>
      <c r="AX34" s="338"/>
      <c r="AY34" s="338"/>
      <c r="AZ34" s="338"/>
      <c r="BA34" s="338"/>
      <c r="BB34" s="338"/>
      <c r="BC34" s="338"/>
      <c r="BD34" s="338"/>
      <c r="BE34" s="338"/>
      <c r="BF34" s="338"/>
      <c r="BG34" s="338"/>
      <c r="BH34" s="338"/>
      <c r="BI34" s="338"/>
      <c r="BJ34" s="338"/>
      <c r="BK34" s="338"/>
      <c r="BL34" s="338"/>
      <c r="BM34" s="338"/>
      <c r="BN34" s="338"/>
      <c r="BO34" s="338"/>
      <c r="BP34" s="338"/>
      <c r="BQ34" s="338"/>
      <c r="BR34" s="338"/>
      <c r="BS34" s="338"/>
      <c r="BT34" s="338"/>
      <c r="BU34" s="338"/>
      <c r="BV34" s="338"/>
      <c r="BW34" s="338"/>
      <c r="BX34" s="338"/>
      <c r="BY34" s="338"/>
      <c r="BZ34" s="338"/>
      <c r="CA34" s="338"/>
      <c r="CB34" s="338"/>
      <c r="CC34" s="338"/>
      <c r="CD34" s="338"/>
      <c r="CE34" s="338"/>
      <c r="CF34" s="338"/>
      <c r="CG34" s="338"/>
      <c r="CH34" s="338"/>
      <c r="CI34" s="338"/>
      <c r="CJ34" s="338"/>
      <c r="CK34" s="338"/>
      <c r="CL34" s="338"/>
      <c r="CM34" s="338"/>
      <c r="CN34" s="338"/>
      <c r="CO34" s="338"/>
      <c r="CP34" s="338"/>
      <c r="CQ34" s="338"/>
      <c r="CR34" s="338"/>
      <c r="CS34" s="338"/>
      <c r="CT34" s="338"/>
      <c r="CU34" s="338"/>
      <c r="CV34" s="338"/>
      <c r="CW34" s="338"/>
      <c r="CX34" s="338"/>
      <c r="CY34" s="338"/>
      <c r="CZ34" s="338"/>
      <c r="DA34" s="338"/>
      <c r="DB34" s="338"/>
      <c r="DC34" s="338"/>
      <c r="DD34" s="338"/>
      <c r="DE34" s="338"/>
      <c r="DF34" s="338"/>
      <c r="DG34" s="338"/>
      <c r="DH34" s="338"/>
      <c r="DI34" s="338"/>
      <c r="DJ34" s="338"/>
      <c r="DK34" s="338"/>
      <c r="DL34" s="338"/>
      <c r="DM34" s="338"/>
      <c r="DN34" s="338"/>
      <c r="DO34" s="338"/>
      <c r="DP34" s="338"/>
      <c r="DQ34" s="338"/>
      <c r="DR34" s="338"/>
      <c r="DS34" s="338"/>
      <c r="DT34" s="338"/>
      <c r="DU34" s="338"/>
      <c r="DV34" s="338"/>
      <c r="DW34" s="338"/>
      <c r="DX34" s="338"/>
      <c r="DY34" s="338"/>
      <c r="DZ34" s="338"/>
      <c r="EA34" s="338"/>
      <c r="EB34" s="338"/>
      <c r="EC34" s="338"/>
      <c r="ED34" s="338"/>
      <c r="EE34" s="338"/>
      <c r="EF34" s="338"/>
      <c r="EG34" s="338"/>
      <c r="EH34" s="338"/>
      <c r="EI34" s="338"/>
      <c r="EJ34" s="338"/>
      <c r="EK34" s="338"/>
      <c r="EL34" s="338"/>
      <c r="EM34" s="338"/>
      <c r="EN34" s="338"/>
      <c r="EO34" s="338"/>
      <c r="EP34" s="338"/>
      <c r="EQ34" s="338"/>
      <c r="ER34" s="338"/>
      <c r="ES34" s="338"/>
      <c r="ET34" s="338"/>
      <c r="EU34" s="338"/>
      <c r="EV34" s="338"/>
      <c r="EW34" s="338"/>
      <c r="EX34" s="338"/>
      <c r="EY34" s="338"/>
      <c r="EZ34" s="338"/>
      <c r="FA34" s="338"/>
      <c r="FB34" s="338"/>
      <c r="FC34" s="338"/>
      <c r="FD34" s="338"/>
      <c r="FE34" s="338"/>
      <c r="FF34" s="338"/>
      <c r="FG34" s="338"/>
      <c r="FH34" s="338"/>
      <c r="FI34" s="338"/>
      <c r="FJ34" s="338"/>
      <c r="FK34" s="338"/>
      <c r="FL34" s="338"/>
      <c r="FM34" s="338"/>
      <c r="FN34" s="338"/>
      <c r="FO34" s="338"/>
      <c r="FP34" s="338"/>
      <c r="FQ34" s="338"/>
      <c r="FR34" s="338"/>
      <c r="FS34" s="338"/>
      <c r="FT34" s="338"/>
      <c r="FU34" s="338"/>
      <c r="FV34" s="338"/>
      <c r="FW34" s="338"/>
      <c r="FX34" s="338"/>
      <c r="FY34" s="338"/>
      <c r="FZ34" s="338"/>
      <c r="GA34" s="338"/>
      <c r="GB34" s="338"/>
      <c r="GC34" s="338"/>
      <c r="GD34" s="338"/>
      <c r="GE34" s="338"/>
      <c r="GF34" s="338"/>
      <c r="GG34" s="338"/>
      <c r="GH34" s="338"/>
      <c r="GI34" s="338"/>
      <c r="GJ34" s="338"/>
      <c r="GK34" s="338"/>
      <c r="GL34" s="338"/>
      <c r="GM34" s="338"/>
      <c r="GN34" s="338"/>
      <c r="GO34" s="338"/>
      <c r="GP34" s="338"/>
      <c r="GQ34" s="338"/>
      <c r="GR34" s="338"/>
      <c r="GS34" s="338"/>
      <c r="GT34" s="338"/>
      <c r="GU34" s="338"/>
      <c r="GV34" s="338"/>
      <c r="GW34" s="338"/>
      <c r="GX34" s="338"/>
      <c r="GY34" s="338"/>
      <c r="GZ34" s="338"/>
      <c r="HA34" s="338"/>
      <c r="HB34" s="338"/>
      <c r="HC34" s="338"/>
      <c r="HD34" s="338"/>
      <c r="HE34" s="338"/>
      <c r="HF34" s="338"/>
      <c r="HG34" s="338"/>
      <c r="HH34" s="338"/>
      <c r="HI34" s="338"/>
      <c r="HJ34" s="338"/>
      <c r="HK34" s="338"/>
      <c r="HL34" s="338"/>
      <c r="HM34" s="338"/>
      <c r="HN34" s="338"/>
      <c r="HO34" s="338"/>
      <c r="HP34" s="338"/>
      <c r="HQ34" s="338"/>
      <c r="HR34" s="338"/>
      <c r="HS34" s="338"/>
      <c r="HT34" s="338"/>
      <c r="HU34" s="338"/>
      <c r="HV34" s="338"/>
      <c r="HW34" s="338"/>
      <c r="HX34" s="338"/>
      <c r="HY34" s="338"/>
      <c r="HZ34" s="338"/>
      <c r="IA34" s="338"/>
      <c r="IB34" s="338"/>
      <c r="IC34" s="338"/>
      <c r="ID34" s="338"/>
      <c r="IE34" s="338"/>
      <c r="IF34" s="338"/>
      <c r="IG34" s="338"/>
      <c r="IH34" s="338"/>
      <c r="II34" s="338"/>
      <c r="IJ34" s="338"/>
      <c r="IK34" s="338"/>
      <c r="IL34" s="338"/>
      <c r="IM34" s="338"/>
      <c r="IN34" s="338"/>
      <c r="IO34" s="338"/>
      <c r="IP34" s="338"/>
      <c r="IQ34" s="338"/>
      <c r="IR34" s="338"/>
      <c r="IS34" s="338"/>
      <c r="IT34" s="338"/>
      <c r="IU34" s="338"/>
      <c r="IV34" s="338"/>
      <c r="IW34" s="338"/>
      <c r="IX34" s="338"/>
      <c r="IY34" s="338"/>
      <c r="IZ34" s="338"/>
      <c r="JA34" s="338"/>
      <c r="JB34" s="338"/>
      <c r="JC34" s="338"/>
      <c r="JD34" s="338"/>
      <c r="JE34" s="338"/>
      <c r="JF34" s="338"/>
      <c r="JG34" s="338"/>
      <c r="JH34" s="338"/>
      <c r="JI34" s="338"/>
      <c r="JJ34" s="338"/>
      <c r="JK34" s="338"/>
      <c r="JL34" s="338"/>
      <c r="JM34" s="338"/>
      <c r="JN34" s="338"/>
      <c r="JO34" s="338"/>
      <c r="JP34" s="338"/>
      <c r="JQ34" s="338"/>
      <c r="JR34" s="338"/>
      <c r="JS34" s="338"/>
      <c r="JT34" s="338"/>
      <c r="JU34" s="338"/>
      <c r="JV34" s="338"/>
      <c r="JW34" s="338"/>
      <c r="JX34" s="338"/>
      <c r="JY34" s="338"/>
      <c r="JZ34" s="338"/>
      <c r="KA34" s="338"/>
      <c r="KB34" s="338"/>
      <c r="KC34" s="338"/>
      <c r="KD34" s="338"/>
      <c r="KE34" s="338"/>
      <c r="KF34" s="338"/>
      <c r="KG34" s="338"/>
      <c r="KH34" s="338"/>
      <c r="KI34" s="338"/>
      <c r="KJ34" s="338"/>
      <c r="KK34" s="338"/>
      <c r="KL34" s="338"/>
      <c r="KM34" s="338"/>
      <c r="KN34" s="338"/>
      <c r="KO34" s="338"/>
      <c r="KP34" s="338"/>
      <c r="KQ34" s="338"/>
      <c r="KR34" s="338"/>
      <c r="KS34" s="338"/>
      <c r="KT34" s="338"/>
      <c r="KU34" s="338"/>
      <c r="KV34" s="338"/>
      <c r="KW34" s="338"/>
      <c r="KX34" s="338"/>
      <c r="KY34" s="338"/>
      <c r="KZ34" s="338"/>
      <c r="LA34" s="338"/>
      <c r="LB34" s="338"/>
      <c r="LC34" s="338"/>
      <c r="LD34" s="338"/>
      <c r="LE34" s="338"/>
      <c r="LF34" s="338"/>
      <c r="LG34" s="338"/>
      <c r="LH34" s="338"/>
      <c r="LI34" s="338"/>
      <c r="LJ34" s="338"/>
      <c r="LK34" s="338"/>
      <c r="LL34" s="338"/>
      <c r="LM34" s="338"/>
      <c r="LN34" s="338"/>
      <c r="LO34" s="338"/>
      <c r="LP34" s="338"/>
      <c r="LQ34" s="338"/>
      <c r="LR34" s="338"/>
      <c r="LS34" s="338"/>
      <c r="LT34" s="338"/>
      <c r="LU34" s="338"/>
      <c r="LV34" s="338"/>
    </row>
    <row r="35" spans="1:334" ht="15" customHeight="1" collapsed="1">
      <c r="A35" s="190"/>
      <c r="B35" s="191" t="s">
        <v>152</v>
      </c>
      <c r="C35" s="192" t="s">
        <v>148</v>
      </c>
      <c r="D35" s="192"/>
      <c r="E35" s="192"/>
      <c r="F35" s="192"/>
      <c r="G35" s="192"/>
      <c r="H35" s="192"/>
      <c r="I35" s="212"/>
      <c r="K35" s="201" t="s">
        <v>140</v>
      </c>
      <c r="L35" s="204" t="s">
        <v>149</v>
      </c>
      <c r="M35" s="204" t="s">
        <v>149</v>
      </c>
      <c r="N35" s="204" t="s">
        <v>149</v>
      </c>
      <c r="O35" s="204" t="s">
        <v>149</v>
      </c>
      <c r="P35" s="201" t="s">
        <v>123</v>
      </c>
      <c r="Q35" s="201" t="s">
        <v>123</v>
      </c>
      <c r="R35" s="201" t="s">
        <v>123</v>
      </c>
      <c r="S35" s="201" t="s">
        <v>123</v>
      </c>
      <c r="T35" s="201" t="s">
        <v>123</v>
      </c>
      <c r="U35" s="201" t="s">
        <v>123</v>
      </c>
      <c r="V35" s="201" t="s">
        <v>123</v>
      </c>
      <c r="W35" s="201" t="s">
        <v>123</v>
      </c>
      <c r="X35" s="201" t="s">
        <v>123</v>
      </c>
      <c r="Y35" s="201" t="s">
        <v>123</v>
      </c>
      <c r="Z35" s="201" t="s">
        <v>123</v>
      </c>
      <c r="AA35" s="338"/>
      <c r="AB35" s="338"/>
      <c r="AC35" s="338"/>
      <c r="AD35" s="338"/>
      <c r="AE35" s="338"/>
      <c r="AF35" s="338"/>
      <c r="AG35" s="338"/>
      <c r="AH35" s="338"/>
      <c r="AI35" s="338"/>
      <c r="AJ35" s="338"/>
      <c r="AK35" s="338"/>
      <c r="AL35" s="338"/>
      <c r="AM35" s="338"/>
      <c r="AN35" s="338"/>
      <c r="AO35" s="338"/>
      <c r="AP35" s="338"/>
      <c r="AQ35" s="338"/>
      <c r="AR35" s="338"/>
      <c r="AS35" s="338"/>
      <c r="AT35" s="338"/>
      <c r="AU35" s="338"/>
      <c r="AV35" s="338"/>
      <c r="AW35" s="338"/>
      <c r="AX35" s="338"/>
      <c r="AY35" s="338"/>
      <c r="AZ35" s="338"/>
      <c r="BA35" s="338"/>
      <c r="BB35" s="338"/>
      <c r="BC35" s="338"/>
      <c r="BD35" s="338"/>
      <c r="BE35" s="338"/>
      <c r="BF35" s="338"/>
      <c r="BG35" s="338"/>
      <c r="BH35" s="338"/>
      <c r="BI35" s="338"/>
      <c r="BJ35" s="338"/>
      <c r="BK35" s="338"/>
      <c r="BL35" s="338"/>
      <c r="BM35" s="338"/>
      <c r="BN35" s="338"/>
      <c r="BO35" s="338"/>
      <c r="BP35" s="338"/>
      <c r="BQ35" s="338"/>
      <c r="BR35" s="338"/>
      <c r="BS35" s="338"/>
      <c r="BT35" s="338"/>
      <c r="BU35" s="338"/>
      <c r="BV35" s="338"/>
      <c r="BW35" s="338"/>
      <c r="BX35" s="338"/>
      <c r="BY35" s="338"/>
      <c r="BZ35" s="338"/>
      <c r="CA35" s="338"/>
      <c r="CB35" s="338"/>
      <c r="CC35" s="338"/>
      <c r="CD35" s="338"/>
      <c r="CE35" s="338"/>
      <c r="CF35" s="338"/>
      <c r="CG35" s="338"/>
      <c r="CH35" s="338"/>
      <c r="CI35" s="338"/>
      <c r="CJ35" s="338"/>
      <c r="CK35" s="338"/>
      <c r="CL35" s="338"/>
      <c r="CM35" s="338"/>
      <c r="CN35" s="338"/>
      <c r="CO35" s="338"/>
      <c r="CP35" s="338"/>
      <c r="CQ35" s="338"/>
      <c r="CR35" s="338"/>
      <c r="CS35" s="338"/>
      <c r="CT35" s="338"/>
      <c r="CU35" s="338"/>
      <c r="CV35" s="338"/>
      <c r="CW35" s="338"/>
      <c r="CX35" s="338"/>
      <c r="CY35" s="338"/>
      <c r="CZ35" s="338"/>
      <c r="DA35" s="338"/>
      <c r="DB35" s="338"/>
      <c r="DC35" s="338"/>
      <c r="DD35" s="338"/>
      <c r="DE35" s="338"/>
      <c r="DF35" s="338"/>
      <c r="DG35" s="338"/>
      <c r="DH35" s="338"/>
      <c r="DI35" s="338"/>
      <c r="DJ35" s="338"/>
      <c r="DK35" s="338"/>
      <c r="DL35" s="338"/>
      <c r="DM35" s="338"/>
      <c r="DN35" s="338"/>
      <c r="DO35" s="338"/>
      <c r="DP35" s="338"/>
      <c r="DQ35" s="338"/>
      <c r="DR35" s="338"/>
      <c r="DS35" s="338"/>
      <c r="DT35" s="338"/>
      <c r="DU35" s="338"/>
      <c r="DV35" s="338"/>
      <c r="DW35" s="338"/>
      <c r="DX35" s="338"/>
      <c r="DY35" s="338"/>
      <c r="DZ35" s="338"/>
      <c r="EA35" s="338"/>
      <c r="EB35" s="338"/>
      <c r="EC35" s="338"/>
      <c r="ED35" s="338"/>
      <c r="EE35" s="338"/>
      <c r="EF35" s="338"/>
      <c r="EG35" s="338"/>
      <c r="EH35" s="338"/>
      <c r="EI35" s="338"/>
      <c r="EJ35" s="338"/>
      <c r="EK35" s="338"/>
      <c r="EL35" s="338"/>
      <c r="EM35" s="338"/>
      <c r="EN35" s="338"/>
      <c r="EO35" s="338"/>
      <c r="EP35" s="338"/>
      <c r="EQ35" s="338"/>
      <c r="ER35" s="338"/>
      <c r="ES35" s="338"/>
      <c r="ET35" s="338"/>
      <c r="EU35" s="338"/>
      <c r="EV35" s="338"/>
      <c r="EW35" s="338"/>
      <c r="EX35" s="338"/>
      <c r="EY35" s="338"/>
      <c r="EZ35" s="338"/>
      <c r="FA35" s="338"/>
      <c r="FB35" s="338"/>
      <c r="FC35" s="338"/>
      <c r="FD35" s="338"/>
      <c r="FE35" s="338"/>
      <c r="FF35" s="338"/>
      <c r="FG35" s="338"/>
      <c r="FH35" s="338"/>
      <c r="FI35" s="338"/>
      <c r="FJ35" s="338"/>
      <c r="FK35" s="338"/>
      <c r="FL35" s="338"/>
      <c r="FM35" s="338"/>
      <c r="FN35" s="338"/>
      <c r="FO35" s="338"/>
      <c r="FP35" s="338"/>
      <c r="FQ35" s="338"/>
      <c r="FR35" s="338"/>
      <c r="FS35" s="338"/>
      <c r="FT35" s="338"/>
      <c r="FU35" s="338"/>
      <c r="FV35" s="338"/>
      <c r="FW35" s="338"/>
      <c r="FX35" s="338"/>
      <c r="FY35" s="338"/>
      <c r="FZ35" s="338"/>
      <c r="GA35" s="338"/>
      <c r="GB35" s="338"/>
      <c r="GC35" s="338"/>
      <c r="GD35" s="338"/>
      <c r="GE35" s="338"/>
      <c r="GF35" s="338"/>
      <c r="GG35" s="338"/>
      <c r="GH35" s="338"/>
      <c r="GI35" s="338"/>
      <c r="GJ35" s="338"/>
      <c r="GK35" s="338"/>
      <c r="GL35" s="338"/>
      <c r="GM35" s="338"/>
      <c r="GN35" s="338"/>
      <c r="GO35" s="338"/>
      <c r="GP35" s="338"/>
      <c r="GQ35" s="338"/>
      <c r="GR35" s="338"/>
      <c r="GS35" s="338"/>
      <c r="GT35" s="338"/>
      <c r="GU35" s="338"/>
      <c r="GV35" s="338"/>
      <c r="GW35" s="338"/>
      <c r="GX35" s="338"/>
      <c r="GY35" s="338"/>
      <c r="GZ35" s="338"/>
      <c r="HA35" s="338"/>
      <c r="HB35" s="338"/>
      <c r="HC35" s="338"/>
      <c r="HD35" s="338"/>
      <c r="HE35" s="338"/>
      <c r="HF35" s="338"/>
      <c r="HG35" s="338"/>
      <c r="HH35" s="338"/>
      <c r="HI35" s="338"/>
      <c r="HJ35" s="338"/>
      <c r="HK35" s="338"/>
      <c r="HL35" s="338"/>
      <c r="HM35" s="338"/>
      <c r="HN35" s="338"/>
      <c r="HO35" s="338"/>
      <c r="HP35" s="338"/>
      <c r="HQ35" s="338"/>
      <c r="HR35" s="338"/>
      <c r="HS35" s="338"/>
      <c r="HT35" s="338"/>
      <c r="HU35" s="338"/>
      <c r="HV35" s="338"/>
      <c r="HW35" s="338"/>
      <c r="HX35" s="338"/>
      <c r="HY35" s="338"/>
      <c r="HZ35" s="338"/>
      <c r="IA35" s="338"/>
      <c r="IB35" s="338"/>
      <c r="IC35" s="338"/>
      <c r="ID35" s="338"/>
      <c r="IE35" s="338"/>
      <c r="IF35" s="338"/>
      <c r="IG35" s="338"/>
      <c r="IH35" s="338"/>
      <c r="II35" s="338"/>
      <c r="IJ35" s="338"/>
      <c r="IK35" s="338"/>
      <c r="IL35" s="338"/>
      <c r="IM35" s="338"/>
      <c r="IN35" s="338"/>
      <c r="IO35" s="338"/>
      <c r="IP35" s="338"/>
      <c r="IQ35" s="338"/>
      <c r="IR35" s="338"/>
      <c r="IS35" s="338"/>
      <c r="IT35" s="338"/>
      <c r="IU35" s="338"/>
      <c r="IV35" s="338"/>
      <c r="IW35" s="338"/>
      <c r="IX35" s="338"/>
      <c r="IY35" s="338"/>
      <c r="IZ35" s="338"/>
      <c r="JA35" s="338"/>
      <c r="JB35" s="338"/>
      <c r="JC35" s="338"/>
      <c r="JD35" s="338"/>
      <c r="JE35" s="338"/>
      <c r="JF35" s="338"/>
      <c r="JG35" s="338"/>
      <c r="JH35" s="338"/>
      <c r="JI35" s="338"/>
      <c r="JJ35" s="338"/>
      <c r="JK35" s="338"/>
      <c r="JL35" s="338"/>
      <c r="JM35" s="338"/>
      <c r="JN35" s="338"/>
      <c r="JO35" s="338"/>
      <c r="JP35" s="338"/>
      <c r="JQ35" s="338"/>
      <c r="JR35" s="338"/>
      <c r="JS35" s="338"/>
      <c r="JT35" s="338"/>
      <c r="JU35" s="338"/>
      <c r="JV35" s="338"/>
      <c r="JW35" s="338"/>
      <c r="JX35" s="338"/>
      <c r="JY35" s="338"/>
      <c r="JZ35" s="338"/>
      <c r="KA35" s="338"/>
      <c r="KB35" s="338"/>
      <c r="KC35" s="338"/>
      <c r="KD35" s="338"/>
      <c r="KE35" s="338"/>
      <c r="KF35" s="338"/>
      <c r="KG35" s="338"/>
      <c r="KH35" s="338"/>
      <c r="KI35" s="338"/>
      <c r="KJ35" s="338"/>
      <c r="KK35" s="338"/>
      <c r="KL35" s="338"/>
      <c r="KM35" s="338"/>
      <c r="KN35" s="338"/>
      <c r="KO35" s="338"/>
      <c r="KP35" s="338"/>
      <c r="KQ35" s="338"/>
      <c r="KR35" s="338"/>
      <c r="KS35" s="338"/>
      <c r="KT35" s="338"/>
      <c r="KU35" s="338"/>
      <c r="KV35" s="338"/>
      <c r="KW35" s="338"/>
      <c r="KX35" s="338"/>
      <c r="KY35" s="338"/>
      <c r="KZ35" s="338"/>
      <c r="LA35" s="338"/>
      <c r="LB35" s="338"/>
      <c r="LC35" s="338"/>
      <c r="LD35" s="338"/>
      <c r="LE35" s="338"/>
      <c r="LF35" s="338"/>
      <c r="LG35" s="338"/>
      <c r="LH35" s="338"/>
      <c r="LI35" s="338"/>
      <c r="LJ35" s="338"/>
      <c r="LK35" s="338"/>
      <c r="LL35" s="338"/>
      <c r="LM35" s="338"/>
      <c r="LN35" s="338"/>
      <c r="LO35" s="338"/>
      <c r="LP35" s="338"/>
      <c r="LQ35" s="338"/>
      <c r="LR35" s="338"/>
      <c r="LS35" s="338"/>
      <c r="LT35" s="338"/>
      <c r="LU35" s="338"/>
      <c r="LV35" s="338"/>
    </row>
    <row r="36" spans="1:334" ht="15" hidden="1" customHeight="1" outlineLevel="1">
      <c r="A36" s="190"/>
      <c r="B36" s="191" t="s">
        <v>139</v>
      </c>
      <c r="C36" s="192" t="s">
        <v>153</v>
      </c>
      <c r="D36" s="192" t="s">
        <v>153</v>
      </c>
      <c r="E36" s="192" t="s">
        <v>153</v>
      </c>
      <c r="F36" s="192" t="s">
        <v>153</v>
      </c>
      <c r="G36" s="192" t="s">
        <v>153</v>
      </c>
      <c r="H36" s="192" t="s">
        <v>153</v>
      </c>
      <c r="I36" s="212" t="s">
        <v>153</v>
      </c>
      <c r="J36" s="201"/>
      <c r="K36" s="201"/>
      <c r="L36" s="201"/>
      <c r="M36" s="201"/>
      <c r="N36" s="201"/>
      <c r="O36" s="201"/>
      <c r="P36" s="201"/>
      <c r="Q36" s="201"/>
      <c r="R36" s="201"/>
      <c r="S36" s="201"/>
      <c r="T36" s="201"/>
      <c r="U36" s="201"/>
      <c r="V36" s="201"/>
      <c r="W36" s="201"/>
      <c r="X36" s="201"/>
      <c r="Y36" s="201"/>
      <c r="Z36" s="201"/>
      <c r="AA36" s="201"/>
      <c r="AB36" s="201"/>
      <c r="AC36" s="201"/>
      <c r="AD36" s="201"/>
      <c r="AE36" s="201" t="s">
        <v>140</v>
      </c>
      <c r="AF36" s="201" t="s">
        <v>141</v>
      </c>
      <c r="AG36" s="201" t="s">
        <v>141</v>
      </c>
      <c r="AH36" s="201" t="s">
        <v>141</v>
      </c>
      <c r="AI36" s="201" t="s">
        <v>142</v>
      </c>
      <c r="AJ36" s="201" t="s">
        <v>57</v>
      </c>
      <c r="AK36" s="201" t="s">
        <v>123</v>
      </c>
      <c r="AL36" s="201" t="s">
        <v>123</v>
      </c>
      <c r="AM36" s="201" t="s">
        <v>123</v>
      </c>
      <c r="AN36" s="338"/>
      <c r="AO36" s="201" t="s">
        <v>123</v>
      </c>
      <c r="AP36" s="201" t="s">
        <v>123</v>
      </c>
      <c r="AQ36" s="338"/>
      <c r="AR36" s="201" t="s">
        <v>123</v>
      </c>
      <c r="AS36" s="201" t="s">
        <v>123</v>
      </c>
      <c r="AT36" s="201" t="s">
        <v>123</v>
      </c>
      <c r="AU36" s="201" t="s">
        <v>123</v>
      </c>
      <c r="AV36" s="201" t="s">
        <v>123</v>
      </c>
      <c r="AW36" s="201" t="s">
        <v>123</v>
      </c>
      <c r="AX36" s="201" t="s">
        <v>123</v>
      </c>
      <c r="AY36" s="201" t="s">
        <v>123</v>
      </c>
      <c r="AZ36" s="201"/>
      <c r="BA36" s="201"/>
      <c r="BB36" s="201"/>
      <c r="BC36" s="201"/>
      <c r="BD36" s="201"/>
      <c r="BE36" s="201"/>
      <c r="BF36" s="201"/>
      <c r="BG36" s="201"/>
      <c r="BH36" s="201"/>
      <c r="BI36" s="201"/>
      <c r="BJ36" s="201"/>
      <c r="BK36" s="201"/>
      <c r="BL36" s="201"/>
      <c r="BM36" s="201"/>
      <c r="BN36" s="201"/>
      <c r="BO36" s="201"/>
      <c r="BP36" s="338"/>
      <c r="BQ36" s="201"/>
      <c r="BR36" s="201"/>
      <c r="BS36" s="201"/>
      <c r="BT36" s="201"/>
      <c r="BU36" s="201"/>
      <c r="BV36" s="201"/>
      <c r="BW36" s="201"/>
      <c r="BX36" s="201"/>
      <c r="BY36" s="201"/>
      <c r="BZ36" s="201"/>
      <c r="CA36" s="201"/>
      <c r="CB36" s="201"/>
      <c r="CC36" s="201"/>
      <c r="CD36" s="201"/>
      <c r="CE36" s="201"/>
      <c r="CF36" s="201"/>
      <c r="CG36" s="201"/>
      <c r="CH36" s="201"/>
      <c r="CI36" s="201"/>
      <c r="CJ36" s="201"/>
      <c r="CK36" s="201"/>
      <c r="CL36" s="201"/>
      <c r="CM36" s="201"/>
      <c r="CN36" s="201"/>
      <c r="CO36" s="201"/>
      <c r="CP36" s="201"/>
      <c r="CQ36" s="201"/>
      <c r="CR36" s="201"/>
      <c r="CS36" s="201"/>
      <c r="CT36" s="201"/>
      <c r="CU36" s="201"/>
      <c r="CV36" s="201"/>
      <c r="CW36" s="201"/>
      <c r="CX36" s="201"/>
      <c r="CY36" s="201"/>
      <c r="CZ36" s="201"/>
      <c r="DA36" s="201"/>
      <c r="DB36" s="201"/>
      <c r="DC36" s="201"/>
      <c r="DD36" s="201"/>
      <c r="DE36" s="201"/>
      <c r="DF36" s="201"/>
      <c r="DG36" s="201"/>
      <c r="DH36" s="201"/>
      <c r="DI36" s="201"/>
      <c r="DJ36" s="201"/>
      <c r="DK36" s="201"/>
      <c r="DL36" s="201"/>
      <c r="DM36" s="201"/>
      <c r="DN36" s="201"/>
      <c r="DO36" s="201"/>
      <c r="DP36" s="201"/>
      <c r="DQ36" s="201"/>
      <c r="DR36" s="201"/>
      <c r="DS36" s="201"/>
      <c r="DT36" s="201"/>
      <c r="DU36" s="201"/>
      <c r="DV36" s="201"/>
      <c r="DW36" s="201"/>
      <c r="DX36" s="201"/>
      <c r="DY36" s="201"/>
      <c r="DZ36" s="201"/>
      <c r="EA36" s="201"/>
      <c r="EB36" s="201"/>
      <c r="EC36" s="201"/>
      <c r="ED36" s="201"/>
      <c r="EE36" s="201"/>
      <c r="EF36" s="201"/>
      <c r="EG36" s="201"/>
      <c r="EH36" s="201"/>
      <c r="EI36" s="201"/>
      <c r="EJ36" s="201"/>
      <c r="EK36" s="201"/>
      <c r="EL36" s="201"/>
      <c r="EM36" s="201"/>
      <c r="EN36" s="201"/>
      <c r="EO36" s="201"/>
      <c r="EP36" s="201"/>
      <c r="EQ36" s="201"/>
      <c r="ER36" s="201"/>
      <c r="ES36" s="201"/>
      <c r="ET36" s="201"/>
      <c r="EU36" s="201"/>
      <c r="EV36" s="201"/>
      <c r="EW36" s="201"/>
      <c r="EX36" s="201"/>
      <c r="EY36" s="201"/>
      <c r="EZ36" s="201"/>
      <c r="FA36" s="201"/>
      <c r="FB36" s="201"/>
      <c r="FC36" s="201"/>
      <c r="FD36" s="201"/>
      <c r="FE36" s="201"/>
      <c r="FF36" s="201"/>
      <c r="FG36" s="201"/>
      <c r="FH36" s="201"/>
      <c r="FI36" s="201"/>
      <c r="FJ36" s="201"/>
      <c r="FK36" s="201"/>
      <c r="FL36" s="201"/>
      <c r="FM36" s="201"/>
      <c r="FN36" s="201"/>
      <c r="FO36" s="201"/>
      <c r="FP36" s="201"/>
      <c r="FQ36" s="201"/>
      <c r="FR36" s="201"/>
      <c r="FS36" s="201"/>
      <c r="FT36" s="201"/>
      <c r="FU36" s="201"/>
      <c r="FV36" s="201"/>
      <c r="FW36" s="201"/>
      <c r="FX36" s="201"/>
      <c r="FY36" s="201"/>
      <c r="FZ36" s="201"/>
      <c r="GA36" s="201"/>
      <c r="GB36" s="201"/>
      <c r="GC36" s="201"/>
      <c r="GD36" s="201"/>
      <c r="GE36" s="201"/>
      <c r="GF36" s="201"/>
      <c r="GG36" s="201"/>
      <c r="GH36" s="201"/>
      <c r="GI36" s="201"/>
      <c r="GJ36" s="201"/>
      <c r="GK36" s="201"/>
      <c r="GL36" s="201"/>
      <c r="GM36" s="201"/>
      <c r="GN36" s="201"/>
      <c r="GO36" s="201"/>
      <c r="GP36" s="201"/>
      <c r="GQ36" s="201"/>
      <c r="GR36" s="201"/>
      <c r="GS36" s="201"/>
      <c r="GT36" s="201"/>
      <c r="GU36" s="201"/>
      <c r="GV36" s="201"/>
      <c r="GW36" s="201"/>
      <c r="GX36" s="201"/>
      <c r="GY36" s="201"/>
      <c r="GZ36" s="201"/>
      <c r="HA36" s="201"/>
      <c r="HB36" s="201"/>
      <c r="HC36" s="201"/>
      <c r="HD36" s="201"/>
      <c r="HE36" s="201"/>
      <c r="HF36" s="201"/>
      <c r="HG36" s="201"/>
      <c r="HH36" s="201"/>
      <c r="HI36" s="201"/>
      <c r="HJ36" s="201"/>
      <c r="HK36" s="201"/>
      <c r="HL36" s="201"/>
      <c r="HM36" s="201"/>
      <c r="HN36" s="201"/>
      <c r="HO36" s="201"/>
      <c r="HP36" s="201"/>
      <c r="HQ36" s="201"/>
      <c r="HR36" s="201"/>
      <c r="HS36" s="201"/>
      <c r="HT36" s="201"/>
      <c r="HU36" s="201"/>
      <c r="HV36" s="201"/>
      <c r="HW36" s="201"/>
      <c r="HX36" s="201"/>
      <c r="HY36" s="201"/>
      <c r="HZ36" s="201"/>
      <c r="IA36" s="201"/>
      <c r="IB36" s="201"/>
      <c r="IC36" s="201"/>
      <c r="ID36" s="201"/>
      <c r="IE36" s="201"/>
      <c r="IF36" s="201"/>
      <c r="IG36" s="201"/>
      <c r="IH36" s="201"/>
      <c r="II36" s="201"/>
      <c r="IJ36" s="201"/>
      <c r="IK36" s="201"/>
      <c r="IL36" s="201"/>
      <c r="IM36" s="201"/>
      <c r="IN36" s="201"/>
      <c r="IO36" s="201"/>
      <c r="IP36" s="201"/>
      <c r="IQ36" s="201"/>
      <c r="IR36" s="201"/>
      <c r="IS36" s="201"/>
      <c r="IT36" s="201"/>
      <c r="IU36" s="201"/>
      <c r="IV36" s="201"/>
      <c r="IW36" s="201"/>
      <c r="IX36" s="201"/>
      <c r="IY36" s="201"/>
      <c r="IZ36" s="201"/>
      <c r="JA36" s="201"/>
      <c r="JB36" s="201"/>
      <c r="JC36" s="201"/>
      <c r="JD36" s="201"/>
      <c r="JE36" s="201"/>
      <c r="JF36" s="201"/>
      <c r="JG36" s="201"/>
      <c r="JH36" s="201"/>
      <c r="JI36" s="201"/>
      <c r="JJ36" s="201"/>
      <c r="JK36" s="201"/>
      <c r="JL36" s="201"/>
      <c r="JM36" s="201"/>
      <c r="JN36" s="201"/>
      <c r="JO36" s="201"/>
      <c r="JP36" s="201"/>
      <c r="JQ36" s="201"/>
      <c r="JR36" s="201"/>
      <c r="JS36" s="201"/>
      <c r="JT36" s="201"/>
      <c r="JU36" s="201"/>
      <c r="JV36" s="201"/>
      <c r="JW36" s="201"/>
      <c r="JX36" s="201"/>
      <c r="JY36" s="201"/>
      <c r="JZ36" s="201"/>
      <c r="KA36" s="201"/>
      <c r="KB36" s="201"/>
      <c r="KC36" s="201"/>
      <c r="KD36" s="201"/>
      <c r="KE36" s="201"/>
      <c r="KF36" s="201"/>
      <c r="KG36" s="201"/>
      <c r="KH36" s="201"/>
      <c r="KI36" s="201"/>
      <c r="KJ36" s="201"/>
      <c r="KK36" s="201"/>
      <c r="KL36" s="201"/>
      <c r="KM36" s="201"/>
      <c r="KN36" s="201"/>
      <c r="KO36" s="201"/>
      <c r="KP36" s="201"/>
      <c r="KQ36" s="201"/>
      <c r="KR36" s="201"/>
      <c r="KS36" s="201"/>
      <c r="KT36" s="201"/>
      <c r="KU36" s="201"/>
      <c r="KV36" s="201"/>
      <c r="KW36" s="201"/>
      <c r="KX36" s="201"/>
      <c r="KY36" s="201"/>
      <c r="KZ36" s="201"/>
      <c r="LA36" s="201"/>
      <c r="LB36" s="201"/>
      <c r="LC36" s="201"/>
      <c r="LD36" s="201"/>
      <c r="LE36" s="201"/>
      <c r="LF36" s="201"/>
      <c r="LG36" s="201"/>
      <c r="LH36" s="201"/>
      <c r="LI36" s="201"/>
      <c r="LJ36" s="201"/>
      <c r="LK36" s="201"/>
      <c r="LL36" s="201"/>
      <c r="LM36" s="201"/>
      <c r="LN36" s="201"/>
      <c r="LO36" s="201"/>
      <c r="LP36" s="201"/>
      <c r="LQ36" s="201"/>
      <c r="LR36" s="201"/>
      <c r="LS36" s="201"/>
      <c r="LT36" s="201"/>
      <c r="LU36" s="201"/>
      <c r="LV36" s="201"/>
    </row>
    <row r="37" spans="1:334" ht="15" customHeight="1">
      <c r="A37" s="190"/>
      <c r="B37" s="181"/>
      <c r="C37" s="116"/>
      <c r="D37" s="116"/>
      <c r="E37" s="116"/>
      <c r="F37" s="116"/>
      <c r="G37" s="116"/>
      <c r="H37" s="116"/>
      <c r="I37" s="116"/>
    </row>
    <row r="38" spans="1:334" ht="15" customHeight="1">
      <c r="A38" s="190"/>
      <c r="B38" s="196"/>
      <c r="C38" s="178"/>
      <c r="D38" s="178"/>
      <c r="E38" s="178"/>
      <c r="F38" s="178"/>
      <c r="G38" s="178"/>
      <c r="H38" s="178"/>
      <c r="I38" s="178"/>
    </row>
    <row r="39" spans="1:334" ht="15" customHeight="1">
      <c r="A39" s="190"/>
      <c r="B39" s="197"/>
      <c r="C39" s="178"/>
      <c r="D39" s="178"/>
      <c r="E39" s="178"/>
      <c r="F39" s="178"/>
      <c r="G39" s="178"/>
      <c r="H39" s="178"/>
      <c r="I39" s="178"/>
    </row>
    <row r="40" spans="1:334" ht="13.95" customHeight="1">
      <c r="A40" s="198" t="s">
        <v>141</v>
      </c>
      <c r="B40" s="180" t="s">
        <v>154</v>
      </c>
      <c r="G40" s="199"/>
      <c r="H40" s="199"/>
      <c r="I40" s="199"/>
    </row>
    <row r="41" spans="1:334" ht="13.95" customHeight="1">
      <c r="A41" s="198" t="s">
        <v>155</v>
      </c>
      <c r="B41" s="180" t="s">
        <v>156</v>
      </c>
    </row>
    <row r="42" spans="1:334" ht="15" customHeight="1">
      <c r="A42" s="198" t="s">
        <v>123</v>
      </c>
      <c r="B42" s="180" t="s">
        <v>157</v>
      </c>
    </row>
    <row r="43" spans="1:334" ht="15" customHeight="1">
      <c r="A43" s="200" t="s">
        <v>158</v>
      </c>
      <c r="B43" s="180" t="s">
        <v>159</v>
      </c>
      <c r="E43" s="199"/>
      <c r="F43" s="199"/>
      <c r="G43" s="199"/>
      <c r="H43" s="199"/>
      <c r="I43" s="199"/>
    </row>
    <row r="44" spans="1:334" ht="15" customHeight="1">
      <c r="A44" s="201" t="s">
        <v>140</v>
      </c>
      <c r="B44" s="180" t="s">
        <v>160</v>
      </c>
    </row>
    <row r="45" spans="1:334" ht="15" customHeight="1">
      <c r="A45" s="201" t="s">
        <v>57</v>
      </c>
      <c r="B45" s="180" t="s">
        <v>161</v>
      </c>
    </row>
    <row r="46" spans="1:334" ht="15" customHeight="1">
      <c r="A46" s="202" t="s">
        <v>162</v>
      </c>
      <c r="B46" s="180" t="s">
        <v>163</v>
      </c>
    </row>
    <row r="47" spans="1:334" ht="15" customHeight="1">
      <c r="A47" s="203" t="s">
        <v>142</v>
      </c>
      <c r="B47" s="180" t="s">
        <v>164</v>
      </c>
    </row>
    <row r="48" spans="1:334" ht="15" customHeight="1">
      <c r="A48" s="204" t="s">
        <v>149</v>
      </c>
      <c r="B48" s="180" t="s">
        <v>165</v>
      </c>
    </row>
    <row r="49" spans="1:2" ht="15" customHeight="1">
      <c r="A49" s="205" t="s">
        <v>166</v>
      </c>
      <c r="B49" s="180" t="s">
        <v>167</v>
      </c>
    </row>
    <row r="50" spans="1:2" ht="15" customHeight="1">
      <c r="A50" s="206" t="s">
        <v>168</v>
      </c>
      <c r="B50" s="180" t="s">
        <v>169</v>
      </c>
    </row>
    <row r="51" spans="1:2" ht="15" customHeight="1">
      <c r="A51" s="207" t="s">
        <v>170</v>
      </c>
      <c r="B51" s="180" t="s">
        <v>171</v>
      </c>
    </row>
    <row r="52" spans="1:2" ht="15" customHeight="1">
      <c r="A52" s="208" t="s">
        <v>172</v>
      </c>
      <c r="B52" s="180" t="s">
        <v>173</v>
      </c>
    </row>
    <row r="53" spans="1:2" ht="15" customHeight="1">
      <c r="A53" s="209" t="s">
        <v>136</v>
      </c>
      <c r="B53" s="180" t="s">
        <v>174</v>
      </c>
    </row>
  </sheetData>
  <conditionalFormatting sqref="A37 B38 A44">
    <cfRule type="cellIs" dxfId="429" priority="45645" operator="equal">
      <formula>"""T"""</formula>
    </cfRule>
  </conditionalFormatting>
  <conditionalFormatting sqref="A40:A42">
    <cfRule type="cellIs" dxfId="428" priority="45660" operator="equal">
      <formula>"DT"</formula>
    </cfRule>
    <cfRule type="cellIs" dxfId="427" priority="45661" operator="equal">
      <formula>"I"</formula>
    </cfRule>
    <cfRule type="cellIs" dxfId="426" priority="45663" operator="equal">
      <formula>"D"</formula>
    </cfRule>
  </conditionalFormatting>
  <conditionalFormatting sqref="A40:A48">
    <cfRule type="cellIs" dxfId="425" priority="45606" operator="equal">
      <formula>"C"</formula>
    </cfRule>
  </conditionalFormatting>
  <conditionalFormatting sqref="A43">
    <cfRule type="cellIs" dxfId="424" priority="45657" operator="equal">
      <formula>"PA"</formula>
    </cfRule>
    <cfRule type="cellIs" dxfId="423" priority="45659" operator="equal">
      <formula>"M"</formula>
    </cfRule>
    <cfRule type="cellIs" dxfId="422" priority="45672" operator="equal">
      <formula>"S"</formula>
    </cfRule>
  </conditionalFormatting>
  <conditionalFormatting sqref="A44:A48">
    <cfRule type="cellIs" dxfId="421" priority="45604" operator="equal">
      <formula>"DT"</formula>
    </cfRule>
    <cfRule type="cellIs" dxfId="420" priority="45605" operator="equal">
      <formula>"QT"</formula>
    </cfRule>
    <cfRule type="cellIs" dxfId="419" priority="45607" operator="equal">
      <formula>"D"</formula>
    </cfRule>
  </conditionalFormatting>
  <conditionalFormatting sqref="A45:A48">
    <cfRule type="cellIs" dxfId="418" priority="45603" operator="equal">
      <formula>"T"</formula>
    </cfRule>
    <cfRule type="cellIs" dxfId="417" priority="45609" operator="equal">
      <formula>"I"</formula>
    </cfRule>
  </conditionalFormatting>
  <conditionalFormatting sqref="A28:I30">
    <cfRule type="cellIs" dxfId="416" priority="2535" operator="equal">
      <formula>"""T"""</formula>
    </cfRule>
  </conditionalFormatting>
  <conditionalFormatting sqref="D7:LU10 LV7:LV16 D11:I11 P11:LU11 J12:LU16 J17:LV26 L32:LU32 LV32:LV34 J33:LU33 K34:LU34 K35 P35:LV35 J36:LV36">
    <cfRule type="cellIs" dxfId="415" priority="146" operator="equal">
      <formula>"H"</formula>
    </cfRule>
    <cfRule type="cellIs" dxfId="414" priority="147" operator="equal">
      <formula>"QT"</formula>
    </cfRule>
    <cfRule type="cellIs" dxfId="413" priority="148" operator="equal">
      <formula>"D"</formula>
    </cfRule>
    <cfRule type="cellIs" dxfId="412" priority="149" operator="equal">
      <formula>"C"</formula>
    </cfRule>
    <cfRule type="cellIs" dxfId="411" priority="150" operator="equal">
      <formula>"T"</formula>
    </cfRule>
  </conditionalFormatting>
  <conditionalFormatting sqref="J32:K32">
    <cfRule type="cellIs" dxfId="410" priority="13" operator="equal">
      <formula>"T"</formula>
    </cfRule>
    <cfRule type="cellIs" dxfId="409" priority="14" operator="equal">
      <formula>"DT"</formula>
    </cfRule>
    <cfRule type="cellIs" dxfId="408" priority="15" operator="equal">
      <formula>"QT"</formula>
    </cfRule>
    <cfRule type="cellIs" dxfId="407" priority="16" operator="equal">
      <formula>"C"</formula>
    </cfRule>
    <cfRule type="cellIs" dxfId="406" priority="17" operator="equal">
      <formula>"D"</formula>
    </cfRule>
    <cfRule type="cellIs" dxfId="405" priority="18" operator="equal">
      <formula>"I"</formula>
    </cfRule>
  </conditionalFormatting>
  <conditionalFormatting sqref="J11:O11 A50:A53">
    <cfRule type="cellIs" dxfId="404" priority="34441" operator="equal">
      <formula>"DT"</formula>
    </cfRule>
    <cfRule type="cellIs" dxfId="403" priority="34442" operator="equal">
      <formula>"QT"</formula>
    </cfRule>
    <cfRule type="cellIs" dxfId="402" priority="34443" operator="equal">
      <formula>"C"</formula>
    </cfRule>
    <cfRule type="cellIs" dxfId="401" priority="34444" operator="equal">
      <formula>"D"</formula>
    </cfRule>
    <cfRule type="cellIs" dxfId="400" priority="34447" operator="equal">
      <formula>"I"</formula>
    </cfRule>
  </conditionalFormatting>
  <conditionalFormatting sqref="L35:O35">
    <cfRule type="cellIs" dxfId="399" priority="1" operator="equal">
      <formula>"T"</formula>
    </cfRule>
    <cfRule type="cellIs" dxfId="398" priority="2" operator="equal">
      <formula>"DT"</formula>
    </cfRule>
    <cfRule type="cellIs" dxfId="397" priority="3" operator="equal">
      <formula>"QT"</formula>
    </cfRule>
    <cfRule type="cellIs" dxfId="396" priority="4" operator="equal">
      <formula>"C"</formula>
    </cfRule>
    <cfRule type="cellIs" dxfId="395" priority="5" operator="equal">
      <formula>"D"</formula>
    </cfRule>
    <cfRule type="cellIs" dxfId="394" priority="6" operator="equal">
      <formula>"I"</formula>
    </cfRule>
  </conditionalFormatting>
  <pageMargins left="0.25" right="0.25" top="0.75" bottom="0.75" header="0.3" footer="0.3"/>
  <pageSetup paperSize="9" scale="88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80</vt:i4>
      </vt:variant>
    </vt:vector>
  </HeadingPairs>
  <TitlesOfParts>
    <vt:vector size="80" baseType="lpstr">
      <vt:lpstr>Dim. Filial</vt:lpstr>
      <vt:lpstr>Calendário</vt:lpstr>
      <vt:lpstr>Matriz - Ent. Filial</vt:lpstr>
      <vt:lpstr>Matriz - Entrevistadores</vt:lpstr>
      <vt:lpstr>Férias Entrevistadores</vt:lpstr>
      <vt:lpstr>GAP HC</vt:lpstr>
      <vt:lpstr>GAP ENT</vt:lpstr>
      <vt:lpstr>META DIA</vt:lpstr>
      <vt:lpstr>Crono. Geral</vt:lpstr>
      <vt:lpstr>Próximas Semanas</vt:lpstr>
      <vt:lpstr>SAS</vt:lpstr>
      <vt:lpstr>REUNIÃO</vt:lpstr>
      <vt:lpstr>RESUMO HC</vt:lpstr>
      <vt:lpstr>Apresent. R. comite</vt:lpstr>
      <vt:lpstr>CATI_Semana_30.09</vt:lpstr>
      <vt:lpstr>CATI_Semana_07.10</vt:lpstr>
      <vt:lpstr>CATI_Semana_14.10</vt:lpstr>
      <vt:lpstr>CATI_Semana_21.10</vt:lpstr>
      <vt:lpstr>CATI_Semana_28.10</vt:lpstr>
      <vt:lpstr>CATI_Semana_04.11</vt:lpstr>
      <vt:lpstr>CATI_Semana_11.11</vt:lpstr>
      <vt:lpstr>CATI_Semana_18.11</vt:lpstr>
      <vt:lpstr>CATI_Semana_25.11</vt:lpstr>
      <vt:lpstr>CATI_Semana_02.12</vt:lpstr>
      <vt:lpstr>CATI_Semana_09.12</vt:lpstr>
      <vt:lpstr>CATI_Semana_16.12</vt:lpstr>
      <vt:lpstr>CATI_Semana_23.12</vt:lpstr>
      <vt:lpstr>CATI_Semana_30.12</vt:lpstr>
      <vt:lpstr>CATI_Semana_06.01</vt:lpstr>
      <vt:lpstr>CATI_Semana_13.01</vt:lpstr>
      <vt:lpstr>CATI_Semana_20.01</vt:lpstr>
      <vt:lpstr>CATI_Semana_27.01</vt:lpstr>
      <vt:lpstr>CATI_Semana_03.02</vt:lpstr>
      <vt:lpstr>CATI_Semana_10.02</vt:lpstr>
      <vt:lpstr>CATI_Semana_17.02</vt:lpstr>
      <vt:lpstr>CATI_Semana_24.02</vt:lpstr>
      <vt:lpstr>CATI_Semana_03.03</vt:lpstr>
      <vt:lpstr>CATI_Semana_10.03</vt:lpstr>
      <vt:lpstr>CATI_Semana_17.03</vt:lpstr>
      <vt:lpstr>CATI_Semana_24.03</vt:lpstr>
      <vt:lpstr>CATI_Semana_31.03</vt:lpstr>
      <vt:lpstr>CATI_Semana_07.04</vt:lpstr>
      <vt:lpstr>CATI_Semana_14.04</vt:lpstr>
      <vt:lpstr>CATI_Semana_21.04</vt:lpstr>
      <vt:lpstr>CATI_Semana_28.04</vt:lpstr>
      <vt:lpstr>CATI_Semana_05.05</vt:lpstr>
      <vt:lpstr>CATI_Semana_12.05</vt:lpstr>
      <vt:lpstr>CATI_Semana_19.05</vt:lpstr>
      <vt:lpstr>CATI_Semana_26.05</vt:lpstr>
      <vt:lpstr>CATI_Semana_02.06</vt:lpstr>
      <vt:lpstr>CATI_Semana_09.06</vt:lpstr>
      <vt:lpstr>CATI_Semana_16.06</vt:lpstr>
      <vt:lpstr>CATI_Semana_23.06</vt:lpstr>
      <vt:lpstr>CATI_Semana_30.06</vt:lpstr>
      <vt:lpstr>CATI_Semana_07.07</vt:lpstr>
      <vt:lpstr>CATI_Semana_14.07</vt:lpstr>
      <vt:lpstr>CATI_Semana_21.07</vt:lpstr>
      <vt:lpstr>CATI_Semana_28.07</vt:lpstr>
      <vt:lpstr>CATI_Semana_04.08</vt:lpstr>
      <vt:lpstr>CATI_Semana_11.08</vt:lpstr>
      <vt:lpstr>CATI_Semana_18.08</vt:lpstr>
      <vt:lpstr>CATI_Semana_25.08</vt:lpstr>
      <vt:lpstr>CATI_Semana_01.09</vt:lpstr>
      <vt:lpstr>CATI_Semana_08.09</vt:lpstr>
      <vt:lpstr>CATI_Semana_15.09</vt:lpstr>
      <vt:lpstr>CATI_Semana_22.09</vt:lpstr>
      <vt:lpstr>CATI_Semana_29.09</vt:lpstr>
      <vt:lpstr>CATI_Semana_06.10</vt:lpstr>
      <vt:lpstr>CATI_Semana_13.10</vt:lpstr>
      <vt:lpstr>CATI_Semana_20.10</vt:lpstr>
      <vt:lpstr>CATI_Semana_27.10</vt:lpstr>
      <vt:lpstr>CATI_Semana_03.11</vt:lpstr>
      <vt:lpstr>CATI_Semana_10.11</vt:lpstr>
      <vt:lpstr>CATI_Semana_17.11</vt:lpstr>
      <vt:lpstr>CATI_Semana_24.11</vt:lpstr>
      <vt:lpstr>CATI_Semana_01.12</vt:lpstr>
      <vt:lpstr>CATI_Semana_08.12</vt:lpstr>
      <vt:lpstr>CATI_Semana_15.12</vt:lpstr>
      <vt:lpstr>CATI_Semana_22.12</vt:lpstr>
      <vt:lpstr>CATI_Semana_29.12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Cicutti</dc:creator>
  <cp:lastModifiedBy>Amanda Dias</cp:lastModifiedBy>
  <cp:lastPrinted>2021-02-12T21:38:00Z</cp:lastPrinted>
  <dcterms:created xsi:type="dcterms:W3CDTF">2014-08-08T17:49:00Z</dcterms:created>
  <dcterms:modified xsi:type="dcterms:W3CDTF">2024-10-04T02:43:40Z</dcterms:modified>
</cp:coreProperties>
</file>