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422eb88a18138e9/Desktop/"/>
    </mc:Choice>
  </mc:AlternateContent>
  <xr:revisionPtr revIDLastSave="0" documentId="8_{D5D39FDD-516A-4F88-BDEA-92371909B15F}" xr6:coauthVersionLast="47" xr6:coauthVersionMax="47" xr10:uidLastSave="{00000000-0000-0000-0000-000000000000}"/>
  <bookViews>
    <workbookView showSheetTabs="0" xWindow="-110" yWindow="-110" windowWidth="19420" windowHeight="10300" tabRatio="836" activeTab="8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7" l="1"/>
  <c r="L6" i="7" s="1"/>
  <c r="K7" i="7"/>
  <c r="L7" i="7" s="1"/>
  <c r="K9" i="7"/>
  <c r="L9" i="7" s="1"/>
  <c r="K13" i="7"/>
  <c r="L13" i="7" s="1"/>
  <c r="K15" i="7"/>
  <c r="L15" i="7" s="1"/>
  <c r="K18" i="7"/>
  <c r="L18" i="7" s="1"/>
  <c r="K19" i="7"/>
  <c r="L19" i="7" s="1"/>
  <c r="K20" i="7"/>
  <c r="L20" i="7" s="1"/>
  <c r="K21" i="7"/>
  <c r="L21" i="7" s="1"/>
  <c r="E13" i="6"/>
  <c r="I13" i="6"/>
  <c r="J13" i="6" s="1"/>
  <c r="F13" i="6"/>
  <c r="E18" i="7"/>
  <c r="E17" i="6"/>
  <c r="F17" i="6"/>
  <c r="I17" i="6"/>
  <c r="J17" i="6" s="1"/>
  <c r="E19" i="7"/>
  <c r="E20" i="7"/>
  <c r="E21" i="7"/>
  <c r="G19" i="7"/>
  <c r="G20" i="7"/>
  <c r="G21" i="7"/>
  <c r="G18" i="7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J19" i="6" s="1"/>
  <c r="I20" i="6"/>
  <c r="J20" i="6" s="1"/>
  <c r="I21" i="6"/>
  <c r="J21" i="6" s="1"/>
  <c r="I22" i="6"/>
  <c r="J22" i="6" s="1"/>
  <c r="E14" i="7"/>
  <c r="E15" i="7"/>
  <c r="E16" i="7"/>
  <c r="E17" i="7"/>
  <c r="G14" i="7"/>
  <c r="G15" i="7"/>
  <c r="G16" i="7"/>
  <c r="G17" i="7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C12" i="9"/>
  <c r="C17" i="9"/>
  <c r="C9" i="9"/>
  <c r="C6" i="9"/>
  <c r="C3" i="9"/>
  <c r="C20" i="9" l="1"/>
  <c r="H10" i="8"/>
  <c r="H14" i="8"/>
  <c r="H9" i="8"/>
  <c r="H11" i="8"/>
  <c r="H15" i="8"/>
  <c r="H8" i="8"/>
  <c r="H12" i="8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2" i="8" l="1"/>
  <c r="I10" i="8"/>
  <c r="I15" i="8"/>
  <c r="I12" i="7" s="1"/>
  <c r="I8" i="8"/>
  <c r="I9" i="8"/>
  <c r="I14" i="8"/>
  <c r="I6" i="8"/>
  <c r="J6" i="8" s="1"/>
  <c r="I7" i="8"/>
  <c r="I11" i="8"/>
  <c r="I13" i="8"/>
  <c r="I21" i="7" l="1"/>
  <c r="I20" i="7"/>
  <c r="I19" i="7"/>
  <c r="I17" i="7"/>
  <c r="I18" i="7"/>
  <c r="J18" i="8"/>
  <c r="K18" i="8"/>
  <c r="K16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  <c r="I12" i="1"/>
  <c r="I11" i="1"/>
  <c r="I10" i="1"/>
  <c r="I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<sst xmlns="http://schemas.openxmlformats.org/spreadsheetml/2006/main" count="220" uniqueCount="109">
  <si>
    <t xml:space="preserve"> </t>
  </si>
  <si>
    <t>Cust_ID</t>
  </si>
  <si>
    <t>Name</t>
  </si>
  <si>
    <t>Email</t>
  </si>
  <si>
    <t>Address</t>
  </si>
  <si>
    <t>Atul Ltd.</t>
  </si>
  <si>
    <t>MK Tech.</t>
  </si>
  <si>
    <t>99store</t>
  </si>
  <si>
    <t>Rajesh Kumar</t>
  </si>
  <si>
    <t xml:space="preserve">Amit 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</si>
  <si>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</si>
  <si>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</si>
  <si>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</si>
  <si>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</si>
  <si>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</si>
  <si>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</si>
  <si>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</si>
  <si>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</si>
  <si>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</si>
  <si>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</si>
  <si>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N1003</t>
  </si>
  <si>
    <t>Wireless Printer</t>
  </si>
  <si>
    <t>N1004</t>
  </si>
  <si>
    <t>Desktop</t>
  </si>
  <si>
    <t>GG Traders</t>
  </si>
  <si>
    <t>9813xxxxxx</t>
  </si>
  <si>
    <t>N1005</t>
  </si>
  <si>
    <t>Mouse</t>
  </si>
  <si>
    <t>N1006</t>
  </si>
  <si>
    <t>Rgb Keyboard</t>
  </si>
  <si>
    <t>N1007</t>
  </si>
  <si>
    <t>Camera</t>
  </si>
  <si>
    <t>N1008</t>
  </si>
  <si>
    <t>Headphones</t>
  </si>
  <si>
    <t>Compac</t>
  </si>
  <si>
    <t>9814xxxxxx</t>
  </si>
  <si>
    <t>N1009</t>
  </si>
  <si>
    <t>Speakers</t>
  </si>
  <si>
    <t>N1010</t>
  </si>
  <si>
    <t>Tablets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</si>
  <si>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</si>
  <si>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</si>
  <si>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</si>
  <si>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</si>
  <si>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</si>
  <si>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</si>
  <si>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</si>
  <si>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</si>
  <si>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</si>
  <si>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</si>
  <si>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</si>
  <si>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</si>
  <si>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</si>
  <si>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</si>
  <si>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</si>
  <si>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</si>
  <si>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</si>
  <si>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</si>
  <si>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</si>
  <si>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</si>
  <si>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</si>
  <si>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</si>
  <si>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</si>
  <si>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</si>
  <si>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</si>
  <si>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</si>
  <si>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</si>
  <si>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</si>
  <si>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</si>
  <si>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</si>
  <si>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</si>
  <si>
    <t>haider ali</t>
  </si>
  <si>
    <t xml:space="preserve">rizwan umer </t>
  </si>
  <si>
    <t xml:space="preserve">ali </t>
  </si>
  <si>
    <t xml:space="preserve">Pakiza </t>
  </si>
  <si>
    <t>Faisal umer</t>
  </si>
  <si>
    <t>Amir</t>
  </si>
  <si>
    <t xml:space="preserve">muqnit </t>
  </si>
  <si>
    <t>Amiir@gmail</t>
  </si>
  <si>
    <t>Jadfdfdi@gmail</t>
  </si>
  <si>
    <t>99xsds@gmail</t>
  </si>
  <si>
    <t>Atssu @gmail</t>
  </si>
  <si>
    <t>Lhr</t>
  </si>
  <si>
    <t>kbw</t>
  </si>
  <si>
    <t>murrree</t>
  </si>
  <si>
    <t>fsd</t>
  </si>
  <si>
    <t>quetta</t>
  </si>
  <si>
    <t xml:space="preserve">jhang </t>
  </si>
  <si>
    <t>hauider@gmail</t>
  </si>
  <si>
    <t>Mfgfg@gmail</t>
  </si>
  <si>
    <t>ghassds@gmail</t>
  </si>
  <si>
    <t>fsd, 110013</t>
  </si>
  <si>
    <t>lhr 1`21112</t>
  </si>
  <si>
    <t>khi, 110012</t>
  </si>
  <si>
    <t>fsd, Sec-18</t>
  </si>
  <si>
    <t>Isd, Sec-17</t>
  </si>
  <si>
    <t>shokot, Sec-16</t>
  </si>
  <si>
    <t>kbw, Sec-15</t>
  </si>
  <si>
    <t>Fsd, 121103</t>
  </si>
  <si>
    <t>landi, 121102</t>
  </si>
  <si>
    <t>lhr, 121101</t>
  </si>
  <si>
    <t xml:space="preserve">Rs       308 </t>
  </si>
  <si>
    <t>Rs           34,343</t>
  </si>
  <si>
    <t>Rs           70,343</t>
  </si>
  <si>
    <t>Rs           84,343</t>
  </si>
  <si>
    <t>Rs           94,343</t>
  </si>
  <si>
    <t>Rs           54,343</t>
  </si>
  <si>
    <t>Rs           33,343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</si>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</sst>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&quot;₹&quot;\ #,##0"/>
    <numFmt numFmtId="166" formatCode="[$Rs-420]\ #,##0;\-[$Rs-420]\ #,##0"/>
    <numFmt numFmtId="167" formatCode="&quot;Rs &quot;* #,##0"/>
  </numFmts>
  <fonts count="7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  <font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5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5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6" formatCode="[$Rs-420]\ #,##0;\-[$Rs-420]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Rs-420]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Rs-420]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[DB_INVENTORY_MANAGMENT_SYS FT. ROLL 41 ^0 31 DSF23M.xlsx]Sheet9!PivotTable19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chart" Target="../charts/chart3.xml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12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chart" Target="../charts/chart1.xml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3" Type="http://schemas.openxmlformats.org/officeDocument/2006/relationships/hyperlink" Target="#Dashboard!A1"/><Relationship Id="rId7" Type="http://schemas.openxmlformats.org/officeDocument/2006/relationships/hyperlink" Target="#'New Entry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5" Type="http://schemas.openxmlformats.org/officeDocument/2006/relationships/hyperlink" Target="#Vendors!A1"/><Relationship Id="rId10" Type="http://schemas.openxmlformats.org/officeDocument/2006/relationships/hyperlink" Target="#Inventory!A1"/><Relationship Id="rId4" Type="http://schemas.openxmlformats.org/officeDocument/2006/relationships/hyperlink" Target="#Customers!A1"/><Relationship Id="rId9" Type="http://schemas.openxmlformats.org/officeDocument/2006/relationships/hyperlink" Target="#Sal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1136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 kern="1200">
              <a:solidFill>
                <a:schemeClr val="tx1"/>
              </a:solidFill>
            </a:rPr>
            <a:t> AL_Syed_</a:t>
          </a:r>
          <a:r>
            <a:rPr lang="en-IN" sz="2800" b="1" kern="1200" baseline="0">
              <a:solidFill>
                <a:schemeClr val="tx1"/>
              </a:solidFill>
            </a:rPr>
            <a:t>Store_</a:t>
          </a:r>
          <a:r>
            <a:rPr lang="en-IN" sz="2800" b="1" kern="1200">
              <a:solidFill>
                <a:schemeClr val="tx1"/>
              </a:solidFill>
            </a:rPr>
            <a:t>Inventory_Management_System 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15010</xdr:colOff>
      <xdr:row>3</xdr:row>
      <xdr:rowOff>196849</xdr:rowOff>
    </xdr:from>
    <xdr:to>
      <xdr:col>3</xdr:col>
      <xdr:colOff>186460</xdr:colOff>
      <xdr:row>5</xdr:row>
      <xdr:rowOff>139699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465533" y="1132031"/>
          <a:ext cx="171450" cy="5663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1024661</xdr:colOff>
      <xdr:row>3</xdr:row>
      <xdr:rowOff>203200</xdr:rowOff>
    </xdr:from>
    <xdr:to>
      <xdr:col>7</xdr:col>
      <xdr:colOff>225139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882411" y="1138382"/>
          <a:ext cx="1607705" cy="56630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5</xdr:col>
      <xdr:colOff>1194955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873750" y="1138382"/>
          <a:ext cx="178955" cy="566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</a:p>
        <a:p>
          <a:pPr algn="l"/>
          <a:r>
            <a:rPr lang="en-IN" sz="1400" b="0" kern="1200" baseline="0">
              <a:solidFill>
                <a:schemeClr val="tx1"/>
              </a:solidFill>
            </a:rPr>
            <a:t>    </a:t>
          </a:r>
          <a:r>
            <a:rPr lang="en-IN" sz="1600" b="1" kern="1200" baseline="0">
              <a:solidFill>
                <a:schemeClr val="tx1"/>
              </a:solidFill>
            </a:rPr>
            <a:t>RS 23,257</a:t>
          </a:r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1841499</xdr:colOff>
      <xdr:row>3</xdr:row>
      <xdr:rowOff>222250</xdr:rowOff>
    </xdr:from>
    <xdr:to>
      <xdr:col>8</xdr:col>
      <xdr:colOff>3263899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1080749" y="1157432"/>
          <a:ext cx="1422400" cy="56630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  <a:p>
          <a:pPr algn="l"/>
          <a:r>
            <a:rPr lang="en-IN" sz="1400" b="0" kern="1200">
              <a:solidFill>
                <a:schemeClr val="tx1"/>
              </a:solidFill>
            </a:rPr>
            <a:t>       Rs </a:t>
          </a:r>
          <a:r>
            <a:rPr lang="en-IN" sz="1600" b="1" kern="1200">
              <a:solidFill>
                <a:schemeClr val="tx1"/>
              </a:solidFill>
            </a:rPr>
            <a:t>298098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kern="1200">
              <a:solidFill>
                <a:schemeClr val="tx1"/>
              </a:solidFill>
            </a:rPr>
            <a:t>RS</a:t>
          </a:r>
          <a:r>
            <a:rPr lang="en-IN" sz="1600" b="1" kern="1200" baseline="0">
              <a:solidFill>
                <a:schemeClr val="tx1"/>
              </a:solidFill>
            </a:rPr>
            <a:t> 34375</a:t>
          </a:r>
        </a:p>
        <a:p>
          <a:pPr algn="l"/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kern="1200">
              <a:solidFill>
                <a:schemeClr val="tx1"/>
              </a:solidFill>
            </a:rPr>
            <a:t>RS</a:t>
          </a:r>
          <a:r>
            <a:rPr lang="en-IN" sz="1600" b="1" kern="1200" baseline="0">
              <a:solidFill>
                <a:schemeClr val="tx1"/>
              </a:solidFill>
            </a:rPr>
            <a:t>  57632</a:t>
          </a:r>
        </a:p>
        <a:p>
          <a:pPr algn="l"/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b="1" kern="1200"/>
            <a:t> </a:t>
          </a: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308610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234950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25400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46264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67128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66220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87084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82550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104775</xdr:rowOff>
    </xdr:from>
    <xdr:to>
      <xdr:col>1</xdr:col>
      <xdr:colOff>1104900</xdr:colOff>
      <xdr:row>2</xdr:row>
      <xdr:rowOff>308610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276225</xdr:rowOff>
    </xdr:from>
    <xdr:to>
      <xdr:col>1</xdr:col>
      <xdr:colOff>1581150</xdr:colOff>
      <xdr:row>4</xdr:row>
      <xdr:rowOff>238125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352425</xdr:colOff>
      <xdr:row>5</xdr:row>
      <xdr:rowOff>28575</xdr:rowOff>
    </xdr:from>
    <xdr:to>
      <xdr:col>1</xdr:col>
      <xdr:colOff>1524000</xdr:colOff>
      <xdr:row>6</xdr:row>
      <xdr:rowOff>47625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352425</xdr:colOff>
      <xdr:row>6</xdr:row>
      <xdr:rowOff>39914</xdr:rowOff>
    </xdr:from>
    <xdr:to>
      <xdr:col>1</xdr:col>
      <xdr:colOff>1524000</xdr:colOff>
      <xdr:row>7</xdr:row>
      <xdr:rowOff>49439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352425</xdr:colOff>
      <xdr:row>7</xdr:row>
      <xdr:rowOff>44903</xdr:rowOff>
    </xdr:from>
    <xdr:to>
      <xdr:col>1</xdr:col>
      <xdr:colOff>1524000</xdr:colOff>
      <xdr:row>8</xdr:row>
      <xdr:rowOff>63953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352425</xdr:colOff>
      <xdr:row>8</xdr:row>
      <xdr:rowOff>56242</xdr:rowOff>
    </xdr:from>
    <xdr:to>
      <xdr:col>1</xdr:col>
      <xdr:colOff>1524000</xdr:colOff>
      <xdr:row>9</xdr:row>
      <xdr:rowOff>65767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352425</xdr:colOff>
      <xdr:row>9</xdr:row>
      <xdr:rowOff>67581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352425</xdr:colOff>
      <xdr:row>10</xdr:row>
      <xdr:rowOff>69395</xdr:rowOff>
    </xdr:from>
    <xdr:to>
      <xdr:col>1</xdr:col>
      <xdr:colOff>1524000</xdr:colOff>
      <xdr:row>11</xdr:row>
      <xdr:rowOff>88445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352425</xdr:colOff>
      <xdr:row>11</xdr:row>
      <xdr:rowOff>83909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352425</xdr:colOff>
      <xdr:row>12</xdr:row>
      <xdr:rowOff>85725</xdr:rowOff>
    </xdr:from>
    <xdr:to>
      <xdr:col>1</xdr:col>
      <xdr:colOff>1524000</xdr:colOff>
      <xdr:row>13</xdr:row>
      <xdr:rowOff>104775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9525</xdr:rowOff>
    </xdr:from>
    <xdr:to>
      <xdr:col>10</xdr:col>
      <xdr:colOff>640080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104775</xdr:rowOff>
    </xdr:from>
    <xdr:to>
      <xdr:col>1</xdr:col>
      <xdr:colOff>1104900</xdr:colOff>
      <xdr:row>2</xdr:row>
      <xdr:rowOff>308610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276225</xdr:rowOff>
    </xdr:from>
    <xdr:to>
      <xdr:col>1</xdr:col>
      <xdr:colOff>1581150</xdr:colOff>
      <xdr:row>4</xdr:row>
      <xdr:rowOff>238125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352425</xdr:colOff>
      <xdr:row>5</xdr:row>
      <xdr:rowOff>28575</xdr:rowOff>
    </xdr:from>
    <xdr:to>
      <xdr:col>1</xdr:col>
      <xdr:colOff>1524000</xdr:colOff>
      <xdr:row>6</xdr:row>
      <xdr:rowOff>47625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352425</xdr:colOff>
      <xdr:row>6</xdr:row>
      <xdr:rowOff>39914</xdr:rowOff>
    </xdr:from>
    <xdr:to>
      <xdr:col>1</xdr:col>
      <xdr:colOff>1524000</xdr:colOff>
      <xdr:row>7</xdr:row>
      <xdr:rowOff>49439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352425</xdr:colOff>
      <xdr:row>7</xdr:row>
      <xdr:rowOff>44903</xdr:rowOff>
    </xdr:from>
    <xdr:to>
      <xdr:col>1</xdr:col>
      <xdr:colOff>1524000</xdr:colOff>
      <xdr:row>8</xdr:row>
      <xdr:rowOff>63953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352425</xdr:colOff>
      <xdr:row>8</xdr:row>
      <xdr:rowOff>56242</xdr:rowOff>
    </xdr:from>
    <xdr:to>
      <xdr:col>1</xdr:col>
      <xdr:colOff>1524000</xdr:colOff>
      <xdr:row>9</xdr:row>
      <xdr:rowOff>65767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352425</xdr:colOff>
      <xdr:row>9</xdr:row>
      <xdr:rowOff>67581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352425</xdr:colOff>
      <xdr:row>10</xdr:row>
      <xdr:rowOff>69395</xdr:rowOff>
    </xdr:from>
    <xdr:to>
      <xdr:col>1</xdr:col>
      <xdr:colOff>1524000</xdr:colOff>
      <xdr:row>11</xdr:row>
      <xdr:rowOff>88445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352425</xdr:colOff>
      <xdr:row>11</xdr:row>
      <xdr:rowOff>83909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352425</xdr:colOff>
      <xdr:row>12</xdr:row>
      <xdr:rowOff>85725</xdr:rowOff>
    </xdr:from>
    <xdr:to>
      <xdr:col>1</xdr:col>
      <xdr:colOff>1524000</xdr:colOff>
      <xdr:row>13</xdr:row>
      <xdr:rowOff>104775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9525</xdr:rowOff>
    </xdr:from>
    <xdr:to>
      <xdr:col>12</xdr:col>
      <xdr:colOff>497205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308610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 count="8">
        <n v="103"/>
        <n v="104"/>
        <n v="101"/>
        <n v="100"/>
        <n v="102"/>
        <n v="105"/>
        <n v="106"/>
        <m/>
      </sharedItems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164">
      <sharedItems containsMixedTypes="1" containsNumber="1" minValue="408" maxValue="62400"/>
    </cacheField>
    <cacheField name="Amount" numFmtId="164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164">
      <sharedItems containsMixedTypes="1" containsNumber="1" containsInteger="1" minValue="200" maxValue="52000"/>
    </cacheField>
    <cacheField name="Amount" numFmtId="164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N1008"/>
    <x v="0"/>
    <d v="2024-01-01T00:00:00"/>
    <n v="13"/>
    <n v="10"/>
    <n v="958.8"/>
    <n v="9588"/>
  </r>
  <r>
    <x v="1"/>
    <x v="1"/>
    <s v="N1006"/>
    <x v="1"/>
    <d v="2024-01-02T00:00:00"/>
    <n v="13"/>
    <n v="37"/>
    <n v="408"/>
    <n v="15096"/>
  </r>
  <r>
    <x v="2"/>
    <x v="2"/>
    <s v="N1004"/>
    <x v="2"/>
    <d v="2024-01-03T00:00:00"/>
    <n v="35"/>
    <n v="10"/>
    <n v="25200"/>
    <n v="252000"/>
  </r>
  <r>
    <x v="3"/>
    <x v="3"/>
    <s v="N1008"/>
    <x v="0"/>
    <d v="2024-01-04T00:00:00"/>
    <n v="13"/>
    <n v="32"/>
    <n v="958.8"/>
    <n v="30681.599999999999"/>
  </r>
  <r>
    <x v="4"/>
    <x v="4"/>
    <s v="N1002"/>
    <x v="3"/>
    <d v="2024-01-05T00:00:00"/>
    <n v="16"/>
    <n v="14"/>
    <n v="41400"/>
    <n v="579600"/>
  </r>
  <r>
    <x v="0"/>
    <x v="0"/>
    <s v="N1004"/>
    <x v="2"/>
    <d v="2024-01-06T00:00:00"/>
    <n v="35"/>
    <n v="55"/>
    <n v="25200"/>
    <n v="1386000"/>
  </r>
  <r>
    <x v="5"/>
    <x v="5"/>
    <s v="N1010"/>
    <x v="4"/>
    <d v="2024-01-07T00:00:00"/>
    <n v="32"/>
    <n v="4"/>
    <n v="28200"/>
    <n v="112800"/>
  </r>
  <r>
    <x v="6"/>
    <x v="6"/>
    <s v="N1009"/>
    <x v="5"/>
    <d v="2024-01-08T00:00:00"/>
    <n v="3"/>
    <n v="52"/>
    <n v="804"/>
    <n v="41808"/>
  </r>
  <r>
    <x v="1"/>
    <x v="1"/>
    <s v="N1010"/>
    <x v="4"/>
    <d v="2024-01-08T00:00:00"/>
    <n v="32"/>
    <n v="4"/>
    <n v="28200"/>
    <n v="112800"/>
  </r>
  <r>
    <x v="0"/>
    <x v="0"/>
    <s v="N1001"/>
    <x v="6"/>
    <d v="2024-01-08T00:00:00"/>
    <n v="36"/>
    <n v="4"/>
    <n v="1176"/>
    <n v="4704"/>
  </r>
  <r>
    <x v="1"/>
    <x v="1"/>
    <s v="N1007"/>
    <x v="7"/>
    <d v="2024-01-08T00:00:00"/>
    <n v="14"/>
    <n v="4"/>
    <n v="62400"/>
    <n v="249600"/>
  </r>
  <r>
    <x v="5"/>
    <x v="5"/>
    <s v="N1007"/>
    <x v="7"/>
    <d v="2024-01-08T00:00:00"/>
    <n v="14"/>
    <n v="4"/>
    <n v="62400"/>
    <n v="249600"/>
  </r>
  <r>
    <x v="1"/>
    <x v="1"/>
    <s v="N1003"/>
    <x v="8"/>
    <d v="2024-01-08T00:00:00"/>
    <n v="35"/>
    <n v="5"/>
    <n v="5520"/>
    <n v="27600"/>
  </r>
  <r>
    <x v="7"/>
    <x v="7"/>
    <m/>
    <x v="9"/>
    <m/>
    <s v=""/>
    <m/>
    <s v=""/>
    <s v=""/>
  </r>
  <r>
    <x v="7"/>
    <x v="7"/>
    <m/>
    <x v="9"/>
    <m/>
    <s v=""/>
    <m/>
    <s v=""/>
    <s v=""/>
  </r>
  <r>
    <x v="7"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164" showAll="0"/>
    <pivotField numFmtId="164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16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6" totalsRowShown="0" headerRowDxfId="34">
  <autoFilter ref="D5:G16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Amiir@gmail" TargetMode="External"/><Relationship Id="rId7" Type="http://schemas.openxmlformats.org/officeDocument/2006/relationships/hyperlink" Target="mailto:hauider@gmail" TargetMode="External"/><Relationship Id="rId2" Type="http://schemas.openxmlformats.org/officeDocument/2006/relationships/hyperlink" Target="mailto:ghassds@gmail" TargetMode="External"/><Relationship Id="rId1" Type="http://schemas.openxmlformats.org/officeDocument/2006/relationships/hyperlink" Target="mailto:Atssu@gmail" TargetMode="External"/><Relationship Id="rId6" Type="http://schemas.openxmlformats.org/officeDocument/2006/relationships/hyperlink" Target="mailto:Mfgfg@gmail" TargetMode="External"/><Relationship Id="rId5" Type="http://schemas.openxmlformats.org/officeDocument/2006/relationships/hyperlink" Target="mailto:99xsds@gmail" TargetMode="External"/><Relationship Id="rId4" Type="http://schemas.openxmlformats.org/officeDocument/2006/relationships/hyperlink" Target="mailto:Jadfdfdi@gmail" TargetMode="External"/><Relationship Id="rId9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opLeftCell="A4" zoomScale="88" zoomScaleNormal="100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7" width="8.796875" style="1"/>
    <col min="8" max="8" width="14.3984375" style="1" customWidth="1"/>
    <col min="9" max="9" width="25.84765625" style="1" customWidth="1"/>
    <col min="10" max="16384" width="8.796875" style="1"/>
  </cols>
  <sheetData>
    <row r="1" spans="2:15" x14ac:dyDescent="0.6">
      <c r="B1" s="1"/>
    </row>
    <row r="2" spans="2:15" x14ac:dyDescent="0.6">
      <c r="B2" s="13"/>
      <c r="O2" s="2"/>
    </row>
    <row r="3" spans="2:15" x14ac:dyDescent="0.6">
      <c r="B3" s="14"/>
    </row>
    <row r="4" spans="2:15" x14ac:dyDescent="0.6">
      <c r="B4" s="14"/>
    </row>
    <row r="5" spans="2:15" x14ac:dyDescent="0.6">
      <c r="B5" s="14"/>
    </row>
    <row r="6" spans="2:15" x14ac:dyDescent="0.6">
      <c r="B6" s="14"/>
    </row>
    <row r="7" spans="2:15" x14ac:dyDescent="0.6">
      <c r="B7" s="14"/>
      <c r="I7" s="18" t="s">
        <v>55</v>
      </c>
    </row>
    <row r="8" spans="2:15" x14ac:dyDescent="0.6">
      <c r="B8" s="14"/>
      <c r="I8" s="16" t="e" cm="1">
        <f t="array" aca="1" ref="I8:I12" ca="1">_xlfn._xlws.FILTER(Table7[notifications],Table7[notifications]&lt;&gt;"")</f>
        <v>#NAME?</v>
      </c>
    </row>
    <row r="9" spans="2:15" x14ac:dyDescent="0.6">
      <c r="B9" s="14"/>
      <c r="I9" s="16" t="e">
        <f ca="1"/>
        <v>#NAME?</v>
      </c>
    </row>
    <row r="10" spans="2:15" x14ac:dyDescent="0.6">
      <c r="B10" s="14" t="s">
        <v>0</v>
      </c>
      <c r="I10" s="16" t="e">
        <f ca="1"/>
        <v>#NAME?</v>
      </c>
    </row>
    <row r="11" spans="2:15" x14ac:dyDescent="0.6">
      <c r="B11" s="14"/>
      <c r="I11" s="16" t="e">
        <f ca="1"/>
        <v>#NAME?</v>
      </c>
    </row>
    <row r="12" spans="2:15" x14ac:dyDescent="0.6">
      <c r="B12" s="14"/>
      <c r="I12" s="16" t="e">
        <f ca="1"/>
        <v>#NAME?</v>
      </c>
    </row>
    <row r="13" spans="2:15" x14ac:dyDescent="0.6">
      <c r="B13" s="14"/>
      <c r="I13" s="16"/>
    </row>
    <row r="14" spans="2:15" x14ac:dyDescent="0.6">
      <c r="B14" s="14"/>
      <c r="I14" s="16"/>
    </row>
    <row r="15" spans="2:15" x14ac:dyDescent="0.6">
      <c r="B15" s="14"/>
      <c r="I15" s="16"/>
    </row>
    <row r="16" spans="2:15" x14ac:dyDescent="0.6">
      <c r="B16" s="14"/>
      <c r="I16" s="16"/>
    </row>
    <row r="17" spans="2:9" x14ac:dyDescent="0.6">
      <c r="B17" s="14"/>
      <c r="I17" s="16"/>
    </row>
    <row r="18" spans="2:9" x14ac:dyDescent="0.6">
      <c r="B18" s="14"/>
      <c r="I18" s="16"/>
    </row>
    <row r="19" spans="2:9" x14ac:dyDescent="0.6">
      <c r="B19" s="15"/>
      <c r="I19" s="17"/>
    </row>
    <row r="20" spans="2:9" x14ac:dyDescent="0.6">
      <c r="B20" s="8"/>
      <c r="C2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6" x14ac:dyDescent="0.6"/>
  <cols>
    <col min="1" max="1" width="13.1484375" bestFit="1" customWidth="1"/>
    <col min="3" max="3" width="13.09765625" customWidth="1"/>
    <col min="5" max="5" width="13.69921875" bestFit="1" customWidth="1"/>
    <col min="6" max="6" width="11.5" bestFit="1" customWidth="1"/>
  </cols>
  <sheetData>
    <row r="2" spans="1:6" x14ac:dyDescent="0.6">
      <c r="A2" t="s">
        <v>56</v>
      </c>
      <c r="C2" t="s">
        <v>57</v>
      </c>
      <c r="E2" s="11" t="s">
        <v>67</v>
      </c>
      <c r="F2" t="s">
        <v>60</v>
      </c>
    </row>
    <row r="3" spans="1:6" x14ac:dyDescent="0.6">
      <c r="A3">
        <v>7</v>
      </c>
      <c r="C3">
        <f>GETPIVOTDATA("Name",$A$2)</f>
        <v>7</v>
      </c>
      <c r="E3" s="12" t="s">
        <v>5</v>
      </c>
      <c r="F3" s="9">
        <v>252000</v>
      </c>
    </row>
    <row r="4" spans="1:6" x14ac:dyDescent="0.6">
      <c r="E4" s="12" t="s">
        <v>9</v>
      </c>
      <c r="F4" s="9">
        <v>362400</v>
      </c>
    </row>
    <row r="5" spans="1:6" x14ac:dyDescent="0.6">
      <c r="A5" t="s">
        <v>58</v>
      </c>
      <c r="C5" t="s">
        <v>59</v>
      </c>
      <c r="E5" s="12" t="s">
        <v>8</v>
      </c>
      <c r="F5" s="9">
        <v>405096</v>
      </c>
    </row>
    <row r="6" spans="1:6" x14ac:dyDescent="0.6">
      <c r="A6">
        <v>10</v>
      </c>
      <c r="C6">
        <f>GETPIVOTDATA("Product Name",$A$5)</f>
        <v>10</v>
      </c>
      <c r="E6" s="12" t="s">
        <v>6</v>
      </c>
      <c r="F6" s="9">
        <v>579600</v>
      </c>
    </row>
    <row r="7" spans="1:6" x14ac:dyDescent="0.6">
      <c r="E7" s="12" t="s">
        <v>7</v>
      </c>
      <c r="F7" s="9">
        <v>1400292</v>
      </c>
    </row>
    <row r="8" spans="1:6" x14ac:dyDescent="0.6">
      <c r="A8" t="s">
        <v>60</v>
      </c>
      <c r="C8" t="s">
        <v>61</v>
      </c>
      <c r="E8" s="12" t="s">
        <v>68</v>
      </c>
      <c r="F8" s="9">
        <v>2999388</v>
      </c>
    </row>
    <row r="9" spans="1:6" x14ac:dyDescent="0.6">
      <c r="A9" s="9">
        <v>5543995</v>
      </c>
      <c r="C9" s="10">
        <f>GETPIVOTDATA("Amount",$A$8)</f>
        <v>5543995</v>
      </c>
    </row>
    <row r="11" spans="1:6" x14ac:dyDescent="0.6">
      <c r="A11" t="s">
        <v>60</v>
      </c>
      <c r="C11" t="s">
        <v>62</v>
      </c>
    </row>
    <row r="12" spans="1:6" x14ac:dyDescent="0.6">
      <c r="A12" s="9">
        <v>3071877.6</v>
      </c>
      <c r="C12" s="10">
        <f>GETPIVOTDATA("Amount",$A$11)</f>
        <v>3071877.6</v>
      </c>
      <c r="E12" s="11" t="s">
        <v>67</v>
      </c>
      <c r="F12" t="s">
        <v>69</v>
      </c>
    </row>
    <row r="13" spans="1:6" x14ac:dyDescent="0.6">
      <c r="E13" s="12" t="s">
        <v>19</v>
      </c>
      <c r="F13">
        <v>14</v>
      </c>
    </row>
    <row r="14" spans="1:6" x14ac:dyDescent="0.6">
      <c r="E14" s="12" t="s">
        <v>29</v>
      </c>
      <c r="F14">
        <v>37</v>
      </c>
    </row>
    <row r="15" spans="1:6" x14ac:dyDescent="0.6">
      <c r="E15" s="12" t="s">
        <v>33</v>
      </c>
      <c r="F15">
        <v>42</v>
      </c>
    </row>
    <row r="16" spans="1:6" x14ac:dyDescent="0.6">
      <c r="A16" t="s">
        <v>64</v>
      </c>
      <c r="C16" t="s">
        <v>65</v>
      </c>
      <c r="E16" s="12" t="s">
        <v>37</v>
      </c>
      <c r="F16">
        <v>52</v>
      </c>
    </row>
    <row r="17" spans="1:6" x14ac:dyDescent="0.6">
      <c r="A17">
        <v>2984097</v>
      </c>
      <c r="C17" s="10">
        <f>GETPIVOTDATA("Stock Amt.",$A$16)</f>
        <v>2984097</v>
      </c>
      <c r="E17" s="12" t="s">
        <v>23</v>
      </c>
      <c r="F17">
        <v>65</v>
      </c>
    </row>
    <row r="18" spans="1:6" x14ac:dyDescent="0.6">
      <c r="E18" s="12" t="s">
        <v>68</v>
      </c>
      <c r="F18">
        <v>210</v>
      </c>
    </row>
    <row r="19" spans="1:6" x14ac:dyDescent="0.6">
      <c r="C19" t="s">
        <v>66</v>
      </c>
    </row>
    <row r="20" spans="1:6" x14ac:dyDescent="0.6">
      <c r="C20" s="10">
        <f>C12+C17-C9</f>
        <v>511979.59999999963</v>
      </c>
    </row>
    <row r="21" spans="1:6" x14ac:dyDescent="0.6">
      <c r="E21" s="11" t="s">
        <v>67</v>
      </c>
      <c r="F21" t="s">
        <v>70</v>
      </c>
    </row>
    <row r="22" spans="1:6" x14ac:dyDescent="0.6">
      <c r="E22" s="12" t="s">
        <v>31</v>
      </c>
      <c r="F22">
        <v>14</v>
      </c>
    </row>
    <row r="23" spans="1:6" x14ac:dyDescent="0.6">
      <c r="E23" s="12" t="s">
        <v>23</v>
      </c>
      <c r="F23">
        <v>35</v>
      </c>
    </row>
    <row r="24" spans="1:6" x14ac:dyDescent="0.6">
      <c r="E24" s="12" t="s">
        <v>33</v>
      </c>
      <c r="F24">
        <v>13</v>
      </c>
    </row>
    <row r="25" spans="1:6" x14ac:dyDescent="0.6">
      <c r="E25" s="12" t="s">
        <v>19</v>
      </c>
      <c r="F25">
        <v>16</v>
      </c>
    </row>
    <row r="26" spans="1:6" x14ac:dyDescent="0.6">
      <c r="E26" s="12" t="s">
        <v>27</v>
      </c>
      <c r="F26">
        <v>20</v>
      </c>
    </row>
    <row r="27" spans="1:6" x14ac:dyDescent="0.6">
      <c r="E27" s="12" t="s">
        <v>29</v>
      </c>
      <c r="F27">
        <v>13</v>
      </c>
    </row>
    <row r="28" spans="1:6" x14ac:dyDescent="0.6">
      <c r="E28" s="12" t="s">
        <v>15</v>
      </c>
      <c r="F28">
        <v>36</v>
      </c>
    </row>
    <row r="29" spans="1:6" x14ac:dyDescent="0.6">
      <c r="E29" s="12" t="s">
        <v>37</v>
      </c>
      <c r="F29">
        <v>3</v>
      </c>
    </row>
    <row r="30" spans="1:6" x14ac:dyDescent="0.6">
      <c r="E30" s="12" t="s">
        <v>39</v>
      </c>
      <c r="F30">
        <v>32</v>
      </c>
    </row>
    <row r="31" spans="1:6" x14ac:dyDescent="0.6">
      <c r="E31" s="12" t="s">
        <v>21</v>
      </c>
      <c r="F31">
        <v>35</v>
      </c>
    </row>
    <row r="32" spans="1:6" x14ac:dyDescent="0.6">
      <c r="E32" s="12" t="s">
        <v>68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topLeftCell="A7" zoomScaleNormal="100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 customWidth="1"/>
    <col min="5" max="8" width="15.6484375" style="1" customWidth="1"/>
    <col min="9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6">
      <c r="B6" s="14"/>
      <c r="D6" s="3">
        <v>100</v>
      </c>
      <c r="E6" s="4" t="s">
        <v>71</v>
      </c>
      <c r="F6" s="22" t="s">
        <v>88</v>
      </c>
      <c r="G6" s="4" t="s">
        <v>87</v>
      </c>
    </row>
    <row r="7" spans="2:17" x14ac:dyDescent="0.6">
      <c r="B7" s="14"/>
      <c r="D7" s="3">
        <v>101</v>
      </c>
      <c r="E7" s="4" t="s">
        <v>72</v>
      </c>
      <c r="F7" s="22" t="s">
        <v>81</v>
      </c>
      <c r="G7" s="4" t="s">
        <v>86</v>
      </c>
    </row>
    <row r="8" spans="2:17" x14ac:dyDescent="0.6">
      <c r="B8" s="14"/>
      <c r="D8" s="3">
        <v>102</v>
      </c>
      <c r="E8" s="4" t="s">
        <v>73</v>
      </c>
      <c r="F8" s="22" t="s">
        <v>89</v>
      </c>
      <c r="G8" s="4" t="s">
        <v>82</v>
      </c>
    </row>
    <row r="9" spans="2:17" x14ac:dyDescent="0.6">
      <c r="B9" s="14"/>
      <c r="D9" s="3">
        <v>103</v>
      </c>
      <c r="E9" s="4" t="s">
        <v>74</v>
      </c>
      <c r="F9" s="22" t="s">
        <v>80</v>
      </c>
      <c r="G9" s="4" t="s">
        <v>85</v>
      </c>
    </row>
    <row r="10" spans="2:17" x14ac:dyDescent="0.6">
      <c r="B10" s="14" t="s">
        <v>0</v>
      </c>
      <c r="D10" s="3">
        <v>104</v>
      </c>
      <c r="E10" s="4" t="s">
        <v>75</v>
      </c>
      <c r="F10" s="22" t="s">
        <v>90</v>
      </c>
      <c r="G10" s="4" t="s">
        <v>84</v>
      </c>
    </row>
    <row r="11" spans="2:17" x14ac:dyDescent="0.6">
      <c r="B11" s="14"/>
      <c r="D11" s="3">
        <v>105</v>
      </c>
      <c r="E11" s="4" t="s">
        <v>76</v>
      </c>
      <c r="F11" s="22" t="s">
        <v>78</v>
      </c>
      <c r="G11" s="4" t="s">
        <v>83</v>
      </c>
    </row>
    <row r="12" spans="2:17" x14ac:dyDescent="0.6">
      <c r="B12" s="14"/>
      <c r="D12" s="3">
        <v>106</v>
      </c>
      <c r="E12" s="4" t="s">
        <v>77</v>
      </c>
      <c r="F12" s="22" t="s">
        <v>79</v>
      </c>
      <c r="G12" s="4" t="s">
        <v>82</v>
      </c>
    </row>
    <row r="13" spans="2:17" x14ac:dyDescent="0.6">
      <c r="B13" s="14"/>
    </row>
    <row r="14" spans="2:17" x14ac:dyDescent="0.6">
      <c r="B14" s="14"/>
    </row>
    <row r="15" spans="2:17" x14ac:dyDescent="0.6">
      <c r="B15" s="14"/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</sheetData>
  <hyperlinks>
    <hyperlink ref="F7" r:id="rId1" display="Atssu@gmail" xr:uid="{41088C67-6364-498F-A2F0-9C44986E2E6E}"/>
    <hyperlink ref="F10" r:id="rId2" xr:uid="{EB38EC40-B511-464E-8A24-E83778DD2E39}"/>
    <hyperlink ref="F11" r:id="rId3" xr:uid="{5CB4391F-D15A-4C15-8D2D-F89FBC96B61E}"/>
    <hyperlink ref="F12" r:id="rId4" xr:uid="{1586D606-3A84-451B-A760-B4D86E40A1AA}"/>
    <hyperlink ref="F9" r:id="rId5" xr:uid="{862D2E52-31BF-4B4F-BF06-D8BAD01E88D4}"/>
    <hyperlink ref="F8" r:id="rId6" xr:uid="{3EB71478-7110-4B66-87EC-67E538C2B5A0}"/>
    <hyperlink ref="F6" r:id="rId7" xr:uid="{96032026-7021-4E17-BEB5-30B4D853B800}"/>
  </hyperlinks>
  <pageMargins left="0.7" right="0.7" top="0.75" bottom="0.75" header="0.3" footer="0.3"/>
  <drawing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/>
    <col min="5" max="8" width="13.796875" style="1" customWidth="1"/>
    <col min="9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10</v>
      </c>
      <c r="E5" s="4" t="s">
        <v>11</v>
      </c>
      <c r="F5" s="4" t="s">
        <v>12</v>
      </c>
      <c r="G5" s="4" t="s">
        <v>13</v>
      </c>
      <c r="H5" s="4" t="s">
        <v>4</v>
      </c>
    </row>
    <row r="6" spans="2:17" x14ac:dyDescent="0.6">
      <c r="B6" s="14"/>
      <c r="D6" s="4" t="s">
        <v>14</v>
      </c>
      <c r="E6" s="4" t="s">
        <v>15</v>
      </c>
      <c r="F6" s="4" t="s">
        <v>16</v>
      </c>
      <c r="G6" s="4" t="s">
        <v>17</v>
      </c>
      <c r="H6" s="4" t="s">
        <v>100</v>
      </c>
    </row>
    <row r="7" spans="2:17" x14ac:dyDescent="0.6">
      <c r="B7" s="14"/>
      <c r="D7" s="4" t="s">
        <v>18</v>
      </c>
      <c r="E7" s="4" t="s">
        <v>19</v>
      </c>
      <c r="F7" s="4" t="s">
        <v>16</v>
      </c>
      <c r="G7" s="4" t="s">
        <v>17</v>
      </c>
      <c r="H7" s="4" t="s">
        <v>99</v>
      </c>
    </row>
    <row r="8" spans="2:17" x14ac:dyDescent="0.6">
      <c r="B8" s="14"/>
      <c r="D8" s="4" t="s">
        <v>20</v>
      </c>
      <c r="E8" s="4" t="s">
        <v>21</v>
      </c>
      <c r="F8" s="4" t="s">
        <v>16</v>
      </c>
      <c r="G8" s="4" t="s">
        <v>17</v>
      </c>
      <c r="H8" s="4" t="s">
        <v>98</v>
      </c>
    </row>
    <row r="9" spans="2:17" x14ac:dyDescent="0.6">
      <c r="B9" s="14"/>
      <c r="D9" s="4" t="s">
        <v>22</v>
      </c>
      <c r="E9" s="4" t="s">
        <v>23</v>
      </c>
      <c r="F9" s="4" t="s">
        <v>24</v>
      </c>
      <c r="G9" s="4" t="s">
        <v>25</v>
      </c>
      <c r="H9" s="4" t="s">
        <v>97</v>
      </c>
    </row>
    <row r="10" spans="2:17" x14ac:dyDescent="0.6">
      <c r="B10" s="14" t="s">
        <v>0</v>
      </c>
      <c r="D10" s="4" t="s">
        <v>26</v>
      </c>
      <c r="E10" s="4" t="s">
        <v>27</v>
      </c>
      <c r="F10" s="4" t="s">
        <v>24</v>
      </c>
      <c r="G10" s="4" t="s">
        <v>25</v>
      </c>
      <c r="H10" s="4" t="s">
        <v>96</v>
      </c>
    </row>
    <row r="11" spans="2:17" x14ac:dyDescent="0.6">
      <c r="B11" s="14"/>
      <c r="D11" s="4" t="s">
        <v>28</v>
      </c>
      <c r="E11" s="4" t="s">
        <v>29</v>
      </c>
      <c r="F11" s="4" t="s">
        <v>24</v>
      </c>
      <c r="G11" s="4" t="s">
        <v>25</v>
      </c>
      <c r="H11" s="4" t="s">
        <v>95</v>
      </c>
    </row>
    <row r="12" spans="2:17" x14ac:dyDescent="0.6">
      <c r="B12" s="14"/>
      <c r="D12" s="4" t="s">
        <v>30</v>
      </c>
      <c r="E12" s="4" t="s">
        <v>31</v>
      </c>
      <c r="F12" s="4" t="s">
        <v>24</v>
      </c>
      <c r="G12" s="4" t="s">
        <v>25</v>
      </c>
      <c r="H12" s="4" t="s">
        <v>94</v>
      </c>
    </row>
    <row r="13" spans="2:17" x14ac:dyDescent="0.6">
      <c r="B13" s="14"/>
      <c r="D13" s="4" t="s">
        <v>32</v>
      </c>
      <c r="E13" s="4" t="s">
        <v>33</v>
      </c>
      <c r="F13" s="4" t="s">
        <v>34</v>
      </c>
      <c r="G13" s="4" t="s">
        <v>35</v>
      </c>
      <c r="H13" s="4" t="s">
        <v>93</v>
      </c>
    </row>
    <row r="14" spans="2:17" x14ac:dyDescent="0.6">
      <c r="B14" s="14"/>
      <c r="D14" s="4" t="s">
        <v>36</v>
      </c>
      <c r="E14" s="4" t="s">
        <v>37</v>
      </c>
      <c r="F14" s="4" t="s">
        <v>34</v>
      </c>
      <c r="G14" s="4" t="s">
        <v>35</v>
      </c>
      <c r="H14" s="4" t="s">
        <v>91</v>
      </c>
    </row>
    <row r="15" spans="2:17" x14ac:dyDescent="0.6">
      <c r="B15" s="14"/>
      <c r="D15" s="4" t="s">
        <v>38</v>
      </c>
      <c r="E15" s="4" t="s">
        <v>39</v>
      </c>
      <c r="F15" s="4" t="s">
        <v>34</v>
      </c>
      <c r="G15" s="4" t="s">
        <v>35</v>
      </c>
      <c r="H15" s="4" t="s">
        <v>92</v>
      </c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topLeftCell="A7" zoomScale="73" workbookViewId="0">
      <selection activeCell="D19" sqref="D19"/>
    </sheetView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/>
    <col min="5" max="5" width="15.69921875" style="1" customWidth="1"/>
    <col min="6" max="6" width="9.6484375" style="1" bestFit="1" customWidth="1"/>
    <col min="7" max="7" width="9.796875" style="1" customWidth="1"/>
    <col min="8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10</v>
      </c>
      <c r="E5" s="4" t="s">
        <v>11</v>
      </c>
      <c r="F5" s="4" t="s">
        <v>40</v>
      </c>
      <c r="G5" s="4" t="s">
        <v>41</v>
      </c>
    </row>
    <row r="6" spans="2:17" x14ac:dyDescent="0.6">
      <c r="B6" s="14"/>
      <c r="D6" s="4" t="s">
        <v>14</v>
      </c>
      <c r="E6" s="4" t="s">
        <v>15</v>
      </c>
      <c r="F6" s="21">
        <v>980</v>
      </c>
      <c r="G6" s="21">
        <v>1176</v>
      </c>
    </row>
    <row r="7" spans="2:17" x14ac:dyDescent="0.6">
      <c r="B7" s="14"/>
      <c r="D7" s="4" t="s">
        <v>18</v>
      </c>
      <c r="E7" s="4" t="s">
        <v>19</v>
      </c>
      <c r="F7" s="21">
        <v>34500</v>
      </c>
      <c r="G7" s="21">
        <v>41400</v>
      </c>
    </row>
    <row r="8" spans="2:17" x14ac:dyDescent="0.6">
      <c r="B8" s="14"/>
      <c r="D8" s="4" t="s">
        <v>20</v>
      </c>
      <c r="E8" s="4" t="s">
        <v>21</v>
      </c>
      <c r="F8" s="21">
        <v>4600</v>
      </c>
      <c r="G8" s="21">
        <v>5520</v>
      </c>
    </row>
    <row r="9" spans="2:17" x14ac:dyDescent="0.6">
      <c r="B9" s="14"/>
      <c r="D9" s="4" t="s">
        <v>22</v>
      </c>
      <c r="E9" s="4" t="s">
        <v>23</v>
      </c>
      <c r="F9" s="21">
        <v>21000</v>
      </c>
      <c r="G9" s="21">
        <v>25200</v>
      </c>
    </row>
    <row r="10" spans="2:17" x14ac:dyDescent="0.6">
      <c r="B10" s="14" t="s">
        <v>0</v>
      </c>
      <c r="D10" s="4" t="s">
        <v>26</v>
      </c>
      <c r="E10" s="4" t="s">
        <v>27</v>
      </c>
      <c r="F10" s="21">
        <v>200</v>
      </c>
      <c r="G10" s="21">
        <v>240</v>
      </c>
    </row>
    <row r="11" spans="2:17" x14ac:dyDescent="0.6">
      <c r="B11" s="14"/>
      <c r="D11" s="4" t="s">
        <v>28</v>
      </c>
      <c r="E11" s="4" t="s">
        <v>29</v>
      </c>
      <c r="F11" s="21">
        <v>340</v>
      </c>
      <c r="G11" s="21">
        <v>408</v>
      </c>
    </row>
    <row r="12" spans="2:17" x14ac:dyDescent="0.6">
      <c r="B12" s="14"/>
      <c r="D12" s="4" t="s">
        <v>30</v>
      </c>
      <c r="E12" s="4" t="s">
        <v>31</v>
      </c>
      <c r="F12" s="21">
        <v>52000</v>
      </c>
      <c r="G12" s="21">
        <v>62400</v>
      </c>
    </row>
    <row r="13" spans="2:17" x14ac:dyDescent="0.6">
      <c r="B13" s="14"/>
      <c r="D13" s="4" t="s">
        <v>32</v>
      </c>
      <c r="E13" s="4" t="s">
        <v>33</v>
      </c>
      <c r="F13" s="21">
        <v>799</v>
      </c>
      <c r="G13" s="21">
        <v>958.8</v>
      </c>
    </row>
    <row r="14" spans="2:17" x14ac:dyDescent="0.6">
      <c r="B14" s="14"/>
      <c r="D14" s="4" t="s">
        <v>36</v>
      </c>
      <c r="E14" s="4" t="s">
        <v>37</v>
      </c>
      <c r="F14" s="21">
        <v>670</v>
      </c>
      <c r="G14" s="21">
        <v>804</v>
      </c>
    </row>
    <row r="15" spans="2:17" x14ac:dyDescent="0.6">
      <c r="B15" s="14"/>
      <c r="D15" s="4" t="s">
        <v>38</v>
      </c>
      <c r="E15" s="4" t="s">
        <v>39</v>
      </c>
      <c r="F15" s="21">
        <v>23500</v>
      </c>
      <c r="G15" s="21">
        <v>28200</v>
      </c>
    </row>
    <row r="16" spans="2:17" x14ac:dyDescent="0.6">
      <c r="B16" s="14"/>
      <c r="D16" s="4"/>
      <c r="E16" s="4"/>
      <c r="F16" s="20"/>
      <c r="G16" s="5" t="s">
        <v>108</v>
      </c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>
      <selection activeCell="E6" sqref="E6"/>
    </sheetView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/>
    <col min="5" max="5" width="17.19921875" style="1" customWidth="1"/>
    <col min="6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</row>
    <row r="6" spans="2:17" x14ac:dyDescent="0.6">
      <c r="B6" s="14"/>
      <c r="E6" s="6" t="s">
        <v>42</v>
      </c>
    </row>
    <row r="7" spans="2:17" x14ac:dyDescent="0.6">
      <c r="B7" s="14"/>
    </row>
    <row r="8" spans="2:17" x14ac:dyDescent="0.6">
      <c r="B8" s="14"/>
      <c r="E8" s="6" t="s">
        <v>43</v>
      </c>
    </row>
    <row r="9" spans="2:17" x14ac:dyDescent="0.6">
      <c r="B9" s="14"/>
    </row>
    <row r="10" spans="2:17" x14ac:dyDescent="0.6">
      <c r="B10" s="14" t="s">
        <v>0</v>
      </c>
    </row>
    <row r="11" spans="2:17" x14ac:dyDescent="0.6">
      <c r="B11" s="14"/>
    </row>
    <row r="12" spans="2:17" x14ac:dyDescent="0.6">
      <c r="B12" s="14"/>
    </row>
    <row r="13" spans="2:17" x14ac:dyDescent="0.6">
      <c r="B13" s="14"/>
    </row>
    <row r="14" spans="2:17" x14ac:dyDescent="0.6">
      <c r="B14" s="14"/>
    </row>
    <row r="15" spans="2:17" x14ac:dyDescent="0.6">
      <c r="B15" s="14"/>
    </row>
    <row r="16" spans="2:17" x14ac:dyDescent="0.6">
      <c r="B16" s="14"/>
    </row>
    <row r="17" spans="2:2" x14ac:dyDescent="0.6">
      <c r="B17" s="14"/>
    </row>
    <row r="18" spans="2:2" x14ac:dyDescent="0.6">
      <c r="B18" s="14"/>
    </row>
    <row r="19" spans="2:2" x14ac:dyDescent="0.6">
      <c r="B19" s="15"/>
    </row>
    <row r="20" spans="2:2" x14ac:dyDescent="0.6">
      <c r="B20" s="8"/>
    </row>
    <row r="21" spans="2:2" x14ac:dyDescent="0.6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topLeftCell="A7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 customWidth="1"/>
    <col min="5" max="6" width="12.6484375" style="1" customWidth="1"/>
    <col min="7" max="9" width="8.796875" style="1"/>
    <col min="10" max="10" width="9.6484375" style="1" bestFit="1" customWidth="1"/>
    <col min="11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4" t="s">
        <v>10</v>
      </c>
      <c r="E5" s="4" t="s">
        <v>11</v>
      </c>
      <c r="F5" s="4" t="s">
        <v>44</v>
      </c>
      <c r="G5" s="4" t="s">
        <v>45</v>
      </c>
      <c r="H5" s="4" t="s">
        <v>46</v>
      </c>
      <c r="I5" s="4" t="s">
        <v>40</v>
      </c>
      <c r="J5" s="4" t="s">
        <v>47</v>
      </c>
      <c r="K5" s="4"/>
    </row>
    <row r="6" spans="2:17" x14ac:dyDescent="0.6">
      <c r="B6" s="14"/>
      <c r="D6" s="4" t="s">
        <v>26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21">
        <f>IFERROR(VLOOKUP(purchase[[#This Row],[HSN Code]],Table4[#All],3,0),"")</f>
        <v>200</v>
      </c>
      <c r="J6" s="21">
        <f>IFERROR(purchase[[#This Row],[Units]]*purchase[[#This Row],[Cost]],"")</f>
        <v>4000</v>
      </c>
      <c r="K6" s="4"/>
    </row>
    <row r="7" spans="2:17" x14ac:dyDescent="0.6">
      <c r="B7" s="14"/>
      <c r="D7" s="4" t="s">
        <v>32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21">
        <f>IFERROR(VLOOKUP(purchase[[#This Row],[HSN Code]],Table4[#All],3,0),"")</f>
        <v>799</v>
      </c>
      <c r="J7" s="21">
        <f>IFERROR(purchase[[#This Row],[Units]]*purchase[[#This Row],[Cost]],"")</f>
        <v>7990</v>
      </c>
      <c r="K7" s="4"/>
    </row>
    <row r="8" spans="2:17" x14ac:dyDescent="0.6">
      <c r="B8" s="14"/>
      <c r="D8" s="4" t="s">
        <v>28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21">
        <f>IFERROR(VLOOKUP(purchase[[#This Row],[HSN Code]],Table4[#All],3,0),"")</f>
        <v>340</v>
      </c>
      <c r="J8" s="21">
        <f>IFERROR(purchase[[#This Row],[Units]]*purchase[[#This Row],[Cost]],"")</f>
        <v>17000</v>
      </c>
      <c r="K8" s="4"/>
    </row>
    <row r="9" spans="2:17" x14ac:dyDescent="0.6">
      <c r="B9" s="14"/>
      <c r="D9" s="4" t="s">
        <v>22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21">
        <f>IFERROR(VLOOKUP(purchase[[#This Row],[HSN Code]],Table4[#All],3,0),"")</f>
        <v>21000</v>
      </c>
      <c r="J9" s="21">
        <f>IFERROR(purchase[[#This Row],[Units]]*purchase[[#This Row],[Cost]],"")</f>
        <v>2100000</v>
      </c>
      <c r="K9" s="4"/>
    </row>
    <row r="10" spans="2:17" x14ac:dyDescent="0.6">
      <c r="B10" s="14" t="s">
        <v>0</v>
      </c>
      <c r="D10" s="4" t="s">
        <v>30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21">
        <f>IFERROR(VLOOKUP(purchase[[#This Row],[HSN Code]],Table4[#All],3,0),"")</f>
        <v>52000</v>
      </c>
      <c r="J10" s="21">
        <f>IFERROR(purchase[[#This Row],[Units]]*purchase[[#This Row],[Cost]],"")</f>
        <v>1040000</v>
      </c>
      <c r="K10" s="4"/>
    </row>
    <row r="11" spans="2:17" x14ac:dyDescent="0.6">
      <c r="B11" s="14"/>
      <c r="D11" s="4" t="s">
        <v>14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21">
        <f>IFERROR(VLOOKUP(purchase[[#This Row],[HSN Code]],Table4[#All],3,0),"")</f>
        <v>980</v>
      </c>
      <c r="J11" s="21">
        <f>IFERROR(purchase[[#This Row],[Units]]*purchase[[#This Row],[Cost]],"")</f>
        <v>39200</v>
      </c>
      <c r="K11" s="4"/>
    </row>
    <row r="12" spans="2:17" x14ac:dyDescent="0.6">
      <c r="B12" s="14"/>
      <c r="D12" s="4" t="s">
        <v>18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21">
        <f>IFERROR(VLOOKUP(purchase[[#This Row],[HSN Code]],Table4[#All],3,0),"")</f>
        <v>34500</v>
      </c>
      <c r="J12" s="21">
        <f>IFERROR(purchase[[#This Row],[Units]]*purchase[[#This Row],[Cost]],"")</f>
        <v>1035000</v>
      </c>
      <c r="K12" s="4"/>
    </row>
    <row r="13" spans="2:17" x14ac:dyDescent="0.6">
      <c r="B13" s="14"/>
      <c r="D13" s="4" t="s">
        <v>20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21">
        <f>IFERROR(VLOOKUP(purchase[[#This Row],[HSN Code]],Table4[#All],3,0),"")</f>
        <v>4600</v>
      </c>
      <c r="J13" s="21">
        <f>IFERROR(purchase[[#This Row],[Units]]*purchase[[#This Row],[Cost]],"")</f>
        <v>184000</v>
      </c>
      <c r="K13" s="4"/>
    </row>
    <row r="14" spans="2:17" x14ac:dyDescent="0.6">
      <c r="B14" s="14"/>
      <c r="D14" s="4" t="s">
        <v>36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21">
        <f>IFERROR(VLOOKUP(purchase[[#This Row],[HSN Code]],Table4[#All],3,0),"")</f>
        <v>670</v>
      </c>
      <c r="J14" s="21">
        <f>IFERROR(purchase[[#This Row],[Units]]*purchase[[#This Row],[Cost]],"")</f>
        <v>36850</v>
      </c>
      <c r="K14" s="4"/>
    </row>
    <row r="15" spans="2:17" x14ac:dyDescent="0.6">
      <c r="B15" s="14"/>
      <c r="D15" s="4" t="s">
        <v>38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21">
        <f>IFERROR(VLOOKUP(purchase[[#This Row],[HSN Code]],Table4[#All],3,0),"")</f>
        <v>23500</v>
      </c>
      <c r="J15" s="21">
        <f>IFERROR(purchase[[#This Row],[Units]]*purchase[[#This Row],[Cost]],"")</f>
        <v>940000</v>
      </c>
      <c r="K15" s="4"/>
    </row>
    <row r="16" spans="2:17" x14ac:dyDescent="0.6">
      <c r="B16" s="14"/>
      <c r="D16" s="4" t="s">
        <v>32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21">
        <f>IFERROR(VLOOKUP(purchase[[#This Row],[HSN Code]],Table4[#All],3,0),"")</f>
        <v>799</v>
      </c>
      <c r="J16" s="21">
        <f>IFERROR(purchase[[#This Row],[Units]]*purchase[[#This Row],[Cost]],"")</f>
        <v>27965</v>
      </c>
    </row>
    <row r="17" spans="2:10" x14ac:dyDescent="0.6">
      <c r="B17" s="14"/>
      <c r="D17" s="4" t="s">
        <v>30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21">
        <f>IFERROR(VLOOKUP(purchase[[#This Row],[HSN Code]],Table4[#All],3,0),"")</f>
        <v>52000</v>
      </c>
      <c r="J17" s="21">
        <f>IFERROR(purchase[[#This Row],[Units]]*purchase[[#This Row],[Cost]],"")</f>
        <v>104000</v>
      </c>
    </row>
    <row r="18" spans="2:10" x14ac:dyDescent="0.6">
      <c r="B18" s="14"/>
      <c r="D18" s="4" t="s">
        <v>32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21">
        <f>IFERROR(VLOOKUP(purchase[[#This Row],[HSN Code]],Table4[#All],3,0),"")</f>
        <v>799</v>
      </c>
      <c r="J18" s="21">
        <f>IFERROR(purchase[[#This Row],[Units]]*purchase[[#This Row],[Cost]],"")</f>
        <v>7990</v>
      </c>
    </row>
    <row r="19" spans="2:10" x14ac:dyDescent="0.6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6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6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6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6">
      <c r="B23" s="8"/>
    </row>
    <row r="24" spans="2:10" x14ac:dyDescent="0.6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topLeftCell="A10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5.546875" style="1" customWidth="1"/>
    <col min="5" max="5" width="9.34765625" style="1" customWidth="1"/>
    <col min="6" max="6" width="6.94921875" style="1" customWidth="1"/>
    <col min="7" max="7" width="11.1484375" style="1" customWidth="1"/>
    <col min="8" max="8" width="8.796875" style="1" customWidth="1"/>
    <col min="9" max="9" width="8.5" style="1" customWidth="1"/>
    <col min="10" max="10" width="4.84765625" style="1" customWidth="1"/>
    <col min="11" max="11" width="6.6484375" style="1" customWidth="1"/>
    <col min="12" max="12" width="9.6484375" style="1" bestFit="1" customWidth="1"/>
    <col min="13" max="16384" width="8.796875" style="1"/>
  </cols>
  <sheetData>
    <row r="1" spans="2:17" x14ac:dyDescent="0.6">
      <c r="B1" s="1"/>
    </row>
    <row r="2" spans="2:17" x14ac:dyDescent="0.6">
      <c r="B2" s="13"/>
      <c r="Q2" s="2"/>
    </row>
    <row r="3" spans="2:17" x14ac:dyDescent="0.6">
      <c r="B3" s="14"/>
    </row>
    <row r="4" spans="2:17" x14ac:dyDescent="0.6">
      <c r="B4" s="14"/>
    </row>
    <row r="5" spans="2:17" x14ac:dyDescent="0.6">
      <c r="B5" s="14"/>
      <c r="D5" s="3" t="s">
        <v>1</v>
      </c>
      <c r="E5" s="4" t="s">
        <v>48</v>
      </c>
      <c r="F5" s="4" t="s">
        <v>10</v>
      </c>
      <c r="G5" s="4" t="s">
        <v>11</v>
      </c>
      <c r="H5" s="4" t="s">
        <v>45</v>
      </c>
      <c r="I5" s="4" t="s">
        <v>49</v>
      </c>
      <c r="J5" s="4" t="s">
        <v>46</v>
      </c>
      <c r="K5" s="4" t="s">
        <v>50</v>
      </c>
      <c r="L5" s="4" t="s">
        <v>47</v>
      </c>
    </row>
    <row r="6" spans="2:17" x14ac:dyDescent="0.6">
      <c r="B6" s="14"/>
      <c r="D6" s="3">
        <v>103</v>
      </c>
      <c r="E6" s="4" t="str">
        <f>IFERROR(VLOOKUP(sales[[#This Row],[Cust_ID]],customersdata[#All],2,0),"")</f>
        <v xml:space="preserve">Pakiza </v>
      </c>
      <c r="F6" s="4" t="s">
        <v>32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21">
        <f>IFERROR(VLOOKUP(sales[[#This Row],[HSN Code]],Table4[#All],4,0),"")</f>
        <v>958.8</v>
      </c>
      <c r="L6" s="21">
        <f>IFERROR(sales[[#This Row],[Units]]*sales[[#This Row],[Price]],"")</f>
        <v>9588</v>
      </c>
    </row>
    <row r="7" spans="2:17" x14ac:dyDescent="0.6">
      <c r="B7" s="14"/>
      <c r="D7" s="3">
        <v>104</v>
      </c>
      <c r="E7" s="4" t="str">
        <f>IFERROR(VLOOKUP(sales[[#This Row],[Cust_ID]],customersdata[#All],2,0),"")</f>
        <v>Faisal umer</v>
      </c>
      <c r="F7" s="4" t="s">
        <v>28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21">
        <f>IFERROR(VLOOKUP(sales[[#This Row],[HSN Code]],Table4[#All],4,0),"")</f>
        <v>408</v>
      </c>
      <c r="L7" s="21">
        <f>IFERROR(sales[[#This Row],[Units]]*sales[[#This Row],[Price]],"")</f>
        <v>15096</v>
      </c>
    </row>
    <row r="8" spans="2:17" x14ac:dyDescent="0.6">
      <c r="B8" s="14"/>
      <c r="D8" s="3">
        <v>101</v>
      </c>
      <c r="E8" s="4" t="str">
        <f>IFERROR(VLOOKUP(sales[[#This Row],[Cust_ID]],customersdata[#All],2,0),"")</f>
        <v xml:space="preserve">rizwan umer </v>
      </c>
      <c r="F8" s="4" t="s">
        <v>22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21" t="s">
        <v>101</v>
      </c>
      <c r="L8" s="21" t="s">
        <v>102</v>
      </c>
    </row>
    <row r="9" spans="2:17" x14ac:dyDescent="0.6">
      <c r="B9" s="14"/>
      <c r="D9" s="3">
        <v>100</v>
      </c>
      <c r="E9" s="4" t="str">
        <f>IFERROR(VLOOKUP(sales[[#This Row],[Cust_ID]],customersdata[#All],2,0),"")</f>
        <v>haider ali</v>
      </c>
      <c r="F9" s="4" t="s">
        <v>32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21">
        <f>IFERROR(VLOOKUP(sales[[#This Row],[HSN Code]],Table4[#All],4,0),"")</f>
        <v>958.8</v>
      </c>
      <c r="L9" s="21">
        <f>IFERROR(sales[[#This Row],[Units]]*sales[[#This Row],[Price]],"")</f>
        <v>30681.599999999999</v>
      </c>
    </row>
    <row r="10" spans="2:17" x14ac:dyDescent="0.6">
      <c r="B10" s="14" t="s">
        <v>0</v>
      </c>
      <c r="D10" s="3">
        <v>102</v>
      </c>
      <c r="E10" s="4" t="str">
        <f>IFERROR(VLOOKUP(sales[[#This Row],[Cust_ID]],customersdata[#All],2,0),"")</f>
        <v xml:space="preserve">ali </v>
      </c>
      <c r="F10" s="4" t="s">
        <v>18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21" t="s">
        <v>101</v>
      </c>
      <c r="L10" s="21" t="s">
        <v>105</v>
      </c>
    </row>
    <row r="11" spans="2:17" x14ac:dyDescent="0.6">
      <c r="B11" s="14"/>
      <c r="D11" s="3">
        <v>103</v>
      </c>
      <c r="E11" s="4" t="str">
        <f>IFERROR(VLOOKUP(sales[[#This Row],[Cust_ID]],customersdata[#All],2,0),"")</f>
        <v xml:space="preserve">Pakiza </v>
      </c>
      <c r="F11" s="4" t="s">
        <v>22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21" t="s">
        <v>101</v>
      </c>
      <c r="L11" s="21" t="s">
        <v>102</v>
      </c>
    </row>
    <row r="12" spans="2:17" x14ac:dyDescent="0.6">
      <c r="B12" s="14"/>
      <c r="D12" s="3">
        <v>105</v>
      </c>
      <c r="E12" s="4" t="str">
        <f>IFERROR(VLOOKUP(sales[[#This Row],[Cust_ID]],customersdata[#All],2,0),"")</f>
        <v>Amir</v>
      </c>
      <c r="F12" s="4" t="s">
        <v>38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21" t="s">
        <v>101</v>
      </c>
      <c r="L12" s="21" t="s">
        <v>104</v>
      </c>
    </row>
    <row r="13" spans="2:17" x14ac:dyDescent="0.6">
      <c r="B13" s="14"/>
      <c r="D13" s="3">
        <v>106</v>
      </c>
      <c r="E13" s="4" t="str">
        <f>IFERROR(VLOOKUP(sales[[#This Row],[Cust_ID]],customersdata[#All],2,0),"")</f>
        <v xml:space="preserve">muqnit </v>
      </c>
      <c r="F13" s="4" t="s">
        <v>36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21">
        <f>IFERROR(VLOOKUP(sales[[#This Row],[HSN Code]],Table4[#All],4,0),"")</f>
        <v>804</v>
      </c>
      <c r="L13" s="21">
        <f>IFERROR(sales[[#This Row],[Units]]*sales[[#This Row],[Price]],"")</f>
        <v>41808</v>
      </c>
    </row>
    <row r="14" spans="2:17" x14ac:dyDescent="0.6">
      <c r="B14" s="14"/>
      <c r="D14" s="3">
        <v>104</v>
      </c>
      <c r="E14" s="4" t="str">
        <f>IFERROR(VLOOKUP(sales[[#This Row],[Cust_ID]],customersdata[#All],2,0),"")</f>
        <v>Faisal umer</v>
      </c>
      <c r="F14" s="4" t="s">
        <v>38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21" t="s">
        <v>101</v>
      </c>
      <c r="L14" s="21" t="s">
        <v>103</v>
      </c>
    </row>
    <row r="15" spans="2:17" x14ac:dyDescent="0.6">
      <c r="B15" s="14"/>
      <c r="D15" s="3">
        <v>103</v>
      </c>
      <c r="E15" s="4" t="str">
        <f>IFERROR(VLOOKUP(sales[[#This Row],[Cust_ID]],customersdata[#All],2,0),"")</f>
        <v xml:space="preserve">Pakiza </v>
      </c>
      <c r="F15" s="4" t="s">
        <v>14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21">
        <f>IFERROR(VLOOKUP(sales[[#This Row],[HSN Code]],Table4[#All],4,0),"")</f>
        <v>1176</v>
      </c>
      <c r="L15" s="21">
        <f>IFERROR(sales[[#This Row],[Units]]*sales[[#This Row],[Price]],"")</f>
        <v>43512</v>
      </c>
    </row>
    <row r="16" spans="2:17" x14ac:dyDescent="0.6">
      <c r="B16" s="14"/>
      <c r="D16" s="3">
        <v>104</v>
      </c>
      <c r="E16" s="4" t="str">
        <f>IFERROR(VLOOKUP(sales[[#This Row],[Cust_ID]],customersdata[#All],2,0),"")</f>
        <v>Faisal umer</v>
      </c>
      <c r="F16" s="4" t="s">
        <v>30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21" t="s">
        <v>101</v>
      </c>
      <c r="L16" s="21" t="s">
        <v>106</v>
      </c>
    </row>
    <row r="17" spans="2:12" x14ac:dyDescent="0.6">
      <c r="B17" s="14"/>
      <c r="D17" s="3">
        <v>105</v>
      </c>
      <c r="E17" s="4" t="str">
        <f>IFERROR(VLOOKUP(sales[[#This Row],[Cust_ID]],customersdata[#All],2,0),"")</f>
        <v>Amir</v>
      </c>
      <c r="F17" s="4" t="s">
        <v>30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21" t="s">
        <v>101</v>
      </c>
      <c r="L17" s="21" t="s">
        <v>107</v>
      </c>
    </row>
    <row r="18" spans="2:12" x14ac:dyDescent="0.6">
      <c r="B18" s="14"/>
      <c r="D18" s="3">
        <v>104</v>
      </c>
      <c r="E18" s="4" t="str">
        <f>IFERROR(VLOOKUP(sales[[#This Row],[Cust_ID]],customersdata[#All],2,0),"")</f>
        <v>Faisal umer</v>
      </c>
      <c r="F18" s="4" t="s">
        <v>20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21">
        <f>IFERROR(VLOOKUP(sales[[#This Row],[HSN Code]],Table4[#All],4,0),"")</f>
        <v>5520</v>
      </c>
      <c r="L18" s="21">
        <f>IFERROR(sales[[#This Row],[Units]]*sales[[#This Row],[Price]],"")</f>
        <v>27600</v>
      </c>
    </row>
    <row r="19" spans="2:12" x14ac:dyDescent="0.6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6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6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6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tabSelected="1" topLeftCell="A13" workbookViewId="0"/>
  </sheetViews>
  <sheetFormatPr defaultColWidth="8.796875" defaultRowHeight="26" x14ac:dyDescent="0.6"/>
  <cols>
    <col min="1" max="1" width="1.6484375" style="1" customWidth="1"/>
    <col min="2" max="2" width="14.5" customWidth="1"/>
    <col min="3" max="3" width="1.69921875" style="1" customWidth="1"/>
    <col min="4" max="4" width="8.796875" style="1"/>
    <col min="5" max="5" width="15.046875" style="1" customWidth="1"/>
    <col min="6" max="6" width="8.19921875" style="1" customWidth="1"/>
    <col min="7" max="10" width="8.796875" style="1"/>
    <col min="11" max="11" width="27.6484375" style="1" hidden="1" customWidth="1"/>
    <col min="12" max="12" width="2.8984375" style="1" customWidth="1"/>
    <col min="13" max="16384" width="8.796875" style="1"/>
  </cols>
  <sheetData>
    <row r="1" spans="2:18" x14ac:dyDescent="0.6">
      <c r="B1" s="1"/>
    </row>
    <row r="2" spans="2:18" x14ac:dyDescent="0.6">
      <c r="B2" s="13"/>
      <c r="R2" s="2"/>
    </row>
    <row r="3" spans="2:18" x14ac:dyDescent="0.6">
      <c r="B3" s="14"/>
    </row>
    <row r="4" spans="2:18" x14ac:dyDescent="0.6">
      <c r="B4" s="14"/>
    </row>
    <row r="5" spans="2:18" x14ac:dyDescent="0.6">
      <c r="B5" s="14"/>
      <c r="D5" s="4" t="s">
        <v>10</v>
      </c>
      <c r="E5" s="4" t="s">
        <v>11</v>
      </c>
      <c r="F5" s="4" t="s">
        <v>40</v>
      </c>
      <c r="G5" s="4" t="s">
        <v>51</v>
      </c>
      <c r="H5" s="4" t="s">
        <v>52</v>
      </c>
      <c r="I5" s="4" t="s">
        <v>53</v>
      </c>
      <c r="J5" s="4" t="s">
        <v>63</v>
      </c>
      <c r="K5" s="4" t="s">
        <v>54</v>
      </c>
      <c r="L5" s="4"/>
    </row>
    <row r="6" spans="2:18" x14ac:dyDescent="0.6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21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6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21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6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21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6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21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6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21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6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21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6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21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6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21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6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21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6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21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6">
      <c r="B16" s="14"/>
      <c r="D16" s="4"/>
      <c r="E16" s="4"/>
      <c r="F16" s="4"/>
      <c r="G16" s="4"/>
      <c r="H16" s="4"/>
      <c r="I16" s="4"/>
      <c r="J16" s="19"/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6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/>
      <c r="H17" s="4"/>
      <c r="I17" s="4"/>
      <c r="J17" s="19"/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6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/>
      <c r="H18" s="4"/>
      <c r="I18" s="4"/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6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6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6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6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6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Syed Hussain raza</cp:lastModifiedBy>
  <dcterms:created xsi:type="dcterms:W3CDTF">2024-12-16T07:21:07Z</dcterms:created>
  <dcterms:modified xsi:type="dcterms:W3CDTF">2025-06-16T18:38:01Z</dcterms:modified>
</cp:coreProperties>
</file>