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excel\"/>
    </mc:Choice>
  </mc:AlternateContent>
  <xr:revisionPtr revIDLastSave="0" documentId="13_ncr:1_{99D3EC0B-197D-490F-B3F4-6EB6F3E719C9}" xr6:coauthVersionLast="47" xr6:coauthVersionMax="47" xr10:uidLastSave="{00000000-0000-0000-0000-000000000000}"/>
  <bookViews>
    <workbookView xWindow="-110" yWindow="-110" windowWidth="19420" windowHeight="10420" firstSheet="3" activeTab="10" xr2:uid="{67D3F5A7-CFEF-408F-85E1-74AB17C46BD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" i="11" l="1"/>
  <c r="C13" i="11"/>
  <c r="C19" i="11"/>
  <c r="H21" i="10"/>
  <c r="H20" i="10"/>
  <c r="H18" i="10"/>
  <c r="H16" i="10"/>
  <c r="H15" i="10"/>
  <c r="C20" i="9"/>
  <c r="C16" i="9"/>
  <c r="C12" i="9"/>
  <c r="B9" i="8"/>
  <c r="B10" i="8"/>
  <c r="B8" i="8"/>
  <c r="C27" i="7"/>
  <c r="C23" i="7"/>
  <c r="E19" i="6"/>
  <c r="C19" i="7"/>
  <c r="E17" i="6"/>
  <c r="C32" i="6"/>
  <c r="C33" i="6"/>
  <c r="C31" i="6"/>
  <c r="C25" i="6"/>
  <c r="C26" i="6"/>
  <c r="C24" i="6"/>
  <c r="C10" i="5"/>
  <c r="C11" i="5"/>
  <c r="C12" i="5"/>
  <c r="C9" i="5"/>
  <c r="F24" i="1"/>
  <c r="F25" i="1"/>
  <c r="F26" i="1"/>
  <c r="D11" i="4"/>
  <c r="D12" i="4"/>
  <c r="D13" i="4"/>
  <c r="D14" i="4"/>
  <c r="D15" i="4"/>
  <c r="D16" i="4"/>
  <c r="D17" i="4"/>
  <c r="F9" i="3" a="1"/>
  <c r="F9" i="3" s="1"/>
  <c r="E9" i="3" a="1"/>
  <c r="E9" i="3" s="1"/>
  <c r="D8" i="2" a="1"/>
  <c r="D8" i="2" s="1"/>
  <c r="F31" i="1"/>
  <c r="F32" i="1"/>
  <c r="F30" i="1"/>
  <c r="H18" i="1"/>
  <c r="H1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<sst xmlns="http://schemas.openxmlformats.org/spreadsheetml/2006/main" count="327" uniqueCount="217">
  <si>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</si>
  <si>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</si>
  <si>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</si>
  <si>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</si>
  <si>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</si>
  <si>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</si>
  <si>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</si>
  <si>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</si>
  <si>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</si>
  <si>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</si>
  <si>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</si>
  <si>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</si>
  <si>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</si>
  <si>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</si>
  <si>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</si>
  <si>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</si>
  <si>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</si>
  <si>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</si>
  <si>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</si>
  <si>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</si>
  <si>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</si>
  <si>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</si>
  <si>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</si>
  <si>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</si>
  <si>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</si>
  <si>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</si>
  <si>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</si>
  <si>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</si>
  <si>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</si>
  <si>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</si>
  <si>
    <t>kairo</t>
  </si>
  <si>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</si>
  <si>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</si>
  <si>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</si>
  <si>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A</t>
  </si>
  <si>
    <t>B</t>
  </si>
  <si>
    <t>Debit</t>
  </si>
  <si>
    <t>Credit</t>
  </si>
  <si>
    <t>Same value?</t>
  </si>
  <si>
    <t>Journal Entry 1</t>
  </si>
  <si>
    <t xml:space="preserve">$94.00 </t>
  </si>
  <si>
    <t>Journal Entry 2</t>
  </si>
  <si>
    <t xml:space="preserve">$109.00 </t>
  </si>
  <si>
    <t>Journal Entry 3</t>
  </si>
  <si>
    <t xml:space="preserve">$85.00 </t>
  </si>
  <si>
    <t>Journal Entry 4</t>
  </si>
  <si>
    <t xml:space="preserve">$12.00 </t>
  </si>
  <si>
    <t xml:space="preserve">$85.50 </t>
  </si>
  <si>
    <t>The table below contains details of high school students names and ages, use IF formula to complete columns D and E</t>
  </si>
  <si>
    <t>If the student's age is 16 or above, he/she is eligible for a driver's license. Check if they are eligible or not. Answer in column D</t>
  </si>
  <si>
    <t>If the student is younger than 18 years old he/she is a minor. Check whether the student is a minor or not. for Minor return "Minor" and non minor = "Adult" anwswer in column E</t>
  </si>
  <si>
    <t>Column D</t>
  </si>
  <si>
    <t>Column E</t>
  </si>
  <si>
    <t>Number</t>
  </si>
  <si>
    <t>Driver Licence</t>
  </si>
  <si>
    <t>Minor/Adult?</t>
  </si>
  <si>
    <t>Arik</t>
  </si>
  <si>
    <t>Ben</t>
  </si>
  <si>
    <t>Cermit</t>
  </si>
  <si>
    <t>Dan</t>
  </si>
  <si>
    <t>Eliko</t>
  </si>
  <si>
    <t>Fage</t>
  </si>
  <si>
    <t>George</t>
  </si>
  <si>
    <t>Herzl</t>
  </si>
  <si>
    <t>An A+ student gets 100% scholarship and non A+ gets 50% scholarship as shown in the table below:</t>
  </si>
  <si>
    <t>Amount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</si>
  <si>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</si>
  <si>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</si>
  <si>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</si>
  <si>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</si>
  <si>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GPA</t>
  </si>
  <si>
    <t>Tuition</t>
  </si>
  <si>
    <t>Scholarship</t>
  </si>
  <si>
    <t>Sam</t>
  </si>
  <si>
    <t>Ari</t>
  </si>
  <si>
    <t>Xena</t>
  </si>
  <si>
    <t>Gabe</t>
  </si>
  <si>
    <t>Daniela</t>
  </si>
  <si>
    <t>Rotem</t>
  </si>
  <si>
    <t>age</t>
  </si>
  <si>
    <t>Column1</t>
  </si>
  <si>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</si>
  <si>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</si>
  <si>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</si>
  <si>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</si>
  <si>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</si>
  <si>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</si>
  <si>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</si>
  <si>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</si>
  <si>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</si>
  <si>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</si>
  <si>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</si>
  <si>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</si>
  <si>
    <t>Below is a list of the employees who work in your company:</t>
  </si>
  <si>
    <t>name</t>
  </si>
  <si>
    <t>VLOOKUP Exercise - Data:</t>
  </si>
  <si>
    <t>Excel-practice-online.com</t>
  </si>
  <si>
    <t>Gender</t>
  </si>
  <si>
    <t>Occupation</t>
  </si>
  <si>
    <t>John Smith</t>
  </si>
  <si>
    <t>Male</t>
  </si>
  <si>
    <t>Software Eng</t>
  </si>
  <si>
    <t>Jane Doe</t>
  </si>
  <si>
    <t>Female</t>
  </si>
  <si>
    <t>Data Scientist</t>
  </si>
  <si>
    <t>Bob Johnson</t>
  </si>
  <si>
    <t>Accountant</t>
  </si>
  <si>
    <t>Emily Chen</t>
  </si>
  <si>
    <t>HR</t>
  </si>
  <si>
    <t>Sam Lee</t>
  </si>
  <si>
    <t>Marketing</t>
  </si>
  <si>
    <t>Alice Kim</t>
  </si>
  <si>
    <t>Sales</t>
  </si>
  <si>
    <t>Yoav Ishay</t>
  </si>
  <si>
    <t>Lawyer</t>
  </si>
  <si>
    <t>Sue Kim</t>
  </si>
  <si>
    <t>Doctor</t>
  </si>
  <si>
    <t>Mike Lee</t>
  </si>
  <si>
    <t>CEO</t>
  </si>
  <si>
    <t>Lily Chen</t>
  </si>
  <si>
    <t>Engineer</t>
  </si>
  <si>
    <t>Questions</t>
  </si>
  <si>
    <t>s</t>
  </si>
  <si>
    <t>Create a VLOOKUP formula to find the occupation of Jane Doe.</t>
  </si>
  <si>
    <t>Result:</t>
  </si>
  <si>
    <t>Enter function here:</t>
  </si>
  <si>
    <t>Create a VLOOKUP formula to find the age of Mike Lee.</t>
  </si>
  <si>
    <t>Create a VLOOKUP formula to find the occupation of a person whose name starts with "B" (Challenging!)</t>
  </si>
  <si>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</si>
  <si>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</si>
  <si>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</si>
  <si>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Date</t>
  </si>
  <si>
    <t>Exchange Rate</t>
  </si>
  <si>
    <t xml:space="preserve">$1.3671 </t>
  </si>
  <si>
    <t xml:space="preserve">$1.3569 </t>
  </si>
  <si>
    <t>1/15/2021</t>
  </si>
  <si>
    <t xml:space="preserve">$1.3624 </t>
  </si>
  <si>
    <t>1/24/2021</t>
  </si>
  <si>
    <t xml:space="preserve">$1.3607 </t>
  </si>
  <si>
    <t xml:space="preserve">$1.3563 </t>
  </si>
  <si>
    <t xml:space="preserve">$1.3514 </t>
  </si>
  <si>
    <t xml:space="preserve">$1.3663 </t>
  </si>
  <si>
    <t>1/13/2021</t>
  </si>
  <si>
    <t xml:space="preserve">$1.3637 </t>
  </si>
  <si>
    <t>1/14/2021</t>
  </si>
  <si>
    <t xml:space="preserve">$1.3687 </t>
  </si>
  <si>
    <t xml:space="preserve">$1.3586 </t>
  </si>
  <si>
    <t>1/18/2021</t>
  </si>
  <si>
    <t xml:space="preserve">$1.3584 </t>
  </si>
  <si>
    <t>1/19/2021</t>
  </si>
  <si>
    <t xml:space="preserve">$1.3628 </t>
  </si>
  <si>
    <t>1/20/2021</t>
  </si>
  <si>
    <t xml:space="preserve">$1.3653 </t>
  </si>
  <si>
    <t>1/21/2021</t>
  </si>
  <si>
    <t xml:space="preserve">$1.3732 </t>
  </si>
  <si>
    <t>1/22/2021</t>
  </si>
  <si>
    <t xml:space="preserve">$1.3684 </t>
  </si>
  <si>
    <t>1/25/2021</t>
  </si>
  <si>
    <t xml:space="preserve">$1.3674 </t>
  </si>
  <si>
    <t>1/26/2021</t>
  </si>
  <si>
    <t xml:space="preserve">$1.3733 </t>
  </si>
  <si>
    <t>1/27/2021</t>
  </si>
  <si>
    <t xml:space="preserve">$1.3686 </t>
  </si>
  <si>
    <t>1/28/2021</t>
  </si>
  <si>
    <t xml:space="preserve">$1.3718 </t>
  </si>
  <si>
    <t>1/29/2021</t>
  </si>
  <si>
    <t xml:space="preserve">$1.3702 </t>
  </si>
  <si>
    <t>Data</t>
  </si>
  <si>
    <t>Employee Name</t>
  </si>
  <si>
    <t>John Doe</t>
  </si>
  <si>
    <t>Jane Smith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</si>
  <si>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</si>
  <si>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</si>
  <si>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</si>
  <si>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</si>
  <si>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</si>
  <si>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</si>
  <si>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</si>
  <si>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</si>
  <si>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IT</t>
  </si>
  <si>
    <t>Finance</t>
  </si>
  <si>
    <t>Bonus</t>
  </si>
  <si>
    <t>Total Pay</t>
  </si>
  <si>
    <t>What is the department of employee with ID 102?</t>
  </si>
  <si>
    <t>What is the salary of employee with ID 105?</t>
  </si>
  <si>
    <t xml:space="preserve">What is the total pay of employee with ID 107? </t>
  </si>
  <si>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</si>
  <si>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</si>
  <si>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</si>
  <si>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</si>
  <si>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</si>
  <si>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</si>
  <si>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</si>
  <si>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</si>
  <si>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</si>
  <si>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</si>
  <si>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</si>
  <si>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</si>
  <si>
    <t xml:space="preserve">SUMIFS Exercise </t>
  </si>
  <si>
    <t>Product</t>
  </si>
  <si>
    <t>Rating</t>
  </si>
  <si>
    <t>Month</t>
  </si>
  <si>
    <t>Quantity Sold</t>
  </si>
  <si>
    <t>Price</t>
  </si>
  <si>
    <t>Total Revenue</t>
  </si>
  <si>
    <t>Smartphone</t>
  </si>
  <si>
    <t>June</t>
  </si>
  <si>
    <t>Laptop</t>
  </si>
  <si>
    <t>Tablet</t>
  </si>
  <si>
    <t>July</t>
  </si>
  <si>
    <t>TV</t>
  </si>
  <si>
    <t>Refrigerator</t>
  </si>
  <si>
    <t>Microwave</t>
  </si>
  <si>
    <t>May</t>
  </si>
  <si>
    <t>What is the total revenue of products with a rating of 5 in the month of June?</t>
  </si>
  <si>
    <t>What is the total revenue of products with a rating of 4 or higher and sold in the month of June?</t>
  </si>
  <si>
    <t>What is the total quantity sold of products with a rating of 4 or higher and a price of $800 or higher?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</si>
</sst>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charset val="177"/>
    </font>
    <font>
      <sz val="11"/>
      <color rgb="FF0E101A"/>
      <name val="Calibri"/>
      <family val="2"/>
    </font>
    <font>
      <u/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sz val="8"/>
      <name val="Aptos Narrow"/>
      <family val="2"/>
      <scheme val="minor"/>
    </font>
    <font>
      <b/>
      <sz val="11"/>
      <color rgb="FF0E101A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b/>
      <u/>
      <sz val="10"/>
      <name val="Calibri"/>
      <family val="2"/>
    </font>
    <font>
      <b/>
      <sz val="11"/>
      <color rgb="FF000000"/>
      <name val="Calibri"/>
      <family val="2"/>
      <charset val="177"/>
    </font>
    <font>
      <sz val="11"/>
      <name val="Calibri"/>
      <family val="2"/>
    </font>
    <font>
      <b/>
      <u/>
      <sz val="11"/>
      <name val="Calibri"/>
      <family val="2"/>
    </font>
    <font>
      <b/>
      <sz val="11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34354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1" fillId="0" borderId="3" xfId="0" applyFont="1" applyBorder="1" applyAlignment="1">
      <alignment horizontal="left"/>
    </xf>
    <xf numFmtId="0" fontId="1" fillId="0" borderId="4" xfId="0" applyFont="1" applyBorder="1"/>
    <xf numFmtId="0" fontId="1" fillId="0" borderId="4" xfId="0" applyFont="1" applyBorder="1" applyAlignment="1">
      <alignment horizontal="right"/>
    </xf>
    <xf numFmtId="0" fontId="3" fillId="0" borderId="0" xfId="0" applyFont="1"/>
    <xf numFmtId="0" fontId="1" fillId="3" borderId="0" xfId="0" applyFont="1" applyFill="1"/>
    <xf numFmtId="0" fontId="2" fillId="0" borderId="1" xfId="0" applyFont="1" applyBorder="1"/>
    <xf numFmtId="0" fontId="2" fillId="0" borderId="2" xfId="0" applyFont="1" applyBorder="1"/>
    <xf numFmtId="0" fontId="1" fillId="3" borderId="4" xfId="0" applyFont="1" applyFill="1" applyBorder="1"/>
    <xf numFmtId="0" fontId="1" fillId="0" borderId="3" xfId="0" applyFont="1" applyBorder="1"/>
    <xf numFmtId="0" fontId="1" fillId="3" borderId="0" xfId="0" applyFont="1" applyFill="1" applyAlignment="1">
      <alignment horizontal="left"/>
    </xf>
    <xf numFmtId="0" fontId="1" fillId="3" borderId="4" xfId="0" applyFont="1" applyFill="1" applyBorder="1" applyAlignment="1">
      <alignment horizontal="center"/>
    </xf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1" xfId="0" applyFont="1" applyBorder="1"/>
    <xf numFmtId="0" fontId="1" fillId="3" borderId="1" xfId="0" applyFont="1" applyFill="1" applyBorder="1"/>
    <xf numFmtId="0" fontId="0" fillId="4" borderId="0" xfId="0" applyFill="1"/>
    <xf numFmtId="0" fontId="1" fillId="0" borderId="0" xfId="0" applyFont="1" applyAlignment="1">
      <alignment horizontal="left"/>
    </xf>
    <xf numFmtId="0" fontId="8" fillId="0" borderId="0" xfId="0" applyFont="1"/>
    <xf numFmtId="0" fontId="6" fillId="0" borderId="1" xfId="0" applyFont="1" applyBorder="1"/>
    <xf numFmtId="0" fontId="6" fillId="0" borderId="5" xfId="0" applyFont="1" applyBorder="1"/>
    <xf numFmtId="0" fontId="1" fillId="0" borderId="5" xfId="0" applyFont="1" applyBorder="1"/>
    <xf numFmtId="0" fontId="1" fillId="0" borderId="0" xfId="0" applyFont="1" applyAlignment="1">
      <alignment horizontal="left"/>
    </xf>
    <xf numFmtId="0" fontId="3" fillId="0" borderId="0" xfId="0" applyFont="1"/>
    <xf numFmtId="9" fontId="1" fillId="0" borderId="1" xfId="0" applyNumberFormat="1" applyFont="1" applyBorder="1"/>
    <xf numFmtId="3" fontId="1" fillId="0" borderId="1" xfId="0" applyNumberFormat="1" applyFont="1" applyBorder="1"/>
    <xf numFmtId="0" fontId="1" fillId="3" borderId="6" xfId="0" applyFont="1" applyFill="1" applyBorder="1"/>
    <xf numFmtId="0" fontId="2" fillId="0" borderId="7" xfId="0" applyFont="1" applyBorder="1"/>
    <xf numFmtId="0" fontId="2" fillId="0" borderId="8" xfId="0" applyFont="1" applyBorder="1"/>
    <xf numFmtId="0" fontId="3" fillId="0" borderId="8" xfId="0" applyFont="1" applyBorder="1"/>
    <xf numFmtId="0" fontId="3" fillId="5" borderId="8" xfId="0" applyFont="1" applyFill="1" applyBorder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9" fillId="0" borderId="0" xfId="0" applyFont="1"/>
    <xf numFmtId="0" fontId="10" fillId="0" borderId="0" xfId="0" applyFont="1"/>
    <xf numFmtId="0" fontId="10" fillId="0" borderId="8" xfId="0" applyFont="1" applyBorder="1"/>
    <xf numFmtId="0" fontId="9" fillId="0" borderId="8" xfId="0" applyFont="1" applyBorder="1"/>
    <xf numFmtId="0" fontId="11" fillId="0" borderId="0" xfId="0" applyFont="1" applyAlignment="1">
      <alignment vertical="center"/>
    </xf>
    <xf numFmtId="0" fontId="11" fillId="0" borderId="0" xfId="0" applyFont="1"/>
    <xf numFmtId="0" fontId="9" fillId="5" borderId="8" xfId="0" applyFont="1" applyFill="1" applyBorder="1"/>
    <xf numFmtId="0" fontId="9" fillId="0" borderId="0" xfId="0" applyFont="1"/>
    <xf numFmtId="0" fontId="12" fillId="0" borderId="0" xfId="0" applyFont="1" applyAlignment="1">
      <alignment wrapText="1"/>
    </xf>
    <xf numFmtId="14" fontId="3" fillId="0" borderId="0" xfId="0" applyNumberFormat="1" applyFont="1" applyAlignment="1">
      <alignment wrapText="1"/>
    </xf>
    <xf numFmtId="0" fontId="3" fillId="0" borderId="0" xfId="0" applyFont="1" applyAlignment="1">
      <alignment horizontal="left" wrapText="1"/>
    </xf>
    <xf numFmtId="14" fontId="1" fillId="0" borderId="0" xfId="0" applyNumberFormat="1" applyFont="1"/>
    <xf numFmtId="0" fontId="1" fillId="5" borderId="0" xfId="0" applyFont="1" applyFill="1"/>
    <xf numFmtId="0" fontId="3" fillId="0" borderId="0" xfId="0" applyFont="1" applyAlignment="1">
      <alignment wrapText="1"/>
    </xf>
    <xf numFmtId="0" fontId="13" fillId="0" borderId="0" xfId="0" applyFont="1"/>
    <xf numFmtId="0" fontId="14" fillId="0" borderId="0" xfId="0" applyFont="1"/>
    <xf numFmtId="0" fontId="15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5" fillId="0" borderId="0" xfId="0" applyFont="1"/>
    <xf numFmtId="0" fontId="13" fillId="5" borderId="8" xfId="0" applyFont="1" applyFill="1" applyBorder="1"/>
    <xf numFmtId="0" fontId="13" fillId="0" borderId="0" xfId="0" applyFont="1"/>
    <xf numFmtId="0" fontId="15" fillId="0" borderId="0" xfId="0" applyFont="1"/>
    <xf numFmtId="0" fontId="1" fillId="0" borderId="8" xfId="0" applyFont="1" applyBorder="1"/>
    <xf numFmtId="3" fontId="1" fillId="0" borderId="8" xfId="0" applyNumberFormat="1" applyFont="1" applyBorder="1"/>
    <xf numFmtId="0" fontId="1" fillId="5" borderId="9" xfId="0" applyFont="1" applyFill="1" applyBorder="1"/>
    <xf numFmtId="0" fontId="16" fillId="0" borderId="0" xfId="0" applyFont="1"/>
    <xf numFmtId="0" fontId="17" fillId="0" borderId="0" xfId="0" applyFont="1"/>
    <xf numFmtId="0" fontId="17" fillId="0" borderId="8" xfId="0" applyFont="1" applyBorder="1"/>
    <xf numFmtId="0" fontId="16" fillId="0" borderId="8" xfId="0" applyFont="1" applyBorder="1"/>
    <xf numFmtId="0" fontId="18" fillId="0" borderId="0" xfId="0" applyFont="1"/>
    <xf numFmtId="0" fontId="16" fillId="0" borderId="0" xfId="0" applyFont="1" applyAlignment="1">
      <alignment horizontal="left" vertical="center" wrapText="1"/>
    </xf>
    <xf numFmtId="0" fontId="16" fillId="0" borderId="0" xfId="0" applyFont="1"/>
    <xf numFmtId="0" fontId="16" fillId="0" borderId="10" xfId="0" applyFont="1" applyBorder="1"/>
    <xf numFmtId="0" fontId="16" fillId="0" borderId="11" xfId="0" applyFont="1" applyBorder="1"/>
    <xf numFmtId="0" fontId="11" fillId="0" borderId="0" xfId="0" applyFont="1"/>
    <xf numFmtId="0" fontId="18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solid">
          <fgColor rgb="FFFFFF00"/>
          <bgColor rgb="FFFFFF00"/>
        </patternFill>
      </fill>
      <border diagonalUp="0" diagonalDown="0">
        <left/>
        <right/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FFFF00"/>
          <bgColor rgb="FFFFFF00"/>
        </patternFill>
      </fill>
    </dxf>
    <dxf>
      <border outline="0">
        <bottom style="thin">
          <color rgb="FF000000"/>
        </bottom>
      </border>
    </dxf>
    <dxf>
      <border outline="0"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D21CF2-89C3-4D1D-BEFF-94063DE31FB4}" name="Table2" displayName="Table2" ref="F23:F26" totalsRowShown="0" dataDxfId="1" headerRowBorderDxfId="2" tableBorderDxfId="3">
  <autoFilter ref="F23:F26" xr:uid="{CAD21CF2-89C3-4D1D-BEFF-94063DE31FB4}"/>
  <tableColumns count="1">
    <tableColumn id="1" xr3:uid="{222194CA-D445-4C45-A893-13405C3F3BAD}" name="Column1" dataDxfId="0">
      <calculatedColumnFormula>VLOOKUP(E24,E$4:I$15,MATCH($F$22,$E$2:$I$2,0),FALSE)</calculatedColumnFormula>
    </tableColumn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920E-21D5-4C58-8FA6-9AD9F6775EE3}">
  <dimension ref="E1:I32"/>
  <sheetViews>
    <sheetView topLeftCell="A16" workbookViewId="0">
      <selection activeCell="F30" sqref="F30"/>
    </sheetView>
  </sheetViews>
  <sheetFormatPr defaultRowHeight="14.5" x14ac:dyDescent="0.35"/>
  <cols>
    <col min="5" max="5" width="14.6328125" customWidth="1"/>
    <col min="6" max="6" width="19.26953125" customWidth="1"/>
    <col min="7" max="7" width="17.81640625" customWidth="1"/>
    <col min="8" max="8" width="42.90625" customWidth="1"/>
  </cols>
  <sheetData>
    <row r="1" spans="5:9" x14ac:dyDescent="0.35">
      <c r="G1" s="1"/>
      <c r="H1" s="1"/>
      <c r="I1" s="1"/>
    </row>
    <row r="2" spans="5:9" x14ac:dyDescent="0.35">
      <c r="E2" s="2" t="s">
        <v>0</v>
      </c>
      <c r="F2" s="3" t="s">
        <v>1</v>
      </c>
      <c r="G2" s="3" t="s">
        <v>2</v>
      </c>
      <c r="H2" s="3" t="s">
        <v>3</v>
      </c>
      <c r="I2" s="3" t="s">
        <v>4</v>
      </c>
    </row>
    <row r="3" spans="5:9" x14ac:dyDescent="0.35">
      <c r="E3" s="4">
        <v>56815</v>
      </c>
      <c r="F3" s="5" t="s">
        <v>5</v>
      </c>
      <c r="G3" s="5" t="s">
        <v>6</v>
      </c>
      <c r="H3" s="6">
        <v>13836</v>
      </c>
      <c r="I3" s="6">
        <v>25</v>
      </c>
    </row>
    <row r="4" spans="5:9" x14ac:dyDescent="0.35">
      <c r="E4" s="4">
        <v>51186</v>
      </c>
      <c r="F4" s="5" t="s">
        <v>7</v>
      </c>
      <c r="G4" s="5" t="s">
        <v>8</v>
      </c>
      <c r="H4" s="6">
        <v>11771</v>
      </c>
      <c r="I4" s="6">
        <v>32</v>
      </c>
    </row>
    <row r="5" spans="5:9" x14ac:dyDescent="0.35">
      <c r="E5" s="4">
        <v>51511</v>
      </c>
      <c r="F5" s="5" t="s">
        <v>9</v>
      </c>
      <c r="G5" s="5" t="s">
        <v>10</v>
      </c>
      <c r="H5" s="6">
        <v>13046</v>
      </c>
      <c r="I5" s="6">
        <v>35</v>
      </c>
    </row>
    <row r="6" spans="5:9" x14ac:dyDescent="0.35">
      <c r="E6" s="4">
        <v>50890</v>
      </c>
      <c r="F6" s="5" t="s">
        <v>11</v>
      </c>
      <c r="G6" s="5" t="s">
        <v>12</v>
      </c>
      <c r="H6" s="6">
        <v>18276</v>
      </c>
      <c r="I6" s="6">
        <v>32</v>
      </c>
    </row>
    <row r="7" spans="5:9" x14ac:dyDescent="0.35">
      <c r="E7" s="4">
        <v>53700</v>
      </c>
      <c r="F7" s="5" t="s">
        <v>13</v>
      </c>
      <c r="G7" s="5" t="s">
        <v>14</v>
      </c>
      <c r="H7" s="6">
        <v>19327</v>
      </c>
      <c r="I7" s="6">
        <v>26</v>
      </c>
    </row>
    <row r="8" spans="5:9" x14ac:dyDescent="0.35">
      <c r="E8" s="4">
        <v>55879</v>
      </c>
      <c r="F8" s="5" t="s">
        <v>15</v>
      </c>
      <c r="G8" s="5" t="s">
        <v>16</v>
      </c>
      <c r="H8" s="6">
        <v>18996</v>
      </c>
      <c r="I8" s="6">
        <v>35</v>
      </c>
    </row>
    <row r="9" spans="5:9" x14ac:dyDescent="0.35">
      <c r="E9" s="4">
        <v>59848</v>
      </c>
      <c r="F9" s="5" t="s">
        <v>17</v>
      </c>
      <c r="G9" s="5" t="s">
        <v>10</v>
      </c>
      <c r="H9" s="6">
        <v>10387</v>
      </c>
      <c r="I9" s="6">
        <v>25</v>
      </c>
    </row>
    <row r="10" spans="5:9" x14ac:dyDescent="0.35">
      <c r="E10" s="4">
        <v>58369</v>
      </c>
      <c r="F10" s="5" t="s">
        <v>18</v>
      </c>
      <c r="G10" s="5" t="s">
        <v>30</v>
      </c>
      <c r="H10" s="6">
        <v>12566</v>
      </c>
      <c r="I10" s="6">
        <v>37</v>
      </c>
    </row>
    <row r="11" spans="5:9" x14ac:dyDescent="0.35">
      <c r="E11" s="4">
        <v>50217</v>
      </c>
      <c r="F11" s="5" t="s">
        <v>19</v>
      </c>
      <c r="G11" s="5" t="s">
        <v>20</v>
      </c>
      <c r="H11" s="6">
        <v>16406</v>
      </c>
      <c r="I11" s="6">
        <v>42</v>
      </c>
    </row>
    <row r="12" spans="5:9" x14ac:dyDescent="0.35">
      <c r="E12" s="4">
        <v>50695</v>
      </c>
      <c r="F12" s="5" t="s">
        <v>21</v>
      </c>
      <c r="G12" s="5" t="s">
        <v>12</v>
      </c>
      <c r="H12" s="6">
        <v>15784</v>
      </c>
      <c r="I12" s="6">
        <v>43</v>
      </c>
    </row>
    <row r="13" spans="5:9" x14ac:dyDescent="0.35">
      <c r="E13" s="4">
        <v>59673</v>
      </c>
      <c r="F13" s="5" t="s">
        <v>22</v>
      </c>
      <c r="G13" s="5" t="s">
        <v>6</v>
      </c>
      <c r="H13" s="6">
        <v>10959</v>
      </c>
      <c r="I13" s="6">
        <v>30</v>
      </c>
    </row>
    <row r="14" spans="5:9" x14ac:dyDescent="0.35">
      <c r="E14" s="4">
        <v>52130</v>
      </c>
      <c r="F14" s="5" t="s">
        <v>23</v>
      </c>
      <c r="G14" s="5" t="s">
        <v>24</v>
      </c>
      <c r="H14" s="6">
        <v>14562</v>
      </c>
      <c r="I14" s="6">
        <v>32</v>
      </c>
    </row>
    <row r="15" spans="5:9" x14ac:dyDescent="0.35">
      <c r="E15" s="1"/>
      <c r="F15" s="1"/>
      <c r="G15" s="1"/>
      <c r="H15" s="1"/>
      <c r="I15" s="1"/>
    </row>
    <row r="16" spans="5:9" x14ac:dyDescent="0.35">
      <c r="E16" s="1" t="s">
        <v>25</v>
      </c>
      <c r="F16" s="7"/>
      <c r="G16" s="7"/>
      <c r="H16" s="8" t="str">
        <f>VLOOKUP(58369,E3:F10,2,FALSE)</f>
        <v>Thomas Davies</v>
      </c>
      <c r="I16" s="1"/>
    </row>
    <row r="17" spans="5:9" x14ac:dyDescent="0.35">
      <c r="E17" s="1"/>
      <c r="F17" s="1"/>
      <c r="G17" s="1"/>
      <c r="H17" s="1"/>
      <c r="I17" s="1"/>
    </row>
    <row r="18" spans="5:9" x14ac:dyDescent="0.35">
      <c r="E18" s="1" t="s">
        <v>26</v>
      </c>
      <c r="F18" s="7"/>
      <c r="G18" s="1"/>
      <c r="H18" s="13">
        <f>VLOOKUP(F13,F3:I13,4,FALSE)</f>
        <v>30</v>
      </c>
      <c r="I18" s="1"/>
    </row>
    <row r="19" spans="5:9" x14ac:dyDescent="0.35">
      <c r="E19" s="1"/>
      <c r="F19" s="1"/>
      <c r="G19" s="1"/>
      <c r="H19" s="1"/>
      <c r="I19" s="1"/>
    </row>
    <row r="20" spans="5:9" x14ac:dyDescent="0.35">
      <c r="E20" s="15" t="s">
        <v>27</v>
      </c>
      <c r="F20" s="15"/>
      <c r="G20" s="15"/>
      <c r="H20" s="1"/>
      <c r="I20" s="1"/>
    </row>
    <row r="21" spans="5:9" x14ac:dyDescent="0.35">
      <c r="E21" s="1"/>
      <c r="F21" s="1"/>
      <c r="G21" s="1"/>
      <c r="H21" s="1"/>
      <c r="I21" s="1"/>
    </row>
    <row r="22" spans="5:9" x14ac:dyDescent="0.35">
      <c r="E22" s="9" t="s">
        <v>0</v>
      </c>
      <c r="F22" s="32" t="s">
        <v>79</v>
      </c>
      <c r="G22" s="1"/>
      <c r="H22" s="1"/>
      <c r="I22" s="1"/>
    </row>
    <row r="23" spans="5:9" hidden="1" x14ac:dyDescent="0.35">
      <c r="E23" s="4"/>
      <c r="F23" t="s">
        <v>80</v>
      </c>
      <c r="G23" s="1"/>
      <c r="H23" s="1"/>
      <c r="I23" s="1"/>
    </row>
    <row r="24" spans="5:9" x14ac:dyDescent="0.35">
      <c r="E24" s="4">
        <v>55879</v>
      </c>
      <c r="F24" s="31">
        <f t="shared" ref="F24:F26" si="0">VLOOKUP(E24,E$4:I$15,MATCH($F$22,$E$2:$I$2,0),FALSE)</f>
        <v>35</v>
      </c>
      <c r="G24" s="1"/>
      <c r="H24" s="1"/>
      <c r="I24" s="1"/>
    </row>
    <row r="25" spans="5:9" x14ac:dyDescent="0.35">
      <c r="E25" s="4">
        <v>50217</v>
      </c>
      <c r="F25" s="31">
        <f t="shared" si="0"/>
        <v>42</v>
      </c>
      <c r="G25" s="1"/>
      <c r="H25" s="1"/>
      <c r="I25" s="1"/>
    </row>
    <row r="26" spans="5:9" x14ac:dyDescent="0.35">
      <c r="E26" s="4">
        <v>50695</v>
      </c>
      <c r="F26" s="31">
        <f t="shared" si="0"/>
        <v>43</v>
      </c>
      <c r="G26" s="1"/>
      <c r="H26" s="1"/>
      <c r="I26" s="1"/>
    </row>
    <row r="27" spans="5:9" x14ac:dyDescent="0.35">
      <c r="E27" s="15" t="s">
        <v>28</v>
      </c>
      <c r="F27" s="15"/>
      <c r="G27" s="15"/>
      <c r="H27" s="1"/>
      <c r="I27" s="1"/>
    </row>
    <row r="28" spans="5:9" x14ac:dyDescent="0.35">
      <c r="E28" s="1"/>
      <c r="F28" s="1"/>
      <c r="G28" s="1"/>
      <c r="H28" s="1"/>
      <c r="I28" s="1"/>
    </row>
    <row r="29" spans="5:9" x14ac:dyDescent="0.35">
      <c r="E29" s="9" t="s">
        <v>1</v>
      </c>
      <c r="F29" s="10" t="s">
        <v>3</v>
      </c>
      <c r="G29" s="1"/>
      <c r="H29" s="1"/>
      <c r="I29" s="1"/>
    </row>
    <row r="30" spans="5:9" x14ac:dyDescent="0.35">
      <c r="E30" s="12" t="s">
        <v>11</v>
      </c>
      <c r="F30" s="14">
        <f>_xlfn.XLOOKUP(E30,F2:F14,H2:H14,"Employee Not Found")</f>
        <v>18276</v>
      </c>
      <c r="G30" s="1"/>
      <c r="H30" s="1"/>
      <c r="I30" s="1"/>
    </row>
    <row r="31" spans="5:9" x14ac:dyDescent="0.35">
      <c r="E31" s="12" t="s">
        <v>29</v>
      </c>
      <c r="F31" s="14" t="str">
        <f t="shared" ref="F31:F32" si="1">_xlfn.XLOOKUP(E31,F3:F15,H3:H15,"Employee Not Found")</f>
        <v>Employee Not Found</v>
      </c>
      <c r="G31" s="1"/>
      <c r="H31" s="1"/>
      <c r="I31" s="1"/>
    </row>
    <row r="32" spans="5:9" x14ac:dyDescent="0.35">
      <c r="E32" s="12" t="s">
        <v>22</v>
      </c>
      <c r="F32" s="14">
        <f t="shared" si="1"/>
        <v>10959</v>
      </c>
      <c r="G32" s="1"/>
      <c r="H32" s="1"/>
      <c r="I32" s="1"/>
    </row>
  </sheetData>
  <mergeCells count="2">
    <mergeCell ref="E20:G20"/>
    <mergeCell ref="E27:G27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80224-402F-49B8-ADC9-7E2805BE9C51}">
  <dimension ref="A2:E11"/>
  <sheetViews>
    <sheetView workbookViewId="0">
      <selection activeCell="D9" sqref="D9"/>
    </sheetView>
  </sheetViews>
  <sheetFormatPr defaultRowHeight="14.5" x14ac:dyDescent="0.35"/>
  <cols>
    <col min="1" max="1" width="11.81640625" customWidth="1"/>
    <col min="2" max="2" width="9.36328125" customWidth="1"/>
  </cols>
  <sheetData>
    <row r="2" spans="1:5" x14ac:dyDescent="0.35">
      <c r="A2" s="16" t="s">
        <v>31</v>
      </c>
      <c r="B2" s="7"/>
      <c r="C2" s="7"/>
      <c r="D2" s="7"/>
      <c r="E2" s="7"/>
    </row>
    <row r="3" spans="1:5" x14ac:dyDescent="0.35">
      <c r="A3" s="17" t="s">
        <v>32</v>
      </c>
      <c r="B3" s="7"/>
      <c r="C3" s="7"/>
      <c r="D3" s="7"/>
      <c r="E3" s="7"/>
    </row>
    <row r="4" spans="1:5" x14ac:dyDescent="0.35">
      <c r="A4" s="16" t="s">
        <v>33</v>
      </c>
      <c r="B4" s="7"/>
      <c r="C4" s="7"/>
      <c r="D4" s="7"/>
      <c r="E4" s="7"/>
    </row>
    <row r="5" spans="1:5" x14ac:dyDescent="0.35">
      <c r="A5" s="18"/>
      <c r="B5" s="7"/>
      <c r="C5" s="7"/>
      <c r="D5" s="7"/>
      <c r="E5" s="7"/>
    </row>
    <row r="6" spans="1:5" x14ac:dyDescent="0.35">
      <c r="A6" s="7"/>
      <c r="B6" s="1" t="s">
        <v>34</v>
      </c>
      <c r="C6" s="1" t="s">
        <v>35</v>
      </c>
      <c r="D6" s="7"/>
      <c r="E6" s="7"/>
    </row>
    <row r="7" spans="1:5" x14ac:dyDescent="0.35">
      <c r="A7" s="19"/>
      <c r="B7" s="19" t="s">
        <v>36</v>
      </c>
      <c r="C7" s="19" t="s">
        <v>37</v>
      </c>
      <c r="D7" s="9" t="s">
        <v>38</v>
      </c>
      <c r="E7" s="7"/>
    </row>
    <row r="8" spans="1:5" x14ac:dyDescent="0.35">
      <c r="A8" s="19" t="s">
        <v>39</v>
      </c>
      <c r="B8" s="19" t="s">
        <v>40</v>
      </c>
      <c r="C8" s="19" t="s">
        <v>40</v>
      </c>
      <c r="D8" s="21" t="str" cm="1">
        <f t="array" ref="D8:D11">IF(B8:B11=C8:C11,"match","no match")</f>
        <v>match</v>
      </c>
      <c r="E8" s="1"/>
    </row>
    <row r="9" spans="1:5" x14ac:dyDescent="0.35">
      <c r="A9" s="19" t="s">
        <v>41</v>
      </c>
      <c r="B9" s="19" t="s">
        <v>42</v>
      </c>
      <c r="C9" s="19" t="s">
        <v>42</v>
      </c>
      <c r="D9" s="20" t="str">
        <v>match</v>
      </c>
      <c r="E9" s="1"/>
    </row>
    <row r="10" spans="1:5" x14ac:dyDescent="0.35">
      <c r="A10" s="19" t="s">
        <v>43</v>
      </c>
      <c r="B10" s="19" t="s">
        <v>44</v>
      </c>
      <c r="C10" s="19" t="s">
        <v>47</v>
      </c>
      <c r="D10" s="20" t="str">
        <v>no match</v>
      </c>
      <c r="E10" s="1"/>
    </row>
    <row r="11" spans="1:5" x14ac:dyDescent="0.35">
      <c r="A11" s="19" t="s">
        <v>45</v>
      </c>
      <c r="B11" s="19" t="s">
        <v>46</v>
      </c>
      <c r="C11" s="19" t="s">
        <v>46</v>
      </c>
      <c r="D11" s="20" t="str">
        <v>match</v>
      </c>
      <c r="E11" s="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F895B-F3A4-4141-B77C-4BF33C167C88}">
  <dimension ref="A1:H16"/>
  <sheetViews>
    <sheetView workbookViewId="0">
      <selection activeCell="E7" sqref="E7"/>
    </sheetView>
  </sheetViews>
  <sheetFormatPr defaultRowHeight="14.5" x14ac:dyDescent="0.35"/>
  <cols>
    <col min="5" max="5" width="13.81640625" customWidth="1"/>
    <col min="6" max="6" width="13.90625" customWidth="1"/>
  </cols>
  <sheetData>
    <row r="1" spans="1:8" x14ac:dyDescent="0.35">
      <c r="A1" s="7"/>
      <c r="B1" s="1" t="s">
        <v>48</v>
      </c>
      <c r="C1" s="7"/>
      <c r="D1" s="7"/>
      <c r="E1" s="7"/>
      <c r="F1" s="7"/>
      <c r="G1" s="7"/>
      <c r="H1" s="7"/>
    </row>
    <row r="2" spans="1:8" x14ac:dyDescent="0.35">
      <c r="A2" s="22">
        <v>1</v>
      </c>
      <c r="B2" s="23" t="s">
        <v>49</v>
      </c>
      <c r="C2" s="7"/>
      <c r="D2" s="7"/>
      <c r="E2" s="7"/>
      <c r="F2" s="7"/>
      <c r="G2" s="7"/>
      <c r="H2" s="7"/>
    </row>
    <row r="3" spans="1:8" x14ac:dyDescent="0.35">
      <c r="A3" s="27"/>
      <c r="B3" s="27"/>
      <c r="C3" s="7"/>
      <c r="D3" s="7"/>
      <c r="E3" s="7"/>
      <c r="F3" s="7"/>
      <c r="G3" s="7"/>
      <c r="H3" s="7"/>
    </row>
    <row r="4" spans="1:8" x14ac:dyDescent="0.35">
      <c r="A4" s="22">
        <v>2</v>
      </c>
      <c r="B4" s="23" t="s">
        <v>50</v>
      </c>
      <c r="C4" s="7"/>
      <c r="D4" s="7"/>
      <c r="E4" s="7"/>
      <c r="F4" s="7"/>
      <c r="G4" s="7"/>
      <c r="H4" s="7"/>
    </row>
    <row r="5" spans="1:8" x14ac:dyDescent="0.35">
      <c r="A5" s="27"/>
      <c r="B5" s="27"/>
      <c r="C5" s="7"/>
      <c r="D5" s="7"/>
      <c r="E5" s="7"/>
      <c r="F5" s="7"/>
      <c r="G5" s="7"/>
      <c r="H5" s="7"/>
    </row>
    <row r="6" spans="1:8" x14ac:dyDescent="0.35">
      <c r="A6" s="27"/>
      <c r="B6" s="27"/>
      <c r="C6" s="7"/>
      <c r="D6" s="7"/>
      <c r="E6" s="7"/>
      <c r="F6" s="7"/>
      <c r="G6" s="7"/>
      <c r="H6" s="7"/>
    </row>
    <row r="7" spans="1:8" x14ac:dyDescent="0.35">
      <c r="A7" s="28"/>
      <c r="B7" s="28"/>
      <c r="C7" s="7"/>
      <c r="D7" s="7"/>
      <c r="E7" s="19" t="s">
        <v>51</v>
      </c>
      <c r="F7" s="19" t="s">
        <v>52</v>
      </c>
      <c r="G7" s="7"/>
      <c r="H7" s="7"/>
    </row>
    <row r="8" spans="1:8" x14ac:dyDescent="0.35">
      <c r="A8" s="7"/>
      <c r="B8" s="24" t="s">
        <v>53</v>
      </c>
      <c r="C8" s="24" t="s">
        <v>1</v>
      </c>
      <c r="D8" s="25" t="s">
        <v>4</v>
      </c>
      <c r="E8" s="24" t="s">
        <v>54</v>
      </c>
      <c r="F8" s="24" t="s">
        <v>55</v>
      </c>
      <c r="G8" s="7"/>
      <c r="H8" s="1"/>
    </row>
    <row r="9" spans="1:8" x14ac:dyDescent="0.35">
      <c r="A9" s="7"/>
      <c r="B9" s="19">
        <v>1</v>
      </c>
      <c r="C9" s="19" t="s">
        <v>56</v>
      </c>
      <c r="D9" s="26">
        <v>16</v>
      </c>
      <c r="E9" s="20" t="str" cm="1">
        <f t="array" ref="E9:E16">IF(D9:D16&gt;=16,"eligible","not eligible")</f>
        <v>eligible</v>
      </c>
      <c r="F9" s="20" t="str" cm="1">
        <f t="array" ref="F9:F16">IF(D9:D16&gt;=18,"minor","adult")</f>
        <v>adult</v>
      </c>
      <c r="G9" s="7"/>
      <c r="H9" s="1"/>
    </row>
    <row r="10" spans="1:8" x14ac:dyDescent="0.35">
      <c r="A10" s="7"/>
      <c r="B10" s="19">
        <v>2</v>
      </c>
      <c r="C10" s="19" t="s">
        <v>57</v>
      </c>
      <c r="D10" s="26">
        <v>18</v>
      </c>
      <c r="E10" s="20" t="str">
        <v>eligible</v>
      </c>
      <c r="F10" s="20" t="str">
        <v>minor</v>
      </c>
      <c r="G10" s="7"/>
      <c r="H10" s="1"/>
    </row>
    <row r="11" spans="1:8" x14ac:dyDescent="0.35">
      <c r="A11" s="7"/>
      <c r="B11" s="19">
        <v>3</v>
      </c>
      <c r="C11" s="19" t="s">
        <v>58</v>
      </c>
      <c r="D11" s="26">
        <v>15.5</v>
      </c>
      <c r="E11" s="20" t="str">
        <v>not eligible</v>
      </c>
      <c r="F11" s="20" t="str">
        <v>adult</v>
      </c>
      <c r="G11" s="7"/>
      <c r="H11" s="1"/>
    </row>
    <row r="12" spans="1:8" x14ac:dyDescent="0.35">
      <c r="A12" s="7"/>
      <c r="B12" s="19">
        <v>4</v>
      </c>
      <c r="C12" s="19" t="s">
        <v>59</v>
      </c>
      <c r="D12" s="26">
        <v>19</v>
      </c>
      <c r="E12" s="20" t="str">
        <v>eligible</v>
      </c>
      <c r="F12" s="20" t="str">
        <v>minor</v>
      </c>
      <c r="G12" s="7"/>
      <c r="H12" s="1"/>
    </row>
    <row r="13" spans="1:8" x14ac:dyDescent="0.35">
      <c r="A13" s="7"/>
      <c r="B13" s="19">
        <v>5</v>
      </c>
      <c r="C13" s="19" t="s">
        <v>60</v>
      </c>
      <c r="D13" s="26">
        <v>18</v>
      </c>
      <c r="E13" s="20" t="str">
        <v>eligible</v>
      </c>
      <c r="F13" s="20" t="str">
        <v>minor</v>
      </c>
      <c r="G13" s="7"/>
      <c r="H13" s="1"/>
    </row>
    <row r="14" spans="1:8" x14ac:dyDescent="0.35">
      <c r="A14" s="7"/>
      <c r="B14" s="19">
        <v>6</v>
      </c>
      <c r="C14" s="19" t="s">
        <v>61</v>
      </c>
      <c r="D14" s="26">
        <v>13</v>
      </c>
      <c r="E14" s="20" t="str">
        <v>not eligible</v>
      </c>
      <c r="F14" s="20" t="str">
        <v>adult</v>
      </c>
      <c r="G14" s="7"/>
      <c r="H14" s="1"/>
    </row>
    <row r="15" spans="1:8" x14ac:dyDescent="0.35">
      <c r="A15" s="7"/>
      <c r="B15" s="19">
        <v>7</v>
      </c>
      <c r="C15" s="19" t="s">
        <v>62</v>
      </c>
      <c r="D15" s="26">
        <v>18</v>
      </c>
      <c r="E15" s="20" t="str">
        <v>eligible</v>
      </c>
      <c r="F15" s="20" t="str">
        <v>minor</v>
      </c>
      <c r="G15" s="7"/>
      <c r="H15" s="1"/>
    </row>
    <row r="16" spans="1:8" x14ac:dyDescent="0.35">
      <c r="A16" s="7"/>
      <c r="B16" s="19">
        <v>8</v>
      </c>
      <c r="C16" s="19" t="s">
        <v>63</v>
      </c>
      <c r="D16" s="26">
        <v>17</v>
      </c>
      <c r="E16" s="20" t="str">
        <v>eligible</v>
      </c>
      <c r="F16" s="20" t="str">
        <v>adult</v>
      </c>
      <c r="G16" s="7"/>
      <c r="H16" s="1"/>
    </row>
  </sheetData>
  <mergeCells count="4">
    <mergeCell ref="A3:B3"/>
    <mergeCell ref="A5:B5"/>
    <mergeCell ref="A6:B6"/>
    <mergeCell ref="A7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AEA2-E836-4F1F-B913-0A0B6B6AA549}">
  <dimension ref="A1:D17"/>
  <sheetViews>
    <sheetView workbookViewId="0">
      <selection activeCell="D11" sqref="D11"/>
    </sheetView>
  </sheetViews>
  <sheetFormatPr defaultRowHeight="14.5" x14ac:dyDescent="0.35"/>
  <sheetData>
    <row r="1" spans="1:4" x14ac:dyDescent="0.35">
      <c r="A1" s="1" t="s">
        <v>64</v>
      </c>
      <c r="B1" s="1"/>
      <c r="C1" s="1"/>
      <c r="D1" s="1"/>
    </row>
    <row r="2" spans="1:4" x14ac:dyDescent="0.35">
      <c r="A2" s="1"/>
      <c r="B2" s="1"/>
      <c r="C2" s="1"/>
      <c r="D2" s="1"/>
    </row>
    <row r="3" spans="1:4" x14ac:dyDescent="0.35">
      <c r="A3" s="1"/>
      <c r="B3" s="1" t="s">
        <v>65</v>
      </c>
      <c r="C3" s="1"/>
      <c r="D3" s="1"/>
    </row>
    <row r="4" spans="1:4" x14ac:dyDescent="0.35">
      <c r="A4" s="19" t="s">
        <v>66</v>
      </c>
      <c r="B4" s="29">
        <v>1</v>
      </c>
      <c r="C4" s="1"/>
      <c r="D4" s="1"/>
    </row>
    <row r="5" spans="1:4" x14ac:dyDescent="0.35">
      <c r="A5" s="19" t="s">
        <v>67</v>
      </c>
      <c r="B5" s="29">
        <v>0.5</v>
      </c>
      <c r="C5" s="1"/>
      <c r="D5" s="1"/>
    </row>
    <row r="6" spans="1:4" x14ac:dyDescent="0.35">
      <c r="A6" s="1"/>
      <c r="B6" s="1"/>
      <c r="C6" s="1"/>
      <c r="D6" s="1"/>
    </row>
    <row r="7" spans="1:4" x14ac:dyDescent="0.35">
      <c r="A7" s="1" t="s">
        <v>68</v>
      </c>
      <c r="B7" s="1"/>
      <c r="C7" s="1"/>
      <c r="D7" s="1"/>
    </row>
    <row r="8" spans="1:4" x14ac:dyDescent="0.35">
      <c r="A8" s="1" t="s">
        <v>69</v>
      </c>
      <c r="B8" s="1"/>
      <c r="C8" s="1"/>
      <c r="D8" s="1"/>
    </row>
    <row r="9" spans="1:4" x14ac:dyDescent="0.35">
      <c r="A9" s="1"/>
      <c r="B9" s="1"/>
      <c r="C9" s="1"/>
      <c r="D9" s="1"/>
    </row>
    <row r="10" spans="1:4" x14ac:dyDescent="0.35">
      <c r="A10" s="9" t="s">
        <v>1</v>
      </c>
      <c r="B10" s="9" t="s">
        <v>70</v>
      </c>
      <c r="C10" s="9" t="s">
        <v>71</v>
      </c>
      <c r="D10" s="9" t="s">
        <v>72</v>
      </c>
    </row>
    <row r="11" spans="1:4" x14ac:dyDescent="0.35">
      <c r="A11" s="19" t="s">
        <v>73</v>
      </c>
      <c r="B11" s="19" t="s">
        <v>66</v>
      </c>
      <c r="C11" s="30">
        <v>46866</v>
      </c>
      <c r="D11" s="20">
        <f>IF(B11="A+",C11,C11/2)</f>
        <v>46866</v>
      </c>
    </row>
    <row r="12" spans="1:4" x14ac:dyDescent="0.35">
      <c r="A12" s="19" t="s">
        <v>74</v>
      </c>
      <c r="B12" s="19" t="s">
        <v>67</v>
      </c>
      <c r="C12" s="30">
        <v>33495</v>
      </c>
      <c r="D12" s="20">
        <f t="shared" ref="D12:D17" si="0">IF(B12="A+",C12,C12/2)</f>
        <v>16747.5</v>
      </c>
    </row>
    <row r="13" spans="1:4" x14ac:dyDescent="0.35">
      <c r="A13" s="19" t="s">
        <v>75</v>
      </c>
      <c r="B13" s="19" t="s">
        <v>67</v>
      </c>
      <c r="C13" s="30">
        <v>35087</v>
      </c>
      <c r="D13" s="20">
        <f t="shared" si="0"/>
        <v>17543.5</v>
      </c>
    </row>
    <row r="14" spans="1:4" x14ac:dyDescent="0.35">
      <c r="A14" s="19" t="s">
        <v>76</v>
      </c>
      <c r="B14" s="19" t="s">
        <v>66</v>
      </c>
      <c r="C14" s="30">
        <v>42603</v>
      </c>
      <c r="D14" s="20">
        <f t="shared" si="0"/>
        <v>42603</v>
      </c>
    </row>
    <row r="15" spans="1:4" x14ac:dyDescent="0.35">
      <c r="A15" s="19" t="s">
        <v>60</v>
      </c>
      <c r="B15" s="19" t="s">
        <v>67</v>
      </c>
      <c r="C15" s="30">
        <v>36971</v>
      </c>
      <c r="D15" s="20">
        <f t="shared" si="0"/>
        <v>18485.5</v>
      </c>
    </row>
    <row r="16" spans="1:4" x14ac:dyDescent="0.35">
      <c r="A16" s="19" t="s">
        <v>77</v>
      </c>
      <c r="B16" s="19" t="s">
        <v>66</v>
      </c>
      <c r="C16" s="30">
        <v>41286</v>
      </c>
      <c r="D16" s="20">
        <f t="shared" si="0"/>
        <v>41286</v>
      </c>
    </row>
    <row r="17" spans="1:4" x14ac:dyDescent="0.35">
      <c r="A17" s="19" t="s">
        <v>78</v>
      </c>
      <c r="B17" s="19" t="s">
        <v>67</v>
      </c>
      <c r="C17" s="30">
        <v>37732</v>
      </c>
      <c r="D17" s="20">
        <f t="shared" si="0"/>
        <v>18866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206A3-2D36-4063-8CAE-B66D5F345593}">
  <dimension ref="A1:C12"/>
  <sheetViews>
    <sheetView workbookViewId="0">
      <selection activeCell="C9" sqref="C9"/>
    </sheetView>
  </sheetViews>
  <sheetFormatPr defaultRowHeight="14.5" x14ac:dyDescent="0.35"/>
  <sheetData>
    <row r="1" spans="1:3" x14ac:dyDescent="0.35">
      <c r="A1" s="7" t="s">
        <v>81</v>
      </c>
      <c r="B1" s="7"/>
      <c r="C1" s="7"/>
    </row>
    <row r="2" spans="1:3" x14ac:dyDescent="0.35">
      <c r="A2" s="7" t="s">
        <v>82</v>
      </c>
      <c r="B2" s="7"/>
      <c r="C2" s="7"/>
    </row>
    <row r="3" spans="1:3" x14ac:dyDescent="0.35">
      <c r="A3" s="7" t="s">
        <v>83</v>
      </c>
      <c r="B3" s="7"/>
      <c r="C3" s="7"/>
    </row>
    <row r="4" spans="1:3" x14ac:dyDescent="0.35">
      <c r="A4" s="7" t="s">
        <v>84</v>
      </c>
      <c r="B4" s="7"/>
      <c r="C4" s="7"/>
    </row>
    <row r="5" spans="1:3" x14ac:dyDescent="0.35">
      <c r="A5" s="7"/>
      <c r="B5" s="7"/>
      <c r="C5" s="7"/>
    </row>
    <row r="6" spans="1:3" x14ac:dyDescent="0.35">
      <c r="A6" s="7" t="s">
        <v>85</v>
      </c>
      <c r="B6" s="7"/>
      <c r="C6" s="7"/>
    </row>
    <row r="7" spans="1:3" x14ac:dyDescent="0.35">
      <c r="A7" s="7"/>
      <c r="B7" s="7"/>
      <c r="C7" s="7"/>
    </row>
    <row r="8" spans="1:3" x14ac:dyDescent="0.35">
      <c r="A8" s="33" t="s">
        <v>86</v>
      </c>
      <c r="B8" s="33" t="s">
        <v>87</v>
      </c>
      <c r="C8" s="33" t="s">
        <v>88</v>
      </c>
    </row>
    <row r="9" spans="1:3" x14ac:dyDescent="0.35">
      <c r="A9" s="34" t="s">
        <v>89</v>
      </c>
      <c r="B9" s="34">
        <v>78</v>
      </c>
      <c r="C9" s="35" t="str">
        <f>IF(B9&gt;=80,"excelent",IF(B9&gt;=60,"good","faild"))</f>
        <v>good</v>
      </c>
    </row>
    <row r="10" spans="1:3" x14ac:dyDescent="0.35">
      <c r="A10" s="34" t="s">
        <v>90</v>
      </c>
      <c r="B10" s="34">
        <v>85</v>
      </c>
      <c r="C10" s="35" t="str">
        <f t="shared" ref="C10:C12" si="0">IF(B10&gt;=80,"excelent",IF(B10&gt;=60,"good","faild"))</f>
        <v>excelent</v>
      </c>
    </row>
    <row r="11" spans="1:3" x14ac:dyDescent="0.35">
      <c r="A11" s="34" t="s">
        <v>91</v>
      </c>
      <c r="B11" s="34">
        <v>44</v>
      </c>
      <c r="C11" s="35" t="str">
        <f t="shared" si="0"/>
        <v>faild</v>
      </c>
    </row>
    <row r="12" spans="1:3" x14ac:dyDescent="0.35">
      <c r="A12" s="34" t="s">
        <v>92</v>
      </c>
      <c r="B12" s="34">
        <v>61</v>
      </c>
      <c r="C12" s="35" t="str">
        <f t="shared" si="0"/>
        <v>good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FD739-5ADB-408E-AFB0-3035C9952962}">
  <dimension ref="A1:F33"/>
  <sheetViews>
    <sheetView topLeftCell="A2" workbookViewId="0">
      <selection activeCell="E19" sqref="E19"/>
    </sheetView>
  </sheetViews>
  <sheetFormatPr defaultRowHeight="14.5" x14ac:dyDescent="0.35"/>
  <cols>
    <col min="3" max="3" width="19.90625" customWidth="1"/>
    <col min="4" max="4" width="17.81640625" customWidth="1"/>
    <col min="5" max="5" width="19.90625" customWidth="1"/>
  </cols>
  <sheetData>
    <row r="1" spans="1:6" x14ac:dyDescent="0.35">
      <c r="A1" s="36"/>
      <c r="B1" s="38" t="s">
        <v>93</v>
      </c>
      <c r="C1" s="38"/>
      <c r="D1" s="38"/>
      <c r="E1" s="38"/>
      <c r="F1" s="1"/>
    </row>
    <row r="2" spans="1:6" x14ac:dyDescent="0.35">
      <c r="A2" s="38"/>
      <c r="B2" s="38"/>
      <c r="C2" s="1"/>
      <c r="D2" s="1"/>
      <c r="E2" s="1"/>
      <c r="F2" s="1"/>
    </row>
    <row r="3" spans="1:6" x14ac:dyDescent="0.35">
      <c r="A3" s="36"/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</row>
    <row r="4" spans="1:6" x14ac:dyDescent="0.35">
      <c r="A4" s="36"/>
      <c r="B4" s="4">
        <v>56815</v>
      </c>
      <c r="C4" s="5" t="s">
        <v>5</v>
      </c>
      <c r="D4" s="5" t="s">
        <v>6</v>
      </c>
      <c r="E4" s="6">
        <v>13836</v>
      </c>
      <c r="F4" s="6">
        <v>25</v>
      </c>
    </row>
    <row r="5" spans="1:6" x14ac:dyDescent="0.35">
      <c r="A5" s="36"/>
      <c r="B5" s="4">
        <v>51186</v>
      </c>
      <c r="C5" s="5" t="s">
        <v>7</v>
      </c>
      <c r="D5" s="5" t="s">
        <v>8</v>
      </c>
      <c r="E5" s="6">
        <v>11771</v>
      </c>
      <c r="F5" s="6">
        <v>32</v>
      </c>
    </row>
    <row r="6" spans="1:6" x14ac:dyDescent="0.35">
      <c r="A6" s="36"/>
      <c r="B6" s="4">
        <v>51511</v>
      </c>
      <c r="C6" s="5" t="s">
        <v>9</v>
      </c>
      <c r="D6" s="5" t="s">
        <v>10</v>
      </c>
      <c r="E6" s="6">
        <v>13046</v>
      </c>
      <c r="F6" s="6">
        <v>35</v>
      </c>
    </row>
    <row r="7" spans="1:6" x14ac:dyDescent="0.35">
      <c r="A7" s="36"/>
      <c r="B7" s="4">
        <v>50890</v>
      </c>
      <c r="C7" s="5" t="s">
        <v>11</v>
      </c>
      <c r="D7" s="5" t="s">
        <v>12</v>
      </c>
      <c r="E7" s="6">
        <v>18276</v>
      </c>
      <c r="F7" s="6">
        <v>32</v>
      </c>
    </row>
    <row r="8" spans="1:6" x14ac:dyDescent="0.35">
      <c r="A8" s="36"/>
      <c r="B8" s="4">
        <v>53700</v>
      </c>
      <c r="C8" s="5" t="s">
        <v>13</v>
      </c>
      <c r="D8" s="5" t="s">
        <v>14</v>
      </c>
      <c r="E8" s="6">
        <v>19327</v>
      </c>
      <c r="F8" s="6">
        <v>26</v>
      </c>
    </row>
    <row r="9" spans="1:6" x14ac:dyDescent="0.35">
      <c r="A9" s="36"/>
      <c r="B9" s="4">
        <v>55879</v>
      </c>
      <c r="C9" s="5" t="s">
        <v>15</v>
      </c>
      <c r="D9" s="5" t="s">
        <v>16</v>
      </c>
      <c r="E9" s="6">
        <v>18996</v>
      </c>
      <c r="F9" s="6">
        <v>35</v>
      </c>
    </row>
    <row r="10" spans="1:6" x14ac:dyDescent="0.35">
      <c r="A10" s="36"/>
      <c r="B10" s="4">
        <v>59848</v>
      </c>
      <c r="C10" s="5" t="s">
        <v>17</v>
      </c>
      <c r="D10" s="5" t="s">
        <v>10</v>
      </c>
      <c r="E10" s="6">
        <v>10387</v>
      </c>
      <c r="F10" s="6">
        <v>25</v>
      </c>
    </row>
    <row r="11" spans="1:6" x14ac:dyDescent="0.35">
      <c r="A11" s="36"/>
      <c r="B11" s="4">
        <v>58369</v>
      </c>
      <c r="C11" s="5" t="s">
        <v>18</v>
      </c>
      <c r="D11" s="5" t="s">
        <v>16</v>
      </c>
      <c r="E11" s="6">
        <v>12566</v>
      </c>
      <c r="F11" s="6">
        <v>37</v>
      </c>
    </row>
    <row r="12" spans="1:6" x14ac:dyDescent="0.35">
      <c r="A12" s="36"/>
      <c r="B12" s="4">
        <v>50217</v>
      </c>
      <c r="C12" s="5" t="s">
        <v>19</v>
      </c>
      <c r="D12" s="5" t="s">
        <v>20</v>
      </c>
      <c r="E12" s="6">
        <v>16406</v>
      </c>
      <c r="F12" s="6">
        <v>42</v>
      </c>
    </row>
    <row r="13" spans="1:6" x14ac:dyDescent="0.35">
      <c r="A13" s="36"/>
      <c r="B13" s="4">
        <v>50695</v>
      </c>
      <c r="C13" s="5" t="s">
        <v>21</v>
      </c>
      <c r="D13" s="5" t="s">
        <v>12</v>
      </c>
      <c r="E13" s="6">
        <v>15784</v>
      </c>
      <c r="F13" s="6">
        <v>43</v>
      </c>
    </row>
    <row r="14" spans="1:6" x14ac:dyDescent="0.35">
      <c r="A14" s="36"/>
      <c r="B14" s="4">
        <v>59673</v>
      </c>
      <c r="C14" s="5" t="s">
        <v>22</v>
      </c>
      <c r="D14" s="5" t="s">
        <v>6</v>
      </c>
      <c r="E14" s="6">
        <v>10959</v>
      </c>
      <c r="F14" s="6">
        <v>30</v>
      </c>
    </row>
    <row r="15" spans="1:6" x14ac:dyDescent="0.35">
      <c r="A15" s="36"/>
      <c r="B15" s="4">
        <v>52130</v>
      </c>
      <c r="C15" s="5" t="s">
        <v>23</v>
      </c>
      <c r="D15" s="5" t="s">
        <v>24</v>
      </c>
      <c r="E15" s="6">
        <v>14562</v>
      </c>
      <c r="F15" s="6">
        <v>32</v>
      </c>
    </row>
    <row r="16" spans="1:6" x14ac:dyDescent="0.35">
      <c r="A16" s="38"/>
      <c r="B16" s="38"/>
      <c r="C16" s="1"/>
      <c r="D16" s="1"/>
      <c r="E16" s="1"/>
      <c r="F16" s="1"/>
    </row>
    <row r="17" spans="1:6" x14ac:dyDescent="0.35">
      <c r="A17" s="37">
        <v>1</v>
      </c>
      <c r="B17" s="1" t="s">
        <v>25</v>
      </c>
      <c r="C17" s="7"/>
      <c r="D17" s="7"/>
      <c r="E17" s="8" t="str">
        <f>VLOOKUP(58369,B3:F15,2,FALSE)</f>
        <v>Thomas Davies</v>
      </c>
      <c r="F17" s="1"/>
    </row>
    <row r="18" spans="1:6" x14ac:dyDescent="0.35">
      <c r="A18" s="38"/>
      <c r="B18" s="38"/>
      <c r="C18" s="1"/>
      <c r="D18" s="1"/>
      <c r="E18" s="1"/>
      <c r="F18" s="1"/>
    </row>
    <row r="19" spans="1:6" x14ac:dyDescent="0.35">
      <c r="A19" s="37">
        <v>2</v>
      </c>
      <c r="B19" s="1" t="s">
        <v>26</v>
      </c>
      <c r="C19" s="7"/>
      <c r="D19" s="1"/>
      <c r="E19" s="8">
        <f>VLOOKUP("estelle cormack",C3:F15,4,FALSE)</f>
        <v>30</v>
      </c>
      <c r="F19" s="1"/>
    </row>
    <row r="20" spans="1:6" x14ac:dyDescent="0.35">
      <c r="A20" s="38"/>
      <c r="B20" s="38"/>
      <c r="C20" s="1"/>
      <c r="D20" s="1"/>
      <c r="E20" s="1"/>
      <c r="F20" s="1"/>
    </row>
    <row r="21" spans="1:6" x14ac:dyDescent="0.35">
      <c r="A21" s="37">
        <v>3</v>
      </c>
      <c r="B21" s="15" t="s">
        <v>27</v>
      </c>
      <c r="C21" s="15"/>
      <c r="D21" s="15"/>
      <c r="E21" s="1"/>
      <c r="F21" s="1"/>
    </row>
    <row r="22" spans="1:6" x14ac:dyDescent="0.35">
      <c r="A22" s="38"/>
      <c r="B22" s="38"/>
      <c r="C22" s="1"/>
      <c r="D22" s="1"/>
      <c r="E22" s="1"/>
      <c r="F22" s="1"/>
    </row>
    <row r="23" spans="1:6" x14ac:dyDescent="0.35">
      <c r="A23" s="36"/>
      <c r="B23" s="9" t="s">
        <v>0</v>
      </c>
      <c r="C23" s="10" t="s">
        <v>94</v>
      </c>
      <c r="D23" s="1"/>
      <c r="E23" s="1"/>
      <c r="F23" s="1"/>
    </row>
    <row r="24" spans="1:6" x14ac:dyDescent="0.35">
      <c r="A24" s="36"/>
      <c r="B24" s="4">
        <v>55879</v>
      </c>
      <c r="C24" s="11" t="str">
        <f>VLOOKUP(B24,B4:F15,MATCH($C$23,$B$3:$F$3,0),FALSE)</f>
        <v>Michael Kaye</v>
      </c>
      <c r="D24" s="1"/>
      <c r="E24" s="1"/>
      <c r="F24" s="1"/>
    </row>
    <row r="25" spans="1:6" x14ac:dyDescent="0.35">
      <c r="A25" s="36"/>
      <c r="B25" s="4">
        <v>50217</v>
      </c>
      <c r="C25" s="11" t="str">
        <f t="shared" ref="C25:C26" si="0">VLOOKUP(B25,B5:F16,MATCH($C$23,$B$3:$F$3,0),FALSE)</f>
        <v>Eric Green</v>
      </c>
      <c r="D25" s="1"/>
      <c r="E25" s="1"/>
      <c r="F25" s="1"/>
    </row>
    <row r="26" spans="1:6" x14ac:dyDescent="0.35">
      <c r="A26" s="36"/>
      <c r="B26" s="4">
        <v>50695</v>
      </c>
      <c r="C26" s="11" t="str">
        <f t="shared" si="0"/>
        <v>Williamr Black</v>
      </c>
      <c r="D26" s="1"/>
      <c r="E26" s="1"/>
      <c r="F26" s="1"/>
    </row>
    <row r="27" spans="1:6" x14ac:dyDescent="0.35">
      <c r="A27" s="38"/>
      <c r="B27" s="38"/>
      <c r="C27" s="1"/>
      <c r="D27" s="1"/>
      <c r="E27" s="1"/>
      <c r="F27" s="1"/>
    </row>
    <row r="28" spans="1:6" x14ac:dyDescent="0.35">
      <c r="A28" s="37">
        <v>4</v>
      </c>
      <c r="B28" s="15" t="s">
        <v>28</v>
      </c>
      <c r="C28" s="15"/>
      <c r="D28" s="15"/>
      <c r="E28" s="1"/>
      <c r="F28" s="1"/>
    </row>
    <row r="29" spans="1:6" x14ac:dyDescent="0.35">
      <c r="A29" s="38"/>
      <c r="B29" s="38"/>
      <c r="C29" s="1"/>
      <c r="D29" s="1"/>
      <c r="E29" s="1"/>
      <c r="F29" s="1"/>
    </row>
    <row r="30" spans="1:6" x14ac:dyDescent="0.35">
      <c r="A30" s="36"/>
      <c r="B30" s="9" t="s">
        <v>1</v>
      </c>
      <c r="C30" s="10" t="s">
        <v>3</v>
      </c>
      <c r="D30" s="1"/>
      <c r="E30" s="1"/>
      <c r="F30" s="1"/>
    </row>
    <row r="31" spans="1:6" x14ac:dyDescent="0.35">
      <c r="A31" s="36"/>
      <c r="B31" s="12" t="s">
        <v>11</v>
      </c>
      <c r="C31" s="11">
        <f>_xlfn.XLOOKUP(B31,C4:C15,E4:E15,"not found",FALSE)</f>
        <v>18276</v>
      </c>
      <c r="D31" s="1"/>
      <c r="E31" s="1"/>
      <c r="F31" s="1"/>
    </row>
    <row r="32" spans="1:6" x14ac:dyDescent="0.35">
      <c r="A32" s="36"/>
      <c r="B32" s="12" t="s">
        <v>29</v>
      </c>
      <c r="C32" s="11" t="str">
        <f t="shared" ref="C32:C33" si="1">_xlfn.XLOOKUP(B32,C5:C16,E5:E16,"not found",FALSE)</f>
        <v>not found</v>
      </c>
      <c r="D32" s="1"/>
      <c r="E32" s="1"/>
      <c r="F32" s="1"/>
    </row>
    <row r="33" spans="1:6" x14ac:dyDescent="0.35">
      <c r="A33" s="36"/>
      <c r="B33" s="12" t="s">
        <v>22</v>
      </c>
      <c r="C33" s="11">
        <f t="shared" si="1"/>
        <v>10959</v>
      </c>
      <c r="D33" s="1"/>
      <c r="E33" s="1"/>
      <c r="F33" s="1"/>
    </row>
  </sheetData>
  <mergeCells count="10">
    <mergeCell ref="A22:B22"/>
    <mergeCell ref="A27:B27"/>
    <mergeCell ref="B28:D28"/>
    <mergeCell ref="A29:B29"/>
    <mergeCell ref="B1:E1"/>
    <mergeCell ref="A2:B2"/>
    <mergeCell ref="A16:B16"/>
    <mergeCell ref="A18:B18"/>
    <mergeCell ref="A20:B20"/>
    <mergeCell ref="B21:D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BB086-64E0-456E-A8C6-1B764223008E}">
  <dimension ref="A1:H28"/>
  <sheetViews>
    <sheetView topLeftCell="A10" workbookViewId="0">
      <selection activeCell="C27" sqref="C27"/>
    </sheetView>
  </sheetViews>
  <sheetFormatPr defaultRowHeight="14.5" x14ac:dyDescent="0.35"/>
  <cols>
    <col min="2" max="2" width="17.6328125" customWidth="1"/>
    <col min="3" max="3" width="17.26953125" customWidth="1"/>
    <col min="5" max="5" width="12.08984375" customWidth="1"/>
  </cols>
  <sheetData>
    <row r="1" spans="1:8" x14ac:dyDescent="0.35">
      <c r="A1" s="39"/>
      <c r="B1" s="40" t="s">
        <v>95</v>
      </c>
      <c r="C1" s="39"/>
      <c r="D1" s="39"/>
      <c r="E1" s="39"/>
      <c r="F1" s="39" t="s">
        <v>96</v>
      </c>
      <c r="G1" s="39"/>
      <c r="H1" s="39"/>
    </row>
    <row r="2" spans="1:8" x14ac:dyDescent="0.35">
      <c r="A2" s="39"/>
      <c r="B2" s="41" t="s">
        <v>1</v>
      </c>
      <c r="C2" s="41" t="s">
        <v>4</v>
      </c>
      <c r="D2" s="41" t="s">
        <v>97</v>
      </c>
      <c r="E2" s="41" t="s">
        <v>98</v>
      </c>
      <c r="F2" s="39"/>
      <c r="G2" s="39"/>
      <c r="H2" s="39"/>
    </row>
    <row r="3" spans="1:8" x14ac:dyDescent="0.35">
      <c r="A3" s="39"/>
      <c r="B3" s="42" t="s">
        <v>99</v>
      </c>
      <c r="C3" s="42">
        <v>35</v>
      </c>
      <c r="D3" s="42" t="s">
        <v>100</v>
      </c>
      <c r="E3" s="42" t="s">
        <v>101</v>
      </c>
      <c r="F3" s="39"/>
      <c r="G3" s="39"/>
      <c r="H3" s="39"/>
    </row>
    <row r="4" spans="1:8" x14ac:dyDescent="0.35">
      <c r="A4" s="39"/>
      <c r="B4" s="42" t="s">
        <v>102</v>
      </c>
      <c r="C4" s="42">
        <v>42</v>
      </c>
      <c r="D4" s="42" t="s">
        <v>103</v>
      </c>
      <c r="E4" s="42" t="s">
        <v>104</v>
      </c>
      <c r="F4" s="39"/>
      <c r="G4" s="39"/>
      <c r="H4" s="39"/>
    </row>
    <row r="5" spans="1:8" x14ac:dyDescent="0.35">
      <c r="A5" s="39"/>
      <c r="B5" s="42" t="s">
        <v>105</v>
      </c>
      <c r="C5" s="42">
        <v>28</v>
      </c>
      <c r="D5" s="42" t="s">
        <v>100</v>
      </c>
      <c r="E5" s="42" t="s">
        <v>106</v>
      </c>
      <c r="F5" s="39"/>
      <c r="G5" s="39"/>
      <c r="H5" s="39"/>
    </row>
    <row r="6" spans="1:8" x14ac:dyDescent="0.35">
      <c r="A6" s="39"/>
      <c r="B6" s="42" t="s">
        <v>107</v>
      </c>
      <c r="C6" s="42">
        <v>25</v>
      </c>
      <c r="D6" s="42" t="s">
        <v>103</v>
      </c>
      <c r="E6" s="42" t="s">
        <v>108</v>
      </c>
      <c r="F6" s="39"/>
      <c r="G6" s="39"/>
      <c r="H6" s="39"/>
    </row>
    <row r="7" spans="1:8" x14ac:dyDescent="0.35">
      <c r="A7" s="39"/>
      <c r="B7" s="42" t="s">
        <v>109</v>
      </c>
      <c r="C7" s="42">
        <v>31</v>
      </c>
      <c r="D7" s="42" t="s">
        <v>100</v>
      </c>
      <c r="E7" s="42" t="s">
        <v>110</v>
      </c>
      <c r="F7" s="39"/>
      <c r="G7" s="39"/>
      <c r="H7" s="39"/>
    </row>
    <row r="8" spans="1:8" x14ac:dyDescent="0.35">
      <c r="A8" s="39"/>
      <c r="B8" s="42" t="s">
        <v>111</v>
      </c>
      <c r="C8" s="42">
        <v>27</v>
      </c>
      <c r="D8" s="42" t="s">
        <v>103</v>
      </c>
      <c r="E8" s="42" t="s">
        <v>112</v>
      </c>
      <c r="F8" s="39"/>
      <c r="G8" s="39"/>
      <c r="H8" s="39"/>
    </row>
    <row r="9" spans="1:8" x14ac:dyDescent="0.35">
      <c r="A9" s="39"/>
      <c r="B9" s="42" t="s">
        <v>113</v>
      </c>
      <c r="C9" s="42">
        <v>38</v>
      </c>
      <c r="D9" s="42" t="s">
        <v>100</v>
      </c>
      <c r="E9" s="42" t="s">
        <v>114</v>
      </c>
      <c r="F9" s="39"/>
      <c r="G9" s="39"/>
      <c r="H9" s="39"/>
    </row>
    <row r="10" spans="1:8" x14ac:dyDescent="0.35">
      <c r="A10" s="39"/>
      <c r="B10" s="42" t="s">
        <v>115</v>
      </c>
      <c r="C10" s="42">
        <v>29</v>
      </c>
      <c r="D10" s="42" t="s">
        <v>103</v>
      </c>
      <c r="E10" s="42" t="s">
        <v>116</v>
      </c>
      <c r="F10" s="39"/>
      <c r="G10" s="39"/>
      <c r="H10" s="39"/>
    </row>
    <row r="11" spans="1:8" x14ac:dyDescent="0.35">
      <c r="A11" s="39"/>
      <c r="B11" s="42" t="s">
        <v>117</v>
      </c>
      <c r="C11" s="42">
        <v>45</v>
      </c>
      <c r="D11" s="42" t="s">
        <v>100</v>
      </c>
      <c r="E11" s="42" t="s">
        <v>118</v>
      </c>
      <c r="F11" s="39"/>
      <c r="G11" s="39"/>
      <c r="H11" s="39"/>
    </row>
    <row r="12" spans="1:8" x14ac:dyDescent="0.35">
      <c r="A12" s="39"/>
      <c r="B12" s="42" t="s">
        <v>119</v>
      </c>
      <c r="C12" s="42">
        <v>33</v>
      </c>
      <c r="D12" s="42" t="s">
        <v>103</v>
      </c>
      <c r="E12" s="42" t="s">
        <v>120</v>
      </c>
      <c r="F12" s="39"/>
      <c r="G12" s="39"/>
      <c r="H12" s="39"/>
    </row>
    <row r="13" spans="1:8" x14ac:dyDescent="0.35">
      <c r="A13" s="46"/>
      <c r="B13" s="46"/>
      <c r="C13" s="39"/>
      <c r="D13" s="39"/>
      <c r="E13" s="39"/>
      <c r="F13" s="39"/>
      <c r="G13" s="39"/>
      <c r="H13" s="39"/>
    </row>
    <row r="14" spans="1:8" x14ac:dyDescent="0.35">
      <c r="A14" s="46"/>
      <c r="B14" s="46"/>
      <c r="C14" s="39"/>
      <c r="D14" s="39"/>
      <c r="E14" s="39"/>
      <c r="F14" s="39"/>
      <c r="G14" s="39"/>
      <c r="H14" s="39"/>
    </row>
    <row r="15" spans="1:8" x14ac:dyDescent="0.35">
      <c r="A15" s="39"/>
      <c r="B15" s="43" t="s">
        <v>121</v>
      </c>
      <c r="C15" s="39"/>
      <c r="D15" s="39"/>
      <c r="E15" s="39"/>
      <c r="F15" s="39"/>
      <c r="G15" s="39"/>
      <c r="H15" s="39"/>
    </row>
    <row r="16" spans="1:8" x14ac:dyDescent="0.35">
      <c r="A16" s="46"/>
      <c r="B16" s="46"/>
      <c r="C16" s="39"/>
      <c r="D16" s="39"/>
      <c r="E16" s="39"/>
      <c r="F16" s="39"/>
      <c r="G16" s="39" t="s">
        <v>122</v>
      </c>
      <c r="H16" s="39"/>
    </row>
    <row r="17" spans="1:8" x14ac:dyDescent="0.35">
      <c r="A17" s="39">
        <v>1</v>
      </c>
      <c r="B17" s="39" t="s">
        <v>123</v>
      </c>
      <c r="C17" s="39"/>
      <c r="D17" s="39"/>
      <c r="E17" s="39"/>
      <c r="F17" s="39"/>
      <c r="G17" s="39"/>
      <c r="H17" s="39"/>
    </row>
    <row r="18" spans="1:8" x14ac:dyDescent="0.35">
      <c r="A18" s="46"/>
      <c r="B18" s="46"/>
      <c r="C18" s="44" t="s">
        <v>124</v>
      </c>
      <c r="D18" s="44"/>
      <c r="E18" s="39"/>
      <c r="F18" s="39"/>
      <c r="G18" s="39"/>
      <c r="H18" s="39"/>
    </row>
    <row r="19" spans="1:8" x14ac:dyDescent="0.35">
      <c r="A19" s="39"/>
      <c r="B19" s="40" t="s">
        <v>125</v>
      </c>
      <c r="C19" s="45" t="str">
        <f>VLOOKUP("jane doe",B2:E12,4,FALSE)</f>
        <v>Data Scientist</v>
      </c>
      <c r="D19" s="39"/>
      <c r="E19" s="39"/>
      <c r="F19" s="39"/>
      <c r="G19" s="39"/>
      <c r="H19" s="39"/>
    </row>
    <row r="20" spans="1:8" x14ac:dyDescent="0.35">
      <c r="A20" s="46"/>
      <c r="B20" s="46"/>
      <c r="C20" s="39"/>
      <c r="D20" s="39"/>
      <c r="E20" s="39"/>
      <c r="F20" s="39"/>
      <c r="G20" s="39"/>
      <c r="H20" s="39"/>
    </row>
    <row r="21" spans="1:8" x14ac:dyDescent="0.35">
      <c r="A21" s="39">
        <v>2</v>
      </c>
      <c r="B21" s="39" t="s">
        <v>126</v>
      </c>
      <c r="C21" s="39"/>
      <c r="D21" s="39"/>
      <c r="E21" s="39"/>
      <c r="F21" s="39"/>
      <c r="G21" s="39"/>
      <c r="H21" s="39"/>
    </row>
    <row r="22" spans="1:8" x14ac:dyDescent="0.35">
      <c r="A22" s="46"/>
      <c r="B22" s="46"/>
      <c r="C22" s="44" t="s">
        <v>124</v>
      </c>
      <c r="D22" s="44"/>
      <c r="E22" s="39"/>
      <c r="F22" s="39"/>
      <c r="G22" s="39"/>
      <c r="H22" s="39"/>
    </row>
    <row r="23" spans="1:8" x14ac:dyDescent="0.35">
      <c r="A23" s="39"/>
      <c r="B23" s="40" t="s">
        <v>125</v>
      </c>
      <c r="C23" s="45">
        <f>VLOOKUP("mike lee",B2:E12,2,FALSE)</f>
        <v>45</v>
      </c>
      <c r="D23" s="39"/>
      <c r="E23" s="39"/>
      <c r="F23" s="39"/>
      <c r="G23" s="39"/>
      <c r="H23" s="39"/>
    </row>
    <row r="24" spans="1:8" x14ac:dyDescent="0.35">
      <c r="A24" s="46"/>
      <c r="B24" s="46"/>
      <c r="C24" s="39"/>
      <c r="D24" s="39"/>
      <c r="E24" s="39"/>
      <c r="F24" s="39"/>
      <c r="G24" s="39"/>
      <c r="H24" s="39"/>
    </row>
    <row r="25" spans="1:8" x14ac:dyDescent="0.35">
      <c r="A25" s="39">
        <v>2</v>
      </c>
      <c r="B25" s="39" t="s">
        <v>127</v>
      </c>
      <c r="C25" s="39"/>
      <c r="D25" s="39"/>
      <c r="E25" s="39"/>
      <c r="F25" s="39"/>
      <c r="G25" s="39"/>
      <c r="H25" s="39"/>
    </row>
    <row r="26" spans="1:8" x14ac:dyDescent="0.35">
      <c r="A26" s="46"/>
      <c r="B26" s="46"/>
      <c r="C26" s="44" t="s">
        <v>124</v>
      </c>
      <c r="D26" s="44"/>
      <c r="E26" s="39"/>
      <c r="F26" s="39"/>
      <c r="G26" s="39"/>
      <c r="H26" s="39"/>
    </row>
    <row r="27" spans="1:8" x14ac:dyDescent="0.35">
      <c r="A27" s="39"/>
      <c r="B27" s="40" t="s">
        <v>125</v>
      </c>
      <c r="C27" s="45" t="str">
        <f>VLOOKUP("b*",B2:E12,4,FALSE)</f>
        <v>Accountant</v>
      </c>
      <c r="D27" s="39"/>
      <c r="E27" s="39"/>
      <c r="F27" s="39"/>
      <c r="G27" s="39"/>
      <c r="H27" s="39"/>
    </row>
    <row r="28" spans="1:8" x14ac:dyDescent="0.35">
      <c r="A28" s="46"/>
      <c r="B28" s="46"/>
      <c r="C28" s="39"/>
      <c r="D28" s="39"/>
      <c r="E28" s="39"/>
      <c r="F28" s="39"/>
      <c r="G28" s="39"/>
      <c r="H28" s="39"/>
    </row>
  </sheetData>
  <mergeCells count="9">
    <mergeCell ref="A24:B24"/>
    <mergeCell ref="A26:B26"/>
    <mergeCell ref="A28:B28"/>
    <mergeCell ref="A13:B13"/>
    <mergeCell ref="A14:B14"/>
    <mergeCell ref="A16:B16"/>
    <mergeCell ref="A18:B18"/>
    <mergeCell ref="A20:B20"/>
    <mergeCell ref="A22:B2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CC17C-7C02-4FD9-806E-5722E7DB07E9}">
  <dimension ref="A1:H27"/>
  <sheetViews>
    <sheetView workbookViewId="0">
      <selection activeCell="B8" sqref="B8:B10"/>
    </sheetView>
  </sheetViews>
  <sheetFormatPr defaultRowHeight="14.5" x14ac:dyDescent="0.35"/>
  <cols>
    <col min="1" max="1" width="10.81640625" customWidth="1"/>
    <col min="6" max="6" width="2.08984375" customWidth="1"/>
    <col min="7" max="7" width="13.453125" customWidth="1"/>
  </cols>
  <sheetData>
    <row r="1" spans="1:8" x14ac:dyDescent="0.35">
      <c r="A1" s="1" t="s">
        <v>128</v>
      </c>
      <c r="B1" s="1"/>
      <c r="C1" s="1"/>
      <c r="D1" s="1"/>
      <c r="E1" s="1"/>
      <c r="F1" s="1"/>
      <c r="G1" s="1"/>
      <c r="H1" s="1"/>
    </row>
    <row r="2" spans="1:8" x14ac:dyDescent="0.35">
      <c r="A2" s="1" t="s">
        <v>129</v>
      </c>
      <c r="B2" s="1"/>
      <c r="C2" s="1"/>
      <c r="D2" s="1"/>
      <c r="E2" s="1"/>
      <c r="F2" s="1"/>
      <c r="G2" s="1"/>
      <c r="H2" s="1"/>
    </row>
    <row r="3" spans="1:8" x14ac:dyDescent="0.35">
      <c r="A3" s="1"/>
      <c r="B3" s="1"/>
      <c r="C3" s="1"/>
      <c r="D3" s="1"/>
      <c r="E3" s="1"/>
      <c r="F3" s="1"/>
      <c r="G3" s="1"/>
      <c r="H3" s="1"/>
    </row>
    <row r="4" spans="1:8" x14ac:dyDescent="0.35">
      <c r="A4" s="1"/>
      <c r="B4" s="1"/>
      <c r="C4" s="1"/>
      <c r="D4" s="1"/>
      <c r="E4" s="1"/>
      <c r="F4" s="1"/>
      <c r="G4" s="36" t="s">
        <v>130</v>
      </c>
      <c r="H4" s="1"/>
    </row>
    <row r="5" spans="1:8" x14ac:dyDescent="0.35">
      <c r="A5" s="1"/>
      <c r="B5" s="1"/>
      <c r="C5" s="1"/>
      <c r="D5" s="1"/>
      <c r="E5" s="1"/>
      <c r="F5" s="1"/>
      <c r="G5" s="1"/>
      <c r="H5" s="1"/>
    </row>
    <row r="6" spans="1:8" ht="29" x14ac:dyDescent="0.35">
      <c r="A6" s="1"/>
      <c r="B6" s="1"/>
      <c r="C6" s="1"/>
      <c r="D6" s="1"/>
      <c r="E6" s="1"/>
      <c r="F6" s="1"/>
      <c r="G6" s="47" t="s">
        <v>131</v>
      </c>
      <c r="H6" s="47" t="s">
        <v>132</v>
      </c>
    </row>
    <row r="7" spans="1:8" x14ac:dyDescent="0.35">
      <c r="A7" s="36" t="s">
        <v>131</v>
      </c>
      <c r="B7" s="36" t="s">
        <v>132</v>
      </c>
      <c r="C7" s="1"/>
      <c r="D7" s="1"/>
      <c r="E7" s="1"/>
      <c r="F7" s="1"/>
      <c r="G7" s="48">
        <v>44197</v>
      </c>
      <c r="H7" s="49" t="s">
        <v>133</v>
      </c>
    </row>
    <row r="8" spans="1:8" x14ac:dyDescent="0.35">
      <c r="A8" s="50">
        <v>44201</v>
      </c>
      <c r="B8" s="51" t="str">
        <f>IFERROR(VLOOKUP(A8,G6:H27,2,FALSE),"in valid")</f>
        <v xml:space="preserve">$1.3624 </v>
      </c>
      <c r="C8" s="1"/>
      <c r="D8" s="1"/>
      <c r="E8" s="1"/>
      <c r="F8" s="1"/>
      <c r="G8" s="48">
        <v>44200</v>
      </c>
      <c r="H8" s="49" t="s">
        <v>134</v>
      </c>
    </row>
    <row r="9" spans="1:8" x14ac:dyDescent="0.35">
      <c r="A9" s="1" t="s">
        <v>135</v>
      </c>
      <c r="B9" s="51" t="str">
        <f t="shared" ref="B9:B10" si="0">IFERROR(VLOOKUP(A9,G7:H28,2,FALSE),"in valid")</f>
        <v xml:space="preserve">$1.3586 </v>
      </c>
      <c r="C9" s="1"/>
      <c r="D9" s="1"/>
      <c r="E9" s="1"/>
      <c r="F9" s="1"/>
      <c r="G9" s="48">
        <v>44201</v>
      </c>
      <c r="H9" s="49" t="s">
        <v>136</v>
      </c>
    </row>
    <row r="10" spans="1:8" x14ac:dyDescent="0.35">
      <c r="A10" s="1" t="s">
        <v>137</v>
      </c>
      <c r="B10" s="51" t="str">
        <f t="shared" si="0"/>
        <v>in valid</v>
      </c>
      <c r="C10" s="1"/>
      <c r="D10" s="1"/>
      <c r="E10" s="1"/>
      <c r="F10" s="1"/>
      <c r="G10" s="48">
        <v>44202</v>
      </c>
      <c r="H10" s="49" t="s">
        <v>138</v>
      </c>
    </row>
    <row r="11" spans="1:8" x14ac:dyDescent="0.35">
      <c r="A11" s="1"/>
      <c r="B11" s="1"/>
      <c r="C11" s="1"/>
      <c r="D11" s="1"/>
      <c r="E11" s="1"/>
      <c r="F11" s="1"/>
      <c r="G11" s="48">
        <v>44203</v>
      </c>
      <c r="H11" s="49" t="s">
        <v>139</v>
      </c>
    </row>
    <row r="12" spans="1:8" x14ac:dyDescent="0.35">
      <c r="A12" s="1"/>
      <c r="B12" s="1"/>
      <c r="C12" s="1"/>
      <c r="D12" s="1"/>
      <c r="E12" s="1"/>
      <c r="F12" s="1"/>
      <c r="G12" s="48">
        <v>44204</v>
      </c>
      <c r="H12" s="49" t="s">
        <v>139</v>
      </c>
    </row>
    <row r="13" spans="1:8" x14ac:dyDescent="0.35">
      <c r="A13" s="1"/>
      <c r="B13" s="1"/>
      <c r="C13" s="1"/>
      <c r="D13" s="1"/>
      <c r="E13" s="1"/>
      <c r="F13" s="1"/>
      <c r="G13" s="48">
        <v>44207</v>
      </c>
      <c r="H13" s="49" t="s">
        <v>140</v>
      </c>
    </row>
    <row r="14" spans="1:8" x14ac:dyDescent="0.35">
      <c r="A14" s="1"/>
      <c r="B14" s="1"/>
      <c r="C14" s="1"/>
      <c r="D14" s="1"/>
      <c r="E14" s="1"/>
      <c r="F14" s="1"/>
      <c r="G14" s="48">
        <v>44208</v>
      </c>
      <c r="H14" s="49" t="s">
        <v>141</v>
      </c>
    </row>
    <row r="15" spans="1:8" ht="29" x14ac:dyDescent="0.35">
      <c r="A15" s="1"/>
      <c r="B15" s="1"/>
      <c r="C15" s="1"/>
      <c r="D15" s="1"/>
      <c r="E15" s="1"/>
      <c r="F15" s="1"/>
      <c r="G15" s="52" t="s">
        <v>142</v>
      </c>
      <c r="H15" s="49" t="s">
        <v>143</v>
      </c>
    </row>
    <row r="16" spans="1:8" ht="29" x14ac:dyDescent="0.35">
      <c r="A16" s="1"/>
      <c r="B16" s="1"/>
      <c r="C16" s="1"/>
      <c r="D16" s="1"/>
      <c r="E16" s="1"/>
      <c r="F16" s="1"/>
      <c r="G16" s="52" t="s">
        <v>144</v>
      </c>
      <c r="H16" s="49" t="s">
        <v>145</v>
      </c>
    </row>
    <row r="17" spans="1:8" ht="29" x14ac:dyDescent="0.35">
      <c r="A17" s="1"/>
      <c r="B17" s="1"/>
      <c r="C17" s="1"/>
      <c r="D17" s="1"/>
      <c r="E17" s="1"/>
      <c r="F17" s="1"/>
      <c r="G17" s="52" t="s">
        <v>135</v>
      </c>
      <c r="H17" s="49" t="s">
        <v>146</v>
      </c>
    </row>
    <row r="18" spans="1:8" ht="29" x14ac:dyDescent="0.35">
      <c r="A18" s="1"/>
      <c r="B18" s="1"/>
      <c r="C18" s="1"/>
      <c r="D18" s="1"/>
      <c r="E18" s="1"/>
      <c r="F18" s="1"/>
      <c r="G18" s="52" t="s">
        <v>147</v>
      </c>
      <c r="H18" s="49" t="s">
        <v>148</v>
      </c>
    </row>
    <row r="19" spans="1:8" ht="29" x14ac:dyDescent="0.35">
      <c r="A19" s="1"/>
      <c r="B19" s="1"/>
      <c r="C19" s="1"/>
      <c r="D19" s="1"/>
      <c r="E19" s="1"/>
      <c r="F19" s="1"/>
      <c r="G19" s="52" t="s">
        <v>149</v>
      </c>
      <c r="H19" s="49" t="s">
        <v>150</v>
      </c>
    </row>
    <row r="20" spans="1:8" ht="29" x14ac:dyDescent="0.35">
      <c r="A20" s="1"/>
      <c r="B20" s="1"/>
      <c r="C20" s="1"/>
      <c r="D20" s="1"/>
      <c r="E20" s="1"/>
      <c r="F20" s="1"/>
      <c r="G20" s="52" t="s">
        <v>151</v>
      </c>
      <c r="H20" s="49" t="s">
        <v>152</v>
      </c>
    </row>
    <row r="21" spans="1:8" ht="29" x14ac:dyDescent="0.35">
      <c r="A21" s="1"/>
      <c r="B21" s="1"/>
      <c r="C21" s="1"/>
      <c r="D21" s="1"/>
      <c r="E21" s="1"/>
      <c r="F21" s="1"/>
      <c r="G21" s="52" t="s">
        <v>153</v>
      </c>
      <c r="H21" s="49" t="s">
        <v>154</v>
      </c>
    </row>
    <row r="22" spans="1:8" ht="29" x14ac:dyDescent="0.35">
      <c r="A22" s="1"/>
      <c r="B22" s="1"/>
      <c r="C22" s="1"/>
      <c r="D22" s="1"/>
      <c r="E22" s="1"/>
      <c r="F22" s="1"/>
      <c r="G22" s="52" t="s">
        <v>155</v>
      </c>
      <c r="H22" s="49" t="s">
        <v>156</v>
      </c>
    </row>
    <row r="23" spans="1:8" ht="29" x14ac:dyDescent="0.35">
      <c r="A23" s="1"/>
      <c r="B23" s="1"/>
      <c r="C23" s="1"/>
      <c r="D23" s="1"/>
      <c r="E23" s="1"/>
      <c r="F23" s="1"/>
      <c r="G23" s="52" t="s">
        <v>157</v>
      </c>
      <c r="H23" s="49" t="s">
        <v>158</v>
      </c>
    </row>
    <row r="24" spans="1:8" ht="29" x14ac:dyDescent="0.35">
      <c r="A24" s="1"/>
      <c r="B24" s="1"/>
      <c r="C24" s="1"/>
      <c r="D24" s="1"/>
      <c r="E24" s="1"/>
      <c r="F24" s="1"/>
      <c r="G24" s="52" t="s">
        <v>159</v>
      </c>
      <c r="H24" s="49" t="s">
        <v>160</v>
      </c>
    </row>
    <row r="25" spans="1:8" ht="29" x14ac:dyDescent="0.35">
      <c r="A25" s="1"/>
      <c r="B25" s="1"/>
      <c r="C25" s="1"/>
      <c r="D25" s="1"/>
      <c r="E25" s="1"/>
      <c r="F25" s="1"/>
      <c r="G25" s="52" t="s">
        <v>161</v>
      </c>
      <c r="H25" s="49" t="s">
        <v>162</v>
      </c>
    </row>
    <row r="26" spans="1:8" ht="29" x14ac:dyDescent="0.35">
      <c r="A26" s="1"/>
      <c r="B26" s="1"/>
      <c r="C26" s="1"/>
      <c r="D26" s="1"/>
      <c r="E26" s="1"/>
      <c r="F26" s="1"/>
      <c r="G26" s="52" t="s">
        <v>163</v>
      </c>
      <c r="H26" s="49" t="s">
        <v>164</v>
      </c>
    </row>
    <row r="27" spans="1:8" ht="29" x14ac:dyDescent="0.35">
      <c r="A27" s="1"/>
      <c r="B27" s="1"/>
      <c r="C27" s="1"/>
      <c r="D27" s="1"/>
      <c r="E27" s="1"/>
      <c r="F27" s="1"/>
      <c r="G27" s="52" t="s">
        <v>165</v>
      </c>
      <c r="H27" s="49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0DD8F-F2DA-4327-AABB-396AB42D95CC}">
  <dimension ref="A1:L22"/>
  <sheetViews>
    <sheetView topLeftCell="A5" workbookViewId="0">
      <selection activeCell="C21" sqref="C21"/>
    </sheetView>
  </sheetViews>
  <sheetFormatPr defaultRowHeight="14.5" x14ac:dyDescent="0.35"/>
  <cols>
    <col min="2" max="2" width="24.54296875" customWidth="1"/>
    <col min="3" max="3" width="14.453125" customWidth="1"/>
    <col min="4" max="4" width="10.6328125" customWidth="1"/>
    <col min="5" max="5" width="12.7265625" customWidth="1"/>
    <col min="6" max="6" width="13.81640625" customWidth="1"/>
    <col min="7" max="7" width="21.08984375" customWidth="1"/>
    <col min="8" max="8" width="17.26953125" customWidth="1"/>
    <col min="9" max="9" width="14.36328125" customWidth="1"/>
    <col min="10" max="10" width="14.81640625" customWidth="1"/>
    <col min="12" max="12" width="20.90625" customWidth="1"/>
  </cols>
  <sheetData>
    <row r="1" spans="1:12" x14ac:dyDescent="0.35">
      <c r="A1" s="59"/>
      <c r="B1" s="59"/>
      <c r="C1" s="53"/>
      <c r="D1" s="53"/>
      <c r="E1" s="53"/>
      <c r="F1" s="53"/>
      <c r="G1" s="53"/>
      <c r="H1" s="53"/>
      <c r="I1" s="53"/>
      <c r="J1" s="53"/>
      <c r="K1" s="53"/>
      <c r="L1" s="53"/>
    </row>
    <row r="2" spans="1:12" x14ac:dyDescent="0.35">
      <c r="A2" s="53"/>
      <c r="B2" s="54" t="s">
        <v>167</v>
      </c>
      <c r="C2" s="53"/>
      <c r="D2" s="53"/>
      <c r="E2" s="53"/>
      <c r="F2" s="53"/>
      <c r="G2" s="53"/>
      <c r="H2" s="53"/>
      <c r="I2" s="53"/>
      <c r="J2" s="53"/>
      <c r="K2" s="53"/>
      <c r="L2" s="53"/>
    </row>
    <row r="3" spans="1:12" x14ac:dyDescent="0.35">
      <c r="A3" s="53"/>
      <c r="B3" s="55" t="s">
        <v>0</v>
      </c>
      <c r="C3" s="55">
        <v>101</v>
      </c>
      <c r="D3" s="55">
        <v>102</v>
      </c>
      <c r="E3" s="55">
        <v>103</v>
      </c>
      <c r="F3" s="55">
        <v>104</v>
      </c>
      <c r="G3" s="55">
        <v>105</v>
      </c>
      <c r="H3" s="55">
        <v>106</v>
      </c>
      <c r="I3" s="55">
        <v>107</v>
      </c>
      <c r="J3" s="55">
        <v>108</v>
      </c>
      <c r="K3" s="55">
        <v>109</v>
      </c>
      <c r="L3" s="55">
        <v>110</v>
      </c>
    </row>
    <row r="4" spans="1:12" x14ac:dyDescent="0.35">
      <c r="A4" s="53"/>
      <c r="B4" s="55" t="s">
        <v>168</v>
      </c>
      <c r="C4" s="56" t="s">
        <v>169</v>
      </c>
      <c r="D4" s="56" t="s">
        <v>170</v>
      </c>
      <c r="E4" s="56" t="s">
        <v>105</v>
      </c>
      <c r="F4" s="56" t="s">
        <v>171</v>
      </c>
      <c r="G4" s="56" t="s">
        <v>172</v>
      </c>
      <c r="H4" s="56" t="s">
        <v>173</v>
      </c>
      <c r="I4" s="56" t="s">
        <v>174</v>
      </c>
      <c r="J4" s="56" t="s">
        <v>175</v>
      </c>
      <c r="K4" s="56" t="s">
        <v>176</v>
      </c>
      <c r="L4" s="56" t="s">
        <v>177</v>
      </c>
    </row>
    <row r="5" spans="1:12" x14ac:dyDescent="0.35">
      <c r="A5" s="53"/>
      <c r="B5" s="55" t="s">
        <v>178</v>
      </c>
      <c r="C5" s="56" t="s">
        <v>108</v>
      </c>
      <c r="D5" s="56" t="s">
        <v>110</v>
      </c>
      <c r="E5" s="56" t="s">
        <v>179</v>
      </c>
      <c r="F5" s="56" t="s">
        <v>180</v>
      </c>
      <c r="G5" s="56" t="s">
        <v>108</v>
      </c>
      <c r="H5" s="56" t="s">
        <v>110</v>
      </c>
      <c r="I5" s="56" t="s">
        <v>179</v>
      </c>
      <c r="J5" s="56" t="s">
        <v>180</v>
      </c>
      <c r="K5" s="56" t="s">
        <v>108</v>
      </c>
      <c r="L5" s="56" t="s">
        <v>110</v>
      </c>
    </row>
    <row r="6" spans="1:12" x14ac:dyDescent="0.35">
      <c r="A6" s="53"/>
      <c r="B6" s="55" t="s">
        <v>3</v>
      </c>
      <c r="C6" s="56">
        <v>50000</v>
      </c>
      <c r="D6" s="56">
        <v>55000</v>
      </c>
      <c r="E6" s="56">
        <v>60000</v>
      </c>
      <c r="F6" s="56">
        <v>65000</v>
      </c>
      <c r="G6" s="56">
        <v>70000</v>
      </c>
      <c r="H6" s="56">
        <v>75000</v>
      </c>
      <c r="I6" s="56">
        <v>80000</v>
      </c>
      <c r="J6" s="56">
        <v>85000</v>
      </c>
      <c r="K6" s="56">
        <v>90000</v>
      </c>
      <c r="L6" s="56">
        <v>95000</v>
      </c>
    </row>
    <row r="7" spans="1:12" x14ac:dyDescent="0.35">
      <c r="A7" s="53"/>
      <c r="B7" s="55" t="s">
        <v>181</v>
      </c>
      <c r="C7" s="56">
        <v>2000</v>
      </c>
      <c r="D7" s="56">
        <v>2500</v>
      </c>
      <c r="E7" s="56">
        <v>3000</v>
      </c>
      <c r="F7" s="56">
        <v>3500</v>
      </c>
      <c r="G7" s="56">
        <v>4000</v>
      </c>
      <c r="H7" s="56">
        <v>4500</v>
      </c>
      <c r="I7" s="56">
        <v>5000</v>
      </c>
      <c r="J7" s="56">
        <v>5500</v>
      </c>
      <c r="K7" s="56">
        <v>6000</v>
      </c>
      <c r="L7" s="56">
        <v>6500</v>
      </c>
    </row>
    <row r="8" spans="1:12" x14ac:dyDescent="0.35">
      <c r="A8" s="53"/>
      <c r="B8" s="55" t="s">
        <v>182</v>
      </c>
      <c r="C8" s="56">
        <v>52000</v>
      </c>
      <c r="D8" s="56">
        <v>57500</v>
      </c>
      <c r="E8" s="56">
        <v>63000</v>
      </c>
      <c r="F8" s="56">
        <v>685000</v>
      </c>
      <c r="G8" s="56">
        <v>74000</v>
      </c>
      <c r="H8" s="56">
        <v>79500</v>
      </c>
      <c r="I8" s="56">
        <v>85000</v>
      </c>
      <c r="J8" s="56">
        <v>90500</v>
      </c>
      <c r="K8" s="56">
        <v>96000</v>
      </c>
      <c r="L8" s="56">
        <v>101500</v>
      </c>
    </row>
    <row r="9" spans="1:12" x14ac:dyDescent="0.35">
      <c r="A9" s="59"/>
      <c r="B9" s="59"/>
      <c r="C9" s="53"/>
      <c r="D9" s="53"/>
      <c r="E9" s="53"/>
      <c r="F9" s="53"/>
      <c r="G9" s="53"/>
      <c r="H9" s="53"/>
      <c r="I9" s="53"/>
      <c r="J9" s="53"/>
      <c r="K9" s="53"/>
      <c r="L9" s="53"/>
    </row>
    <row r="10" spans="1:12" x14ac:dyDescent="0.35">
      <c r="A10" s="57">
        <v>1</v>
      </c>
      <c r="B10" s="54" t="s">
        <v>183</v>
      </c>
      <c r="C10" s="53"/>
      <c r="D10" s="53"/>
      <c r="E10" s="53"/>
      <c r="F10" s="53"/>
      <c r="G10" s="53"/>
      <c r="H10" s="53"/>
      <c r="I10" s="53"/>
      <c r="J10" s="53"/>
      <c r="K10" s="53"/>
      <c r="L10" s="53"/>
    </row>
    <row r="11" spans="1:12" x14ac:dyDescent="0.35">
      <c r="A11" s="60"/>
      <c r="B11" s="60"/>
      <c r="C11" s="54"/>
      <c r="D11" s="54"/>
      <c r="E11" s="53"/>
      <c r="F11" s="53"/>
      <c r="G11" s="53"/>
      <c r="H11" s="53"/>
      <c r="I11" s="53"/>
      <c r="J11" s="53"/>
      <c r="K11" s="53"/>
      <c r="L11" s="53"/>
    </row>
    <row r="12" spans="1:12" x14ac:dyDescent="0.35">
      <c r="A12" s="57"/>
      <c r="B12" s="53" t="s">
        <v>125</v>
      </c>
      <c r="C12" s="58" t="str">
        <f>HLOOKUP(102,B3:L8,3,FALSE)</f>
        <v>Marketing</v>
      </c>
      <c r="D12" s="53"/>
      <c r="E12" s="53"/>
      <c r="F12" s="53"/>
      <c r="G12" s="53"/>
      <c r="H12" s="53"/>
      <c r="I12" s="53"/>
      <c r="J12" s="53"/>
      <c r="K12" s="53"/>
      <c r="L12" s="53"/>
    </row>
    <row r="13" spans="1:12" x14ac:dyDescent="0.35">
      <c r="A13" s="60"/>
      <c r="B13" s="60"/>
      <c r="C13" s="53"/>
      <c r="D13" s="53"/>
      <c r="E13" s="53"/>
      <c r="F13" s="53"/>
      <c r="G13" s="53"/>
      <c r="H13" s="53"/>
      <c r="I13" s="53"/>
      <c r="J13" s="53"/>
      <c r="K13" s="53"/>
      <c r="L13" s="53"/>
    </row>
    <row r="14" spans="1:12" x14ac:dyDescent="0.35">
      <c r="A14" s="57">
        <v>2</v>
      </c>
      <c r="B14" s="54" t="s">
        <v>184</v>
      </c>
      <c r="C14" s="53"/>
      <c r="D14" s="53"/>
      <c r="E14" s="53"/>
      <c r="F14" s="53"/>
      <c r="G14" s="53"/>
      <c r="H14" s="53"/>
      <c r="I14" s="53"/>
      <c r="J14" s="53"/>
      <c r="K14" s="53"/>
      <c r="L14" s="53"/>
    </row>
    <row r="15" spans="1:12" x14ac:dyDescent="0.35">
      <c r="A15" s="60"/>
      <c r="B15" s="60"/>
      <c r="C15" s="54"/>
      <c r="D15" s="54"/>
      <c r="E15" s="53"/>
      <c r="F15" s="53"/>
      <c r="G15" s="53"/>
      <c r="H15" s="53"/>
      <c r="I15" s="53"/>
      <c r="J15" s="53"/>
      <c r="K15" s="53"/>
      <c r="L15" s="53"/>
    </row>
    <row r="16" spans="1:12" x14ac:dyDescent="0.35">
      <c r="A16" s="57"/>
      <c r="B16" s="53" t="s">
        <v>125</v>
      </c>
      <c r="C16" s="58">
        <f>HLOOKUP(105,B3:L8,4,FALSE)</f>
        <v>70000</v>
      </c>
      <c r="D16" s="53"/>
      <c r="E16" s="53"/>
      <c r="F16" s="53"/>
      <c r="G16" s="53"/>
      <c r="H16" s="53"/>
      <c r="I16" s="53"/>
      <c r="J16" s="53"/>
      <c r="K16" s="53"/>
      <c r="L16" s="53"/>
    </row>
    <row r="17" spans="1:12" x14ac:dyDescent="0.35">
      <c r="A17" s="60"/>
      <c r="B17" s="60"/>
      <c r="C17" s="53"/>
      <c r="D17" s="53"/>
      <c r="E17" s="53"/>
      <c r="F17" s="53"/>
      <c r="G17" s="53"/>
      <c r="H17" s="53"/>
      <c r="I17" s="53"/>
      <c r="J17" s="53"/>
      <c r="K17" s="53"/>
      <c r="L17" s="53"/>
    </row>
    <row r="18" spans="1:12" x14ac:dyDescent="0.35">
      <c r="A18" s="60"/>
      <c r="B18" s="60"/>
      <c r="C18" s="53"/>
      <c r="D18" s="53"/>
      <c r="E18" s="53"/>
      <c r="F18" s="53"/>
      <c r="G18" s="53"/>
      <c r="H18" s="53"/>
      <c r="I18" s="53"/>
      <c r="J18" s="53"/>
      <c r="K18" s="53"/>
      <c r="L18" s="53"/>
    </row>
    <row r="19" spans="1:12" x14ac:dyDescent="0.35">
      <c r="A19" s="57">
        <v>3</v>
      </c>
      <c r="B19" s="54" t="s">
        <v>185</v>
      </c>
      <c r="C19" s="54"/>
      <c r="D19" s="54"/>
      <c r="E19" s="53"/>
      <c r="F19" s="53"/>
      <c r="G19" s="53"/>
      <c r="H19" s="53"/>
      <c r="I19" s="53"/>
      <c r="J19" s="53"/>
      <c r="K19" s="53"/>
      <c r="L19" s="53"/>
    </row>
    <row r="20" spans="1:12" x14ac:dyDescent="0.35">
      <c r="A20" s="57"/>
      <c r="B20" s="57" t="s">
        <v>125</v>
      </c>
      <c r="C20" s="58">
        <f>HLOOKUP(107,B3:L8,6,FALSE)</f>
        <v>85000</v>
      </c>
      <c r="D20" s="53"/>
      <c r="E20" s="53"/>
      <c r="F20" s="53"/>
      <c r="G20" s="53"/>
      <c r="H20" s="53"/>
      <c r="I20" s="53"/>
      <c r="J20" s="53"/>
      <c r="K20" s="53"/>
      <c r="L20" s="53"/>
    </row>
    <row r="21" spans="1:12" x14ac:dyDescent="0.35">
      <c r="A21" s="60"/>
      <c r="B21" s="60"/>
      <c r="C21" s="53"/>
      <c r="D21" s="53"/>
      <c r="E21" s="53"/>
      <c r="F21" s="53"/>
      <c r="G21" s="53"/>
      <c r="H21" s="53"/>
      <c r="I21" s="53"/>
      <c r="J21" s="53"/>
      <c r="K21" s="53"/>
      <c r="L21" s="53"/>
    </row>
    <row r="22" spans="1:12" x14ac:dyDescent="0.35">
      <c r="A22" s="60"/>
      <c r="B22" s="60"/>
      <c r="C22" s="53"/>
      <c r="D22" s="53"/>
      <c r="E22" s="53"/>
      <c r="F22" s="53"/>
      <c r="G22" s="53"/>
      <c r="H22" s="53"/>
      <c r="I22" s="53"/>
      <c r="J22" s="53"/>
      <c r="K22" s="53"/>
      <c r="L22" s="53"/>
    </row>
  </sheetData>
  <mergeCells count="9">
    <mergeCell ref="A18:B18"/>
    <mergeCell ref="A21:B21"/>
    <mergeCell ref="A22:B22"/>
    <mergeCell ref="A1:B1"/>
    <mergeCell ref="A9:B9"/>
    <mergeCell ref="A11:B11"/>
    <mergeCell ref="A13:B13"/>
    <mergeCell ref="A15:B15"/>
    <mergeCell ref="A17:B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4AB3D-9889-4CEB-897C-293E8A47D8FD}">
  <dimension ref="A1:H21"/>
  <sheetViews>
    <sheetView workbookViewId="0">
      <selection activeCell="H15" sqref="H15"/>
    </sheetView>
  </sheetViews>
  <sheetFormatPr defaultRowHeight="14.5" x14ac:dyDescent="0.35"/>
  <cols>
    <col min="7" max="7" width="22.08984375" customWidth="1"/>
    <col min="8" max="8" width="14.7265625" customWidth="1"/>
  </cols>
  <sheetData>
    <row r="1" spans="1:8" x14ac:dyDescent="0.35">
      <c r="A1" s="1"/>
      <c r="B1" s="33" t="s">
        <v>186</v>
      </c>
      <c r="C1" s="33" t="s">
        <v>187</v>
      </c>
      <c r="D1" s="33" t="s">
        <v>188</v>
      </c>
      <c r="E1" s="33" t="s">
        <v>189</v>
      </c>
      <c r="F1" s="1"/>
      <c r="G1" s="1"/>
      <c r="H1" s="1"/>
    </row>
    <row r="2" spans="1:8" x14ac:dyDescent="0.35">
      <c r="A2" s="1"/>
      <c r="B2" s="61">
        <v>1</v>
      </c>
      <c r="C2" s="62">
        <v>8000</v>
      </c>
      <c r="D2" s="61" t="s">
        <v>190</v>
      </c>
      <c r="E2" s="61">
        <v>10</v>
      </c>
      <c r="F2" s="1"/>
      <c r="G2" s="1"/>
      <c r="H2" s="1"/>
    </row>
    <row r="3" spans="1:8" x14ac:dyDescent="0.35">
      <c r="A3" s="1"/>
      <c r="B3" s="61">
        <v>2</v>
      </c>
      <c r="C3" s="62">
        <v>11000</v>
      </c>
      <c r="D3" s="61" t="s">
        <v>190</v>
      </c>
      <c r="E3" s="61">
        <v>9</v>
      </c>
      <c r="F3" s="1"/>
      <c r="G3" s="1"/>
      <c r="H3" s="1"/>
    </row>
    <row r="4" spans="1:8" x14ac:dyDescent="0.35">
      <c r="A4" s="1"/>
      <c r="B4" s="61">
        <v>3</v>
      </c>
      <c r="C4" s="62">
        <v>6000</v>
      </c>
      <c r="D4" s="61" t="s">
        <v>191</v>
      </c>
      <c r="E4" s="61">
        <v>5</v>
      </c>
      <c r="F4" s="1"/>
      <c r="G4" s="1"/>
      <c r="H4" s="1"/>
    </row>
    <row r="5" spans="1:8" x14ac:dyDescent="0.35">
      <c r="A5" s="1"/>
      <c r="B5" s="61">
        <v>4</v>
      </c>
      <c r="C5" s="62">
        <v>15000</v>
      </c>
      <c r="D5" s="61" t="s">
        <v>190</v>
      </c>
      <c r="E5" s="61">
        <v>10</v>
      </c>
      <c r="F5" s="1"/>
      <c r="G5" s="1"/>
      <c r="H5" s="1"/>
    </row>
    <row r="6" spans="1:8" x14ac:dyDescent="0.35">
      <c r="A6" s="1"/>
      <c r="B6" s="61">
        <v>5</v>
      </c>
      <c r="C6" s="62">
        <v>10000</v>
      </c>
      <c r="D6" s="61" t="s">
        <v>191</v>
      </c>
      <c r="E6" s="61">
        <v>2</v>
      </c>
      <c r="F6" s="1"/>
      <c r="G6" s="1"/>
      <c r="H6" s="1"/>
    </row>
    <row r="7" spans="1:8" x14ac:dyDescent="0.35">
      <c r="A7" s="1"/>
      <c r="B7" s="61">
        <v>6</v>
      </c>
      <c r="C7" s="62">
        <v>15000</v>
      </c>
      <c r="D7" s="61" t="s">
        <v>190</v>
      </c>
      <c r="E7" s="61">
        <v>5</v>
      </c>
      <c r="F7" s="1"/>
      <c r="G7" s="1"/>
      <c r="H7" s="1"/>
    </row>
    <row r="8" spans="1:8" x14ac:dyDescent="0.35">
      <c r="A8" s="1"/>
      <c r="B8" s="61">
        <v>7</v>
      </c>
      <c r="C8" s="62">
        <v>13000</v>
      </c>
      <c r="D8" s="61" t="s">
        <v>190</v>
      </c>
      <c r="E8" s="61">
        <v>999</v>
      </c>
      <c r="F8" s="1"/>
      <c r="G8" s="1"/>
      <c r="H8" s="1"/>
    </row>
    <row r="9" spans="1:8" x14ac:dyDescent="0.35">
      <c r="A9" s="1"/>
      <c r="B9" s="61">
        <v>8</v>
      </c>
      <c r="C9" s="62">
        <v>8000</v>
      </c>
      <c r="D9" s="61" t="s">
        <v>190</v>
      </c>
      <c r="E9" s="61">
        <v>2</v>
      </c>
      <c r="F9" s="1"/>
      <c r="G9" s="1"/>
      <c r="H9" s="1"/>
    </row>
    <row r="10" spans="1:8" x14ac:dyDescent="0.35">
      <c r="A10" s="1"/>
      <c r="B10" s="61">
        <v>9</v>
      </c>
      <c r="C10" s="62">
        <v>11000</v>
      </c>
      <c r="D10" s="61" t="s">
        <v>191</v>
      </c>
      <c r="E10" s="61">
        <v>5</v>
      </c>
      <c r="F10" s="1"/>
      <c r="G10" s="1"/>
      <c r="H10" s="1"/>
    </row>
    <row r="11" spans="1:8" x14ac:dyDescent="0.35">
      <c r="A11" s="1"/>
      <c r="B11" s="61">
        <v>10</v>
      </c>
      <c r="C11" s="62">
        <v>9000</v>
      </c>
      <c r="D11" s="61" t="s">
        <v>190</v>
      </c>
      <c r="E11" s="61">
        <v>6</v>
      </c>
      <c r="F11" s="1"/>
      <c r="G11" s="1"/>
      <c r="H11" s="1"/>
    </row>
    <row r="12" spans="1:8" x14ac:dyDescent="0.35">
      <c r="A12" s="15"/>
      <c r="B12" s="15"/>
      <c r="C12" s="1"/>
      <c r="D12" s="1"/>
      <c r="E12" s="1"/>
      <c r="F12" s="1"/>
      <c r="G12" s="1"/>
      <c r="H12" s="1"/>
    </row>
    <row r="13" spans="1:8" x14ac:dyDescent="0.35">
      <c r="A13" s="15"/>
      <c r="B13" s="15"/>
      <c r="C13" s="1"/>
      <c r="D13" s="1"/>
      <c r="E13" s="1"/>
      <c r="F13" s="1"/>
      <c r="G13" s="1"/>
      <c r="H13" s="1"/>
    </row>
    <row r="14" spans="1:8" ht="15" thickBot="1" x14ac:dyDescent="0.4">
      <c r="A14" s="1"/>
      <c r="B14" s="36" t="s">
        <v>192</v>
      </c>
      <c r="C14" s="1"/>
      <c r="D14" s="1"/>
      <c r="E14" s="1"/>
      <c r="F14" s="1"/>
      <c r="G14" s="1"/>
      <c r="H14" s="1"/>
    </row>
    <row r="15" spans="1:8" ht="15" thickBot="1" x14ac:dyDescent="0.4">
      <c r="A15" s="1">
        <v>1</v>
      </c>
      <c r="B15" s="1" t="s">
        <v>193</v>
      </c>
      <c r="C15" s="1"/>
      <c r="D15" s="1"/>
      <c r="E15" s="1"/>
      <c r="F15" s="1"/>
      <c r="G15" s="1"/>
      <c r="H15" s="63">
        <f>SUMIF(D2:D11,"yes",C2:C11)</f>
        <v>79000</v>
      </c>
    </row>
    <row r="16" spans="1:8" ht="15" thickBot="1" x14ac:dyDescent="0.4">
      <c r="A16" s="1">
        <v>2</v>
      </c>
      <c r="B16" s="1" t="s">
        <v>194</v>
      </c>
      <c r="C16" s="1"/>
      <c r="D16" s="1"/>
      <c r="E16" s="1"/>
      <c r="F16" s="1"/>
      <c r="G16" s="1"/>
      <c r="H16" s="63">
        <f>SUMIF(D2:D11,"no",C2:C11)</f>
        <v>27000</v>
      </c>
    </row>
    <row r="17" spans="1:8" ht="15" thickBot="1" x14ac:dyDescent="0.4">
      <c r="A17" s="15"/>
      <c r="B17" s="15"/>
      <c r="C17" s="1"/>
      <c r="D17" s="1"/>
      <c r="E17" s="1"/>
      <c r="F17" s="1"/>
      <c r="G17" s="1"/>
      <c r="H17" s="1"/>
    </row>
    <row r="18" spans="1:8" ht="15" thickBot="1" x14ac:dyDescent="0.4">
      <c r="A18" s="1">
        <v>3</v>
      </c>
      <c r="B18" s="1" t="s">
        <v>195</v>
      </c>
      <c r="C18" s="1"/>
      <c r="D18" s="1"/>
      <c r="E18" s="1"/>
      <c r="F18" s="1"/>
      <c r="G18" s="1"/>
      <c r="H18" s="63">
        <f>SUMIF(C2:C11,"&gt;10000",E2:E11)</f>
        <v>1028</v>
      </c>
    </row>
    <row r="19" spans="1:8" ht="15" thickBot="1" x14ac:dyDescent="0.4">
      <c r="A19" s="15"/>
      <c r="B19" s="15"/>
      <c r="C19" s="1"/>
      <c r="D19" s="1"/>
      <c r="E19" s="1"/>
      <c r="F19" s="1"/>
      <c r="G19" s="1"/>
      <c r="H19" s="1"/>
    </row>
    <row r="20" spans="1:8" ht="15" thickBot="1" x14ac:dyDescent="0.4">
      <c r="A20" s="1">
        <v>4</v>
      </c>
      <c r="B20" s="1" t="s">
        <v>196</v>
      </c>
      <c r="C20" s="1"/>
      <c r="D20" s="1"/>
      <c r="E20" s="1"/>
      <c r="F20" s="1"/>
      <c r="G20" s="1"/>
      <c r="H20" s="63">
        <f>SUMIF(C2:C11,"&gt;10000")</f>
        <v>65000</v>
      </c>
    </row>
    <row r="21" spans="1:8" ht="15" thickBot="1" x14ac:dyDescent="0.4">
      <c r="A21" s="1">
        <v>5</v>
      </c>
      <c r="B21" s="1" t="s">
        <v>197</v>
      </c>
      <c r="C21" s="1"/>
      <c r="D21" s="1"/>
      <c r="E21" s="1"/>
      <c r="F21" s="1"/>
      <c r="G21" s="1"/>
      <c r="H21" s="63">
        <f>SUMIF(C2:C11,"&lt;9500")</f>
        <v>31000</v>
      </c>
    </row>
  </sheetData>
  <mergeCells count="4">
    <mergeCell ref="A12:B12"/>
    <mergeCell ref="A13:B13"/>
    <mergeCell ref="A17:B17"/>
    <mergeCell ref="A19:B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4A48F-48E1-45EE-BFB7-5E9CD377FC80}">
  <dimension ref="A1:G25"/>
  <sheetViews>
    <sheetView tabSelected="1" workbookViewId="0">
      <selection activeCell="C19" sqref="C19"/>
    </sheetView>
  </sheetViews>
  <sheetFormatPr defaultRowHeight="14.5" x14ac:dyDescent="0.35"/>
  <cols>
    <col min="1" max="1" width="4.6328125" customWidth="1"/>
    <col min="2" max="2" width="77" customWidth="1"/>
    <col min="3" max="3" width="20.6328125" customWidth="1"/>
    <col min="4" max="4" width="17.54296875" customWidth="1"/>
    <col min="5" max="5" width="15.36328125" customWidth="1"/>
    <col min="7" max="7" width="12.08984375" customWidth="1"/>
  </cols>
  <sheetData>
    <row r="1" spans="1:7" x14ac:dyDescent="0.35">
      <c r="A1" s="64"/>
      <c r="B1" s="65" t="s">
        <v>198</v>
      </c>
      <c r="C1" s="70"/>
      <c r="D1" s="70"/>
      <c r="E1" s="64"/>
      <c r="F1" s="64"/>
      <c r="G1" s="64"/>
    </row>
    <row r="2" spans="1:7" x14ac:dyDescent="0.35">
      <c r="A2" s="64"/>
      <c r="B2" s="64"/>
      <c r="C2" s="71"/>
      <c r="D2" s="71"/>
      <c r="E2" s="64"/>
      <c r="F2" s="71"/>
      <c r="G2" s="71"/>
    </row>
    <row r="3" spans="1:7" x14ac:dyDescent="0.35">
      <c r="A3" s="64"/>
      <c r="B3" s="66" t="s">
        <v>199</v>
      </c>
      <c r="C3" s="66" t="s">
        <v>200</v>
      </c>
      <c r="D3" s="66" t="s">
        <v>201</v>
      </c>
      <c r="E3" s="66" t="s">
        <v>202</v>
      </c>
      <c r="F3" s="66" t="s">
        <v>203</v>
      </c>
      <c r="G3" s="66" t="s">
        <v>204</v>
      </c>
    </row>
    <row r="4" spans="1:7" x14ac:dyDescent="0.35">
      <c r="A4" s="64"/>
      <c r="B4" s="67" t="s">
        <v>205</v>
      </c>
      <c r="C4" s="67">
        <v>5</v>
      </c>
      <c r="D4" s="67" t="s">
        <v>206</v>
      </c>
      <c r="E4" s="67">
        <v>15</v>
      </c>
      <c r="F4" s="67">
        <v>500</v>
      </c>
      <c r="G4" s="67">
        <v>7500</v>
      </c>
    </row>
    <row r="5" spans="1:7" x14ac:dyDescent="0.35">
      <c r="A5" s="64"/>
      <c r="B5" s="67" t="s">
        <v>207</v>
      </c>
      <c r="C5" s="67">
        <v>4</v>
      </c>
      <c r="D5" s="67" t="s">
        <v>206</v>
      </c>
      <c r="E5" s="67">
        <v>10</v>
      </c>
      <c r="F5" s="67">
        <v>800</v>
      </c>
      <c r="G5" s="67">
        <v>8000</v>
      </c>
    </row>
    <row r="6" spans="1:7" x14ac:dyDescent="0.35">
      <c r="A6" s="64"/>
      <c r="B6" s="67" t="s">
        <v>208</v>
      </c>
      <c r="C6" s="67">
        <v>3</v>
      </c>
      <c r="D6" s="67" t="s">
        <v>209</v>
      </c>
      <c r="E6" s="67">
        <v>20</v>
      </c>
      <c r="F6" s="67">
        <v>400</v>
      </c>
      <c r="G6" s="67">
        <v>8000</v>
      </c>
    </row>
    <row r="7" spans="1:7" x14ac:dyDescent="0.35">
      <c r="A7" s="64"/>
      <c r="B7" s="67" t="s">
        <v>210</v>
      </c>
      <c r="C7" s="67">
        <v>4</v>
      </c>
      <c r="D7" s="67" t="s">
        <v>206</v>
      </c>
      <c r="E7" s="67">
        <v>12</v>
      </c>
      <c r="F7" s="67">
        <v>1000</v>
      </c>
      <c r="G7" s="67">
        <v>12000</v>
      </c>
    </row>
    <row r="8" spans="1:7" x14ac:dyDescent="0.35">
      <c r="A8" s="64"/>
      <c r="B8" s="67" t="s">
        <v>211</v>
      </c>
      <c r="C8" s="67">
        <v>5</v>
      </c>
      <c r="D8" s="67" t="s">
        <v>206</v>
      </c>
      <c r="E8" s="67">
        <v>14</v>
      </c>
      <c r="F8" s="67">
        <v>1500</v>
      </c>
      <c r="G8" s="67">
        <v>21000</v>
      </c>
    </row>
    <row r="9" spans="1:7" x14ac:dyDescent="0.35">
      <c r="A9" s="64"/>
      <c r="B9" s="67" t="s">
        <v>212</v>
      </c>
      <c r="C9" s="67">
        <v>4</v>
      </c>
      <c r="D9" s="67" t="s">
        <v>213</v>
      </c>
      <c r="E9" s="67">
        <v>18</v>
      </c>
      <c r="F9" s="67">
        <v>600</v>
      </c>
      <c r="G9" s="67">
        <v>10800</v>
      </c>
    </row>
    <row r="10" spans="1:7" x14ac:dyDescent="0.35">
      <c r="A10" s="64"/>
      <c r="B10" s="64"/>
      <c r="C10" s="72"/>
      <c r="D10" s="72"/>
      <c r="E10" s="64"/>
      <c r="F10" s="72"/>
      <c r="G10" s="72"/>
    </row>
    <row r="11" spans="1:7" x14ac:dyDescent="0.35">
      <c r="A11" s="64">
        <v>1</v>
      </c>
      <c r="B11" s="68" t="s">
        <v>214</v>
      </c>
      <c r="C11" s="70"/>
      <c r="D11" s="70"/>
      <c r="E11" s="64"/>
      <c r="F11" s="70"/>
      <c r="G11" s="70"/>
    </row>
    <row r="12" spans="1:7" x14ac:dyDescent="0.35">
      <c r="A12" s="64"/>
      <c r="B12" s="64"/>
      <c r="C12" s="73" t="s">
        <v>124</v>
      </c>
      <c r="D12" s="73"/>
      <c r="E12" s="64"/>
      <c r="F12" s="70"/>
      <c r="G12" s="70"/>
    </row>
    <row r="13" spans="1:7" x14ac:dyDescent="0.35">
      <c r="A13" s="64"/>
      <c r="B13" s="40" t="s">
        <v>125</v>
      </c>
      <c r="C13" s="45">
        <f>SUMIFS(G4:G9,C4:C9,5)</f>
        <v>28500</v>
      </c>
      <c r="D13" s="64"/>
      <c r="E13" s="64"/>
      <c r="F13" s="70"/>
      <c r="G13" s="70"/>
    </row>
    <row r="14" spans="1:7" x14ac:dyDescent="0.35">
      <c r="A14" s="64"/>
      <c r="B14" s="64"/>
      <c r="C14" s="74"/>
      <c r="D14" s="74"/>
      <c r="E14" s="64"/>
      <c r="F14" s="70"/>
      <c r="G14" s="70"/>
    </row>
    <row r="15" spans="1:7" x14ac:dyDescent="0.35">
      <c r="A15" s="64"/>
      <c r="B15" s="69"/>
      <c r="C15" s="69"/>
      <c r="D15" s="69"/>
      <c r="E15" s="69"/>
      <c r="F15" s="69"/>
      <c r="G15" s="69"/>
    </row>
    <row r="16" spans="1:7" x14ac:dyDescent="0.35">
      <c r="A16" s="64">
        <v>2</v>
      </c>
      <c r="B16" s="68" t="s">
        <v>215</v>
      </c>
      <c r="C16" s="70"/>
      <c r="D16" s="70"/>
      <c r="E16" s="64"/>
      <c r="F16" s="70"/>
      <c r="G16" s="70"/>
    </row>
    <row r="17" spans="1:7" x14ac:dyDescent="0.35">
      <c r="A17" s="64"/>
      <c r="B17" s="64"/>
      <c r="C17" s="70"/>
      <c r="D17" s="70"/>
      <c r="E17" s="64"/>
      <c r="F17" s="70"/>
      <c r="G17" s="70"/>
    </row>
    <row r="18" spans="1:7" x14ac:dyDescent="0.35">
      <c r="A18" s="64"/>
      <c r="B18" s="64"/>
      <c r="C18" s="73" t="s">
        <v>124</v>
      </c>
      <c r="D18" s="73"/>
      <c r="E18" s="64"/>
      <c r="F18" s="70"/>
      <c r="G18" s="70"/>
    </row>
    <row r="19" spans="1:7" x14ac:dyDescent="0.35">
      <c r="A19" s="64"/>
      <c r="B19" s="40" t="s">
        <v>125</v>
      </c>
      <c r="C19" s="45">
        <f>SUMIFS(G4:G9,C4:C9,"&gt;=4",D4:D9,"june")</f>
        <v>48500</v>
      </c>
      <c r="D19" s="64"/>
      <c r="E19" s="64"/>
      <c r="F19" s="70"/>
      <c r="G19" s="70"/>
    </row>
    <row r="20" spans="1:7" x14ac:dyDescent="0.35">
      <c r="A20" s="64"/>
      <c r="B20" s="64"/>
      <c r="C20" s="70"/>
      <c r="D20" s="70"/>
      <c r="E20" s="64"/>
      <c r="F20" s="70"/>
      <c r="G20" s="70"/>
    </row>
    <row r="21" spans="1:7" x14ac:dyDescent="0.35">
      <c r="A21" s="64"/>
      <c r="B21" s="64"/>
      <c r="C21" s="74"/>
      <c r="D21" s="74"/>
      <c r="E21" s="64"/>
      <c r="F21" s="70"/>
      <c r="G21" s="70"/>
    </row>
    <row r="22" spans="1:7" x14ac:dyDescent="0.35">
      <c r="A22" s="64">
        <v>3</v>
      </c>
      <c r="B22" s="68" t="s">
        <v>216</v>
      </c>
      <c r="C22" s="70"/>
      <c r="D22" s="70"/>
      <c r="E22" s="64"/>
      <c r="F22" s="70"/>
      <c r="G22" s="70"/>
    </row>
    <row r="23" spans="1:7" x14ac:dyDescent="0.35">
      <c r="A23" s="64"/>
      <c r="B23" s="64"/>
      <c r="C23" s="73" t="s">
        <v>124</v>
      </c>
      <c r="D23" s="73"/>
      <c r="E23" s="64"/>
      <c r="F23" s="70"/>
      <c r="G23" s="70"/>
    </row>
    <row r="24" spans="1:7" x14ac:dyDescent="0.35">
      <c r="A24" s="64"/>
      <c r="B24" s="40" t="s">
        <v>125</v>
      </c>
      <c r="C24" s="45">
        <f>SUMIFS(E4:E9,C4:C9,"&gt;=4",F4:F9,"&gt;=800")</f>
        <v>36</v>
      </c>
      <c r="D24" s="64"/>
      <c r="E24" s="64"/>
      <c r="F24" s="70"/>
      <c r="G24" s="70"/>
    </row>
    <row r="25" spans="1:7" x14ac:dyDescent="0.35">
      <c r="A25" s="64"/>
      <c r="B25" s="64"/>
      <c r="C25" s="70"/>
      <c r="D25" s="70"/>
      <c r="E25" s="64"/>
      <c r="F25" s="70"/>
      <c r="G25" s="70"/>
    </row>
  </sheetData>
  <mergeCells count="30">
    <mergeCell ref="F24:G24"/>
    <mergeCell ref="C25:D25"/>
    <mergeCell ref="F25:G25"/>
    <mergeCell ref="C21:D21"/>
    <mergeCell ref="F21:G21"/>
    <mergeCell ref="C22:D22"/>
    <mergeCell ref="F22:G22"/>
    <mergeCell ref="C23:D23"/>
    <mergeCell ref="F23:G23"/>
    <mergeCell ref="C17:D17"/>
    <mergeCell ref="F17:G17"/>
    <mergeCell ref="C18:D18"/>
    <mergeCell ref="F18:G18"/>
    <mergeCell ref="F19:G19"/>
    <mergeCell ref="C20:D20"/>
    <mergeCell ref="F20:G20"/>
    <mergeCell ref="C12:D12"/>
    <mergeCell ref="F12:G12"/>
    <mergeCell ref="F13:G13"/>
    <mergeCell ref="C14:D14"/>
    <mergeCell ref="F14:G14"/>
    <mergeCell ref="C16:D16"/>
    <mergeCell ref="F16:G16"/>
    <mergeCell ref="C1:D1"/>
    <mergeCell ref="C2:D2"/>
    <mergeCell ref="F2:G2"/>
    <mergeCell ref="C10:D10"/>
    <mergeCell ref="F10:G10"/>
    <mergeCell ref="C11:D11"/>
    <mergeCell ref="F11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razin razi</dc:creator>
  <cp:lastModifiedBy>razin razi</cp:lastModifiedBy>
  <dcterms:created xsi:type="dcterms:W3CDTF">2025-07-18T15:24:02Z</dcterms:created>
  <dcterms:modified xsi:type="dcterms:W3CDTF">2025-07-19T09:46:05Z</dcterms:modified>
</cp:coreProperties>
</file>