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im\Downloads\KiCad Projects\PCB_Business_Card\Resource_Documents\"/>
    </mc:Choice>
  </mc:AlternateContent>
  <xr:revisionPtr revIDLastSave="0" documentId="13_ncr:1_{383AD707-2632-4A11-A545-8FD25BC2A707}" xr6:coauthVersionLast="47" xr6:coauthVersionMax="47" xr10:uidLastSave="{00000000-0000-0000-0000-000000000000}"/>
  <bookViews>
    <workbookView xWindow="-110" yWindow="-110" windowWidth="19420" windowHeight="10300" xr2:uid="{8CE38636-6DAC-4B3B-8934-1E4F4D0D1D5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6" i="1" l="1"/>
  <c r="L52" i="1" l="1"/>
  <c r="L50" i="1"/>
  <c r="Z20" i="1"/>
  <c r="L54" i="1" l="1"/>
  <c r="L55" i="1" s="1"/>
  <c r="Z22" i="1"/>
  <c r="Z24" i="1" s="1"/>
  <c r="L22" i="1"/>
  <c r="L23" i="1"/>
  <c r="L20" i="1"/>
  <c r="Z27" i="1" l="1"/>
  <c r="Z28" i="1" s="1"/>
  <c r="L27" i="1"/>
  <c r="L26" i="1"/>
  <c r="L28" i="1"/>
  <c r="L25" i="1"/>
  <c r="L30" i="1" l="1"/>
</calcChain>
</file>

<file path=xl/sharedStrings.xml><?xml version="1.0" encoding="utf-8"?>
<sst xmlns="http://schemas.openxmlformats.org/spreadsheetml/2006/main" count="47" uniqueCount="32">
  <si>
    <t>a0 (m)</t>
  </si>
  <si>
    <t>b0 (m)</t>
  </si>
  <si>
    <t>t (m)</t>
  </si>
  <si>
    <t>w (m)</t>
  </si>
  <si>
    <t>g (m)</t>
  </si>
  <si>
    <t>Nant</t>
  </si>
  <si>
    <t>d</t>
  </si>
  <si>
    <t>x1</t>
  </si>
  <si>
    <t>x2</t>
  </si>
  <si>
    <t>x3</t>
  </si>
  <si>
    <t>x4</t>
  </si>
  <si>
    <t>by Loann BOUDIN | 2019</t>
  </si>
  <si>
    <t>based on NXP antenna design guide</t>
  </si>
  <si>
    <t>aAvg</t>
  </si>
  <si>
    <t>bAvg</t>
  </si>
  <si>
    <t>variables</t>
  </si>
  <si>
    <t>Lant (H)</t>
  </si>
  <si>
    <t>results</t>
  </si>
  <si>
    <t>Rectangular Antenna Calculator</t>
  </si>
  <si>
    <t>Circular Antenna Calculator</t>
  </si>
  <si>
    <t>by Rahim Aziz | 2019</t>
  </si>
  <si>
    <t>l</t>
  </si>
  <si>
    <t>D0</t>
  </si>
  <si>
    <t>based on STM antenna design guide</t>
  </si>
  <si>
    <t>rin (m)</t>
  </si>
  <si>
    <t>rout (m)</t>
  </si>
  <si>
    <t>a (m)</t>
  </si>
  <si>
    <t>c (m)</t>
  </si>
  <si>
    <t>Lant (uH)</t>
  </si>
  <si>
    <t>Dvag (m)</t>
  </si>
  <si>
    <t>d (m)</t>
  </si>
  <si>
    <t>Lant (nH)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</si>
</sst>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11" fontId="0" fillId="2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1" applyBorder="1"/>
    <xf numFmtId="0" fontId="0" fillId="3" borderId="1" xfId="0" applyFill="1" applyBorder="1"/>
    <xf numFmtId="11" fontId="0" fillId="3" borderId="1" xfId="0" applyNumberFormat="1" applyFill="1" applyBorder="1"/>
    <xf numFmtId="0" fontId="1" fillId="2" borderId="10" xfId="0" applyFont="1" applyFill="1" applyBorder="1"/>
    <xf numFmtId="164" fontId="1" fillId="2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649305</xdr:colOff>
      <xdr:row>6</xdr:row>
      <xdr:rowOff>173182</xdr:rowOff>
    </xdr:from>
    <xdr:to>
      <xdr:col>9</xdr:col>
      <xdr:colOff>282689</xdr:colOff>
      <xdr:row>31</xdr:row>
      <xdr:rowOff>113364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7E9E0F7-EB25-4734-9659-C6340AE6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3305" y="1506682"/>
          <a:ext cx="5729384" cy="4751614"/>
        </a:xfrm>
        <a:prstGeom prst="rect">
          <a:avLst/>
        </a:prstGeom>
      </xdr:spPr>
    </xdr:pic>
    <xdr:clientData/>
  </xdr:twoCellAnchor>
  <xdr:twoCellAnchor editAs="oneCell">
    <xdr:from>
      <xdr:col>16</xdr:col>
      <xdr:colOff>18143</xdr:colOff>
      <xdr:row>7</xdr:row>
      <xdr:rowOff>18143</xdr:rowOff>
    </xdr:from>
    <xdr:to>
      <xdr:col>21</xdr:col>
      <xdr:colOff>580571</xdr:colOff>
      <xdr:row>32</xdr:row>
      <xdr:rowOff>159545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95C8F9-B087-E763-E974-AA2DC8818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0143" y="1288143"/>
          <a:ext cx="4372428" cy="4719806"/>
        </a:xfrm>
        <a:prstGeom prst="rect">
          <a:avLst/>
        </a:prstGeom>
      </xdr:spPr>
    </xdr:pic>
    <xdr:clientData/>
  </xdr:twoCellAnchor>
  <xdr:twoCellAnchor editAs="oneCell">
    <xdr:from>
      <xdr:col>2</xdr:col>
      <xdr:colOff>15875</xdr:colOff>
      <xdr:row>43</xdr:row>
      <xdr:rowOff>47625</xdr:rowOff>
    </xdr:from>
    <xdr:to>
      <xdr:col>8</xdr:col>
      <xdr:colOff>416181</xdr:colOff>
      <xdr:row>53</xdr:row>
      <xdr:rowOff>133906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D76C1E-E628-99E9-F1BB-A113E8A59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9875" y="8239125"/>
          <a:ext cx="4972306" cy="200035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8</xdr:col>
      <xdr:colOff>749573</xdr:colOff>
      <xdr:row>65</xdr:row>
      <xdr:rowOff>94445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B5A2D3C-CAF9-8A51-418E-D8419EAE6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10477500"/>
          <a:ext cx="5321573" cy="1981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.com/resource/en/application_note/an2972-how-to-design-an-antenna-for-dynamic-nfc-tags-stmicroelectronics.pdf" TargetMode="External"/><Relationship Id="rId2" Type="http://schemas.openxmlformats.org/officeDocument/2006/relationships/hyperlink" Target="https://www.nxp.com/docs/en/application-note/AN1445_An1444.zip" TargetMode="External"/><Relationship Id="rId1" Type="http://schemas.openxmlformats.org/officeDocument/2006/relationships/hyperlink" Target="https://www.nxp.com/docs/en/application-note/AN1445_An1444.zip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267D-1389-43DD-98C2-78597FD78C9E}">
  <dimension ref="A2:AA69"/>
  <sheetViews>
    <sheetView tabSelected="1" topLeftCell="H39" zoomScaleNormal="100" workbookViewId="0">
      <selection activeCell="L45" sqref="L45"/>
    </sheetView>
  </sheetViews>
  <sheetFormatPr defaultColWidth="10.90625" defaultRowHeight="14.5" x14ac:dyDescent="0.35"/>
  <sheetData>
    <row r="2" spans="1:27" x14ac:dyDescent="0.35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  <c r="P2" s="9"/>
      <c r="Q2" s="10"/>
      <c r="R2" s="10"/>
      <c r="S2" s="10"/>
      <c r="T2" s="10"/>
      <c r="U2" s="10"/>
      <c r="V2" s="10"/>
      <c r="W2" s="10"/>
      <c r="X2" s="10"/>
      <c r="Y2" s="10"/>
      <c r="Z2" s="10"/>
      <c r="AA2" s="11"/>
    </row>
    <row r="3" spans="1:27" x14ac:dyDescent="0.35">
      <c r="B3" s="7"/>
      <c r="M3" s="5"/>
      <c r="P3" s="7"/>
      <c r="AA3" s="5"/>
    </row>
    <row r="4" spans="1:27" x14ac:dyDescent="0.35">
      <c r="B4" s="7"/>
      <c r="C4" t="s">
        <v>18</v>
      </c>
      <c r="M4" s="5"/>
      <c r="P4" s="7"/>
      <c r="Q4" t="s">
        <v>19</v>
      </c>
      <c r="AA4" s="5"/>
    </row>
    <row r="5" spans="1:27" x14ac:dyDescent="0.35">
      <c r="A5" s="7"/>
      <c r="B5" s="7"/>
      <c r="C5" t="s">
        <v>11</v>
      </c>
      <c r="M5" s="5"/>
      <c r="O5" s="7"/>
      <c r="P5" s="7"/>
      <c r="Q5" t="s">
        <v>20</v>
      </c>
      <c r="AA5" s="5"/>
    </row>
    <row r="6" spans="1:27" x14ac:dyDescent="0.35">
      <c r="A6" s="7"/>
      <c r="B6" s="7"/>
      <c r="C6" s="12" t="s">
        <v>12</v>
      </c>
      <c r="M6" s="5"/>
      <c r="O6" s="7"/>
      <c r="P6" s="7"/>
      <c r="Q6" s="12" t="s">
        <v>12</v>
      </c>
      <c r="AA6" s="5"/>
    </row>
    <row r="7" spans="1:27" x14ac:dyDescent="0.35">
      <c r="A7" s="7"/>
      <c r="B7" s="7"/>
      <c r="M7" s="5"/>
      <c r="O7" s="7"/>
      <c r="P7" s="7"/>
      <c r="AA7" s="5"/>
    </row>
    <row r="8" spans="1:27" x14ac:dyDescent="0.35">
      <c r="A8" s="7"/>
      <c r="B8" s="7"/>
      <c r="M8" s="5"/>
      <c r="O8" s="7"/>
      <c r="P8" s="7"/>
      <c r="AA8" s="5"/>
    </row>
    <row r="9" spans="1:27" x14ac:dyDescent="0.35">
      <c r="A9" s="7"/>
      <c r="B9" s="7"/>
      <c r="K9" s="1" t="s">
        <v>15</v>
      </c>
      <c r="M9" s="5"/>
      <c r="O9" s="7"/>
      <c r="P9" s="7"/>
      <c r="Y9" s="1" t="s">
        <v>15</v>
      </c>
      <c r="AA9" s="5"/>
    </row>
    <row r="10" spans="1:27" x14ac:dyDescent="0.35">
      <c r="A10" s="7"/>
      <c r="B10" s="7"/>
      <c r="K10" s="2" t="s">
        <v>0</v>
      </c>
      <c r="L10" s="3">
        <v>0.05</v>
      </c>
      <c r="M10" s="5"/>
      <c r="O10" s="7"/>
      <c r="P10" s="7"/>
      <c r="Y10" s="2" t="s">
        <v>22</v>
      </c>
      <c r="Z10" s="3">
        <v>4.1000000000000002E-2</v>
      </c>
      <c r="AA10" s="5"/>
    </row>
    <row r="11" spans="1:27" x14ac:dyDescent="0.35">
      <c r="A11" s="7"/>
      <c r="B11" s="7"/>
      <c r="K11" s="2" t="s">
        <v>1</v>
      </c>
      <c r="L11" s="3">
        <v>3.6999999999999998E-2</v>
      </c>
      <c r="M11" s="5"/>
      <c r="O11" s="7"/>
      <c r="P11" s="7"/>
      <c r="Y11" s="2" t="s">
        <v>2</v>
      </c>
      <c r="Z11" s="3">
        <v>3.4999999999999997E-5</v>
      </c>
      <c r="AA11" s="5"/>
    </row>
    <row r="12" spans="1:27" x14ac:dyDescent="0.35">
      <c r="A12" s="7"/>
      <c r="B12" s="7"/>
      <c r="K12" s="2" t="s">
        <v>2</v>
      </c>
      <c r="L12" s="3">
        <v>3.4789999999999997E-5</v>
      </c>
      <c r="M12" s="5"/>
      <c r="O12" s="7"/>
      <c r="P12" s="7"/>
      <c r="Y12" s="2" t="s">
        <v>3</v>
      </c>
      <c r="Z12" s="3">
        <v>2.9999999999999997E-4</v>
      </c>
      <c r="AA12" s="5"/>
    </row>
    <row r="13" spans="1:27" x14ac:dyDescent="0.35">
      <c r="A13" s="7"/>
      <c r="B13" s="7"/>
      <c r="K13" s="2" t="s">
        <v>3</v>
      </c>
      <c r="L13" s="3">
        <v>2.9999999999999997E-4</v>
      </c>
      <c r="M13" s="5"/>
      <c r="O13" s="7"/>
      <c r="P13" s="7"/>
      <c r="Y13" s="2" t="s">
        <v>4</v>
      </c>
      <c r="Z13" s="3">
        <v>2.9999999999999997E-4</v>
      </c>
      <c r="AA13" s="5"/>
    </row>
    <row r="14" spans="1:27" x14ac:dyDescent="0.35">
      <c r="A14" s="7"/>
      <c r="B14" s="7"/>
      <c r="K14" s="2" t="s">
        <v>4</v>
      </c>
      <c r="L14" s="3">
        <v>2.9999999999999997E-4</v>
      </c>
      <c r="M14" s="5"/>
      <c r="O14" s="7"/>
      <c r="P14" s="7"/>
      <c r="Y14" s="2" t="s">
        <v>5</v>
      </c>
      <c r="Z14" s="3">
        <v>6</v>
      </c>
      <c r="AA14" s="5"/>
    </row>
    <row r="15" spans="1:27" x14ac:dyDescent="0.35">
      <c r="A15" s="7"/>
      <c r="B15" s="7"/>
      <c r="K15" s="2" t="s">
        <v>5</v>
      </c>
      <c r="L15" s="3">
        <v>5</v>
      </c>
      <c r="M15" s="5"/>
      <c r="O15" s="7"/>
      <c r="P15" s="7"/>
      <c r="AA15" s="5"/>
    </row>
    <row r="16" spans="1:27" x14ac:dyDescent="0.35">
      <c r="A16" s="7"/>
      <c r="B16" s="7"/>
      <c r="M16" s="5"/>
      <c r="O16" s="7"/>
      <c r="P16" s="7"/>
      <c r="AA16" s="5"/>
    </row>
    <row r="17" spans="2:27" x14ac:dyDescent="0.35">
      <c r="B17" s="7"/>
      <c r="M17" s="5"/>
      <c r="P17" s="7"/>
      <c r="AA17" s="5"/>
    </row>
    <row r="18" spans="2:27" x14ac:dyDescent="0.35">
      <c r="B18" s="7"/>
      <c r="M18" s="5"/>
      <c r="P18" s="7"/>
      <c r="AA18" s="5"/>
    </row>
    <row r="19" spans="2:27" x14ac:dyDescent="0.35">
      <c r="B19" s="7"/>
      <c r="K19" s="1" t="s">
        <v>17</v>
      </c>
      <c r="M19" s="5"/>
      <c r="P19" s="7"/>
      <c r="Y19" s="1" t="s">
        <v>17</v>
      </c>
      <c r="AA19" s="5"/>
    </row>
    <row r="20" spans="2:27" x14ac:dyDescent="0.35">
      <c r="B20" s="7"/>
      <c r="K20" s="13" t="s">
        <v>6</v>
      </c>
      <c r="L20" s="13">
        <f>(2*(L12+L13))/PI()</f>
        <v>2.1313393359094254E-4</v>
      </c>
      <c r="M20" s="5"/>
      <c r="P20" s="7"/>
      <c r="Y20" s="13" t="s">
        <v>30</v>
      </c>
      <c r="Z20" s="14">
        <f>(2*(Z12+Z13))/PI()</f>
        <v>3.8197186342054881E-4</v>
      </c>
      <c r="AA20" s="5"/>
    </row>
    <row r="21" spans="2:27" x14ac:dyDescent="0.35">
      <c r="B21" s="7"/>
      <c r="M21" s="5"/>
      <c r="P21" s="7"/>
      <c r="AA21" s="5"/>
    </row>
    <row r="22" spans="2:27" x14ac:dyDescent="0.35">
      <c r="B22" s="7"/>
      <c r="K22" s="13" t="s">
        <v>13</v>
      </c>
      <c r="L22" s="14">
        <f>L10-L15*(L14+L13)</f>
        <v>4.7E-2</v>
      </c>
      <c r="M22" s="5"/>
      <c r="P22" s="7"/>
      <c r="Y22" s="13" t="s">
        <v>29</v>
      </c>
      <c r="Z22" s="14">
        <f xml:space="preserve"> Z10 - Z14 * (Z12 + Z13)</f>
        <v>3.7400000000000003E-2</v>
      </c>
      <c r="AA22" s="5"/>
    </row>
    <row r="23" spans="2:27" x14ac:dyDescent="0.35">
      <c r="B23" s="7"/>
      <c r="K23" s="13" t="s">
        <v>14</v>
      </c>
      <c r="L23" s="14">
        <f>L11-L15*(L14+L13)</f>
        <v>3.3999999999999996E-2</v>
      </c>
      <c r="M23" s="5"/>
      <c r="P23" s="7"/>
      <c r="AA23" s="5"/>
    </row>
    <row r="24" spans="2:27" x14ac:dyDescent="0.35">
      <c r="B24" s="7"/>
      <c r="M24" s="5"/>
      <c r="P24" s="7"/>
      <c r="Y24" s="13" t="s">
        <v>21</v>
      </c>
      <c r="Z24" s="14">
        <f xml:space="preserve"> Z22 * PI()</f>
        <v>0.11749556524425828</v>
      </c>
      <c r="AA24" s="5"/>
    </row>
    <row r="25" spans="2:27" ht="15" thickBot="1" x14ac:dyDescent="0.4">
      <c r="B25" s="7"/>
      <c r="K25" s="13" t="s">
        <v>7</v>
      </c>
      <c r="L25" s="14">
        <f>L22*LN((2*L22*L23)/(L20*(L22+SQRT(L22^2+L23^2))))</f>
        <v>0.23318802681644357</v>
      </c>
      <c r="M25" s="5"/>
      <c r="P25" s="7"/>
      <c r="AA25" s="5"/>
    </row>
    <row r="26" spans="2:27" ht="15" thickBot="1" x14ac:dyDescent="0.4">
      <c r="B26" s="7"/>
      <c r="K26" s="13" t="s">
        <v>8</v>
      </c>
      <c r="L26" s="14">
        <f>L23*LN((2*L22*L23)/(L20*(L23+SQRT(L22^2+L23^2))))</f>
        <v>0.1731826567925191</v>
      </c>
      <c r="M26" s="5"/>
      <c r="P26" s="7"/>
      <c r="Y26" s="15" t="s">
        <v>31</v>
      </c>
      <c r="Z26" s="16">
        <f xml:space="preserve"> 2 * (Z24*100) * (LN((Z24*100)/(Z20*100)) - 1.07) * (Z14^1.8)</f>
        <v>2754.2199484925009</v>
      </c>
      <c r="AA26" s="5"/>
    </row>
    <row r="27" spans="2:27" ht="15" thickBot="1" x14ac:dyDescent="0.4">
      <c r="B27" s="7"/>
      <c r="K27" s="13" t="s">
        <v>9</v>
      </c>
      <c r="L27" s="14">
        <f>2*(L22+L23-SQRT(L22^2+L23^2))</f>
        <v>4.5982759901814566E-2</v>
      </c>
      <c r="M27" s="5"/>
      <c r="P27" s="7"/>
      <c r="Y27" s="15" t="s">
        <v>28</v>
      </c>
      <c r="Z27" s="16">
        <f>Z26/1000</f>
        <v>2.754219948492501</v>
      </c>
      <c r="AA27" s="5"/>
    </row>
    <row r="28" spans="2:27" ht="15" thickBot="1" x14ac:dyDescent="0.4">
      <c r="B28" s="7"/>
      <c r="K28" s="13" t="s">
        <v>10</v>
      </c>
      <c r="L28" s="13">
        <f>(L22+L23)/4</f>
        <v>2.0249999999999997E-2</v>
      </c>
      <c r="M28" s="5"/>
      <c r="P28" s="7"/>
      <c r="Y28" s="15" t="s">
        <v>16</v>
      </c>
      <c r="Z28" s="16">
        <f>Z27/1000000</f>
        <v>2.7542199484925011E-6</v>
      </c>
      <c r="AA28" s="5"/>
    </row>
    <row r="29" spans="2:27" ht="15" thickBot="1" x14ac:dyDescent="0.4">
      <c r="B29" s="7"/>
      <c r="M29" s="5"/>
      <c r="P29" s="7"/>
      <c r="AA29" s="5"/>
    </row>
    <row r="30" spans="2:27" ht="15" thickBot="1" x14ac:dyDescent="0.4">
      <c r="B30" s="7"/>
      <c r="K30" s="15" t="s">
        <v>16</v>
      </c>
      <c r="L30" s="16">
        <f>(0.00000125663/PI())*(L25+L26-L27+L28)*(L15^1.8)</f>
        <v>2.7587707607932413E-6</v>
      </c>
      <c r="M30" s="5"/>
      <c r="P30" s="7"/>
      <c r="AA30" s="5"/>
    </row>
    <row r="31" spans="2:27" x14ac:dyDescent="0.35">
      <c r="B31" s="7"/>
      <c r="M31" s="5"/>
      <c r="P31" s="7"/>
      <c r="AA31" s="5"/>
    </row>
    <row r="32" spans="2:27" x14ac:dyDescent="0.35">
      <c r="B32" s="7"/>
      <c r="M32" s="5"/>
      <c r="P32" s="7"/>
      <c r="AA32" s="5"/>
    </row>
    <row r="33" spans="1:27" x14ac:dyDescent="0.35">
      <c r="B33" s="7"/>
      <c r="M33" s="5"/>
      <c r="P33" s="7"/>
      <c r="AA33" s="5"/>
    </row>
    <row r="34" spans="1:27" x14ac:dyDescent="0.35"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6"/>
      <c r="P34" s="8"/>
      <c r="Q34" s="4"/>
      <c r="R34" s="4"/>
      <c r="S34" s="4"/>
      <c r="T34" s="4"/>
      <c r="U34" s="4"/>
      <c r="V34" s="4"/>
      <c r="W34" s="4"/>
      <c r="X34" s="4"/>
      <c r="Y34" s="4"/>
      <c r="Z34" s="4"/>
      <c r="AA34" s="6"/>
    </row>
    <row r="37" spans="1:27" x14ac:dyDescent="0.35"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1"/>
    </row>
    <row r="38" spans="1:27" x14ac:dyDescent="0.35">
      <c r="B38" s="7"/>
      <c r="M38" s="5"/>
    </row>
    <row r="39" spans="1:27" x14ac:dyDescent="0.35">
      <c r="B39" s="7"/>
      <c r="C39" t="s">
        <v>19</v>
      </c>
      <c r="M39" s="5"/>
    </row>
    <row r="40" spans="1:27" x14ac:dyDescent="0.35">
      <c r="A40" s="7"/>
      <c r="B40" s="7"/>
      <c r="C40" t="s">
        <v>20</v>
      </c>
      <c r="M40" s="5"/>
    </row>
    <row r="41" spans="1:27" x14ac:dyDescent="0.35">
      <c r="A41" s="7"/>
      <c r="B41" s="7"/>
      <c r="C41" s="12" t="s">
        <v>23</v>
      </c>
      <c r="M41" s="5"/>
    </row>
    <row r="42" spans="1:27" x14ac:dyDescent="0.35">
      <c r="A42" s="7"/>
      <c r="B42" s="7"/>
      <c r="M42" s="5"/>
    </row>
    <row r="43" spans="1:27" x14ac:dyDescent="0.35">
      <c r="A43" s="7"/>
      <c r="B43" s="7"/>
      <c r="M43" s="5"/>
    </row>
    <row r="44" spans="1:27" x14ac:dyDescent="0.35">
      <c r="A44" s="7"/>
      <c r="B44" s="7"/>
      <c r="K44" s="1" t="s">
        <v>15</v>
      </c>
      <c r="M44" s="5"/>
    </row>
    <row r="45" spans="1:27" x14ac:dyDescent="0.35">
      <c r="A45" s="7"/>
      <c r="B45" s="7"/>
      <c r="K45" s="2" t="s">
        <v>24</v>
      </c>
      <c r="L45" s="3">
        <v>1.7500000000000002E-2</v>
      </c>
      <c r="M45" s="5"/>
    </row>
    <row r="46" spans="1:27" x14ac:dyDescent="0.35">
      <c r="A46" s="7"/>
      <c r="B46" s="7"/>
      <c r="K46" s="2" t="s">
        <v>25</v>
      </c>
      <c r="L46" s="3">
        <v>2.0500000000000001E-2</v>
      </c>
      <c r="M46" s="5"/>
    </row>
    <row r="47" spans="1:27" x14ac:dyDescent="0.35">
      <c r="A47" s="7"/>
      <c r="B47" s="7"/>
      <c r="K47" s="2" t="s">
        <v>5</v>
      </c>
      <c r="L47" s="3">
        <v>6</v>
      </c>
      <c r="M47" s="5"/>
    </row>
    <row r="48" spans="1:27" x14ac:dyDescent="0.35">
      <c r="A48" s="7"/>
      <c r="B48" s="7"/>
      <c r="M48" s="5"/>
    </row>
    <row r="49" spans="1:13" x14ac:dyDescent="0.35">
      <c r="A49" s="7"/>
      <c r="B49" s="7"/>
      <c r="K49" s="1" t="s">
        <v>17</v>
      </c>
      <c r="M49" s="5"/>
    </row>
    <row r="50" spans="1:13" x14ac:dyDescent="0.35">
      <c r="A50" s="7"/>
      <c r="B50" s="7"/>
      <c r="K50" s="13" t="s">
        <v>26</v>
      </c>
      <c r="L50" s="14">
        <f xml:space="preserve"> (L45 + L46) / 2</f>
        <v>1.9000000000000003E-2</v>
      </c>
      <c r="M50" s="5"/>
    </row>
    <row r="51" spans="1:13" x14ac:dyDescent="0.35">
      <c r="A51" s="7"/>
      <c r="B51" s="7"/>
      <c r="M51" s="5"/>
    </row>
    <row r="52" spans="1:13" x14ac:dyDescent="0.35">
      <c r="B52" s="7"/>
      <c r="K52" s="13" t="s">
        <v>27</v>
      </c>
      <c r="L52" s="14">
        <f>L46 - L45</f>
        <v>2.9999999999999992E-3</v>
      </c>
      <c r="M52" s="5"/>
    </row>
    <row r="53" spans="1:13" ht="15" thickBot="1" x14ac:dyDescent="0.4">
      <c r="B53" s="7"/>
      <c r="M53" s="5"/>
    </row>
    <row r="54" spans="1:13" ht="15" thickBot="1" x14ac:dyDescent="0.4">
      <c r="B54" s="7"/>
      <c r="K54" s="15" t="s">
        <v>16</v>
      </c>
      <c r="L54" s="16">
        <f xml:space="preserve"> 31.33 * (4 * PI() * 10^-7) * (L47^2) * ((L50^2)/((8*L50) + (11*L52)))</f>
        <v>2.7657201459226795E-6</v>
      </c>
      <c r="M54" s="5"/>
    </row>
    <row r="55" spans="1:13" ht="15" thickBot="1" x14ac:dyDescent="0.4">
      <c r="B55" s="7"/>
      <c r="K55" s="15" t="s">
        <v>28</v>
      </c>
      <c r="L55" s="16">
        <f>L54/0.000001</f>
        <v>2.7657201459226797</v>
      </c>
      <c r="M55" s="5"/>
    </row>
    <row r="56" spans="1:13" x14ac:dyDescent="0.35">
      <c r="B56" s="7"/>
      <c r="M56" s="5"/>
    </row>
    <row r="57" spans="1:13" x14ac:dyDescent="0.35">
      <c r="B57" s="7"/>
      <c r="M57" s="5"/>
    </row>
    <row r="58" spans="1:13" x14ac:dyDescent="0.35">
      <c r="B58" s="7"/>
      <c r="M58" s="5"/>
    </row>
    <row r="59" spans="1:13" x14ac:dyDescent="0.35">
      <c r="B59" s="7"/>
      <c r="M59" s="5"/>
    </row>
    <row r="60" spans="1:13" x14ac:dyDescent="0.35">
      <c r="B60" s="7"/>
      <c r="M60" s="5"/>
    </row>
    <row r="61" spans="1:13" x14ac:dyDescent="0.35">
      <c r="B61" s="7"/>
      <c r="M61" s="5"/>
    </row>
    <row r="62" spans="1:13" x14ac:dyDescent="0.35">
      <c r="B62" s="7"/>
      <c r="M62" s="5"/>
    </row>
    <row r="63" spans="1:13" x14ac:dyDescent="0.35">
      <c r="B63" s="7"/>
      <c r="M63" s="5"/>
    </row>
    <row r="64" spans="1:13" x14ac:dyDescent="0.35">
      <c r="B64" s="7"/>
      <c r="M64" s="5"/>
    </row>
    <row r="65" spans="2:13" x14ac:dyDescent="0.35">
      <c r="B65" s="7"/>
      <c r="M65" s="5"/>
    </row>
    <row r="66" spans="2:13" x14ac:dyDescent="0.35">
      <c r="B66" s="7"/>
      <c r="M66" s="5"/>
    </row>
    <row r="67" spans="2:13" x14ac:dyDescent="0.35">
      <c r="B67" s="7"/>
      <c r="M67" s="5"/>
    </row>
    <row r="68" spans="2:13" x14ac:dyDescent="0.35">
      <c r="B68" s="7"/>
      <c r="M68" s="5"/>
    </row>
    <row r="69" spans="2:13" x14ac:dyDescent="0.35">
      <c r="B69" s="8"/>
      <c r="C69" s="4"/>
      <c r="D69" s="4"/>
      <c r="E69" s="4"/>
      <c r="F69" s="4"/>
      <c r="G69" s="4"/>
      <c r="H69" s="4"/>
      <c r="I69" s="4"/>
      <c r="J69" s="4"/>
      <c r="K69" s="4"/>
      <c r="L69" s="4"/>
      <c r="M69" s="6"/>
    </row>
  </sheetData>
  <hyperlinks>
    <hyperlink ref="C6" r:id="rId1" xr:uid="{5143F72D-C2DC-43A8-98D2-FE10D0E3557F}"/>
    <hyperlink ref="Q6" r:id="rId2" xr:uid="{582D7BDD-39B3-4931-9622-E871FBD33D73}"/>
    <hyperlink ref="C41" r:id="rId3" xr:uid="{4E330CE1-4FC0-4C94-AF75-62A7A8A33ED7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</dc:creator>
  <cp:lastModifiedBy>Rahim Aziz</cp:lastModifiedBy>
  <dcterms:created xsi:type="dcterms:W3CDTF">2019-01-23T20:55:31Z</dcterms:created>
  <dcterms:modified xsi:type="dcterms:W3CDTF">2024-03-28T18:59:20Z</dcterms:modified>
</cp:coreProperties>
</file>