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520" windowHeight="166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1" i="1"/>
  <c r="P3"/>
  <c r="P4"/>
  <c r="P5"/>
  <c r="P6"/>
  <c r="P7"/>
  <c r="P8"/>
  <c r="P9"/>
  <c r="P10"/>
  <c r="P12"/>
  <c r="P13"/>
  <c r="P14"/>
  <c r="P2"/>
  <c r="J21"/>
  <c r="I3"/>
  <c r="I4"/>
  <c r="I5"/>
  <c r="I6"/>
  <c r="I7"/>
  <c r="I8"/>
  <c r="I9"/>
  <c r="I10"/>
  <c r="I11"/>
  <c r="I12"/>
  <c r="I13"/>
  <c r="I14"/>
  <c r="I2"/>
  <c r="N9"/>
  <c r="N11"/>
  <c r="N16"/>
  <c r="N17"/>
  <c r="N3"/>
  <c r="O3"/>
  <c r="N4"/>
  <c r="O4"/>
  <c r="N5"/>
  <c r="O5"/>
  <c r="N6"/>
  <c r="O6"/>
  <c r="N7"/>
  <c r="O7"/>
  <c r="N8"/>
  <c r="O8"/>
  <c r="O9"/>
  <c r="N10"/>
  <c r="O10"/>
  <c r="O11"/>
  <c r="N12"/>
  <c r="O12"/>
  <c r="N13"/>
  <c r="O13"/>
  <c r="N14"/>
  <c r="O14"/>
  <c r="O2"/>
  <c r="N2"/>
  <c r="O16"/>
  <c r="O17"/>
  <c r="M3"/>
  <c r="M4"/>
  <c r="M5"/>
  <c r="M6"/>
  <c r="M7"/>
  <c r="M8"/>
  <c r="M9"/>
  <c r="M10"/>
  <c r="M11"/>
  <c r="M12"/>
  <c r="M13"/>
  <c r="M14"/>
  <c r="M2"/>
  <c r="L3"/>
  <c r="L4"/>
  <c r="L5"/>
  <c r="L6"/>
  <c r="L7"/>
  <c r="L8"/>
  <c r="L9"/>
  <c r="L10"/>
  <c r="L11"/>
  <c r="L12"/>
  <c r="L13"/>
  <c r="L14"/>
  <c r="L2"/>
  <c r="D21"/>
</calcChain>
</file>

<file path=xl/sharedStrings.xml><?xml version="1.0" encoding="utf-8"?>
<sst xmlns="http://schemas.openxmlformats.org/spreadsheetml/2006/main" count="45" uniqueCount="39">
  <si>
    <t>EfficiencyHad</t>
    <phoneticPr fontId="3" type="noConversion"/>
  </si>
  <si>
    <t>PATInput</t>
    <phoneticPr fontId="3" type="noConversion"/>
  </si>
  <si>
    <t>EfficiencyBTag</t>
    <phoneticPr fontId="3" type="noConversion"/>
  </si>
  <si>
    <t>LO?</t>
    <phoneticPr fontId="3" type="noConversion"/>
  </si>
  <si>
    <t>WeightHad</t>
    <phoneticPr fontId="3" type="noConversion"/>
  </si>
  <si>
    <t>/TTJets_TuneZ2_7TeV-madgraph-tauola/Summer11-PU_S4_START42_V11-v1/AODSIM</t>
  </si>
  <si>
    <t>/WZ_TuneZ2_7TeV_pythia6_tauola/Summer11-PU_S4_START42_V11-v1/AODSIM</t>
  </si>
  <si>
    <t>/T_TuneZ2_t-channel_7TeV-powheg-tauola/Summer11-PU_S4_START42_V11-v1/AODSIM</t>
  </si>
  <si>
    <t>/T_TuneZ2_tW-channel-DR_7TeV-powheg-tauola/Summer11-PU_S4_START42_V11-v1/AODSIM</t>
  </si>
  <si>
    <t>/WW_TuneZ2_7TeV_pythia6_tauola/Summer11-PU_S4_START42_V11-v1/AODSIM</t>
  </si>
  <si>
    <t>/ZZ_TuneZ2_7TeV_pythia6_tauola/Summer11-PU_S4_START42_V11-v1/AODSIM</t>
  </si>
  <si>
    <t>/T_TuneZ2_s-channel_7TeV-powheg-tauola/Summer11-PU_S4_START42_V11-v1/AODSIM</t>
  </si>
  <si>
    <t>/Tbar_TuneZ2_t-channel_7TeV-powheg-tauola/Summer11-PU_S4_START42_V11-v1/AODSIM</t>
  </si>
  <si>
    <t>/Tbar_TuneZ2_s-channel_7TeV-powheg-tauola/Summer11-PU_S4_START42_V11-v1/AODSIM</t>
  </si>
  <si>
    <t>/Tbar_TuneZ2_tW-channel-DR_7TeV-powheg-tauola/Summer11-PU_S4_START42_V11-v1/AODSIM</t>
  </si>
  <si>
    <t>/DYJetsToLL_TuneZ2_M-50_7TeV-madgraph-tauola/Summer11-PU_S4_START42_V11-v1/AODSIM</t>
  </si>
  <si>
    <t>/WJetsToLNu_TuneZ2_7TeV-madgraph-tauola/Summer11-PU_S4_START42_V11-v1/AODSIM</t>
  </si>
  <si>
    <t>/QCD_Pt-80toInf_6GenJets_TuneZ2_7TeV-pythia6/Summer11-PU_S4_START42_V11-v1/AODSIM</t>
  </si>
  <si>
    <t>SampleName</t>
    <phoneticPr fontId="3" type="noConversion"/>
  </si>
  <si>
    <t>Xsec</t>
    <phoneticPr fontId="3" type="noConversion"/>
  </si>
  <si>
    <t>Order</t>
    <phoneticPr fontId="3" type="noConversion"/>
  </si>
  <si>
    <t>NNLO</t>
  </si>
  <si>
    <t>NNLO</t>
    <phoneticPr fontId="3" type="noConversion"/>
  </si>
  <si>
    <t>NNLL</t>
  </si>
  <si>
    <t>NLO</t>
    <phoneticPr fontId="3" type="noConversion"/>
  </si>
  <si>
    <t>NLO</t>
    <phoneticPr fontId="3" type="noConversion"/>
  </si>
  <si>
    <t>NLO</t>
    <phoneticPr fontId="3" type="noConversion"/>
  </si>
  <si>
    <t>N_Gen</t>
    <phoneticPr fontId="3" type="noConversion"/>
  </si>
  <si>
    <t>FilterEff</t>
    <phoneticPr fontId="3" type="noConversion"/>
  </si>
  <si>
    <t>Lumi</t>
    <phoneticPr fontId="3" type="noConversion"/>
  </si>
  <si>
    <t>Weight</t>
    <phoneticPr fontId="3" type="noConversion"/>
  </si>
  <si>
    <t>N_HAD</t>
    <phoneticPr fontId="3" type="noConversion"/>
  </si>
  <si>
    <t>N_Bjet</t>
    <phoneticPr fontId="3" type="noConversion"/>
  </si>
  <si>
    <t>MC_HAD</t>
    <phoneticPr fontId="3" type="noConversion"/>
  </si>
  <si>
    <t>MC_Bjet</t>
    <phoneticPr fontId="3" type="noConversion"/>
  </si>
  <si>
    <t>MultiJet PD</t>
    <phoneticPr fontId="3" type="noConversion"/>
  </si>
  <si>
    <t>ScaleFactor</t>
    <phoneticPr fontId="3" type="noConversion"/>
  </si>
  <si>
    <t>QCD</t>
    <phoneticPr fontId="3" type="noConversion"/>
  </si>
  <si>
    <t>TTJ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</si>
</sst>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2"/>
  <sheetViews>
    <sheetView tabSelected="1" topLeftCell="D1" workbookViewId="0">
      <selection activeCell="Q13" sqref="Q13"/>
    </sheetView>
  </sheetViews>
  <sheetFormatPr baseColWidth="10" defaultRowHeight="13"/>
  <cols>
    <col min="2" max="2" width="73.140625" bestFit="1" customWidth="1"/>
    <col min="12" max="12" width="12.28515625" bestFit="1" customWidth="1"/>
    <col min="13" max="13" width="12.28515625" customWidth="1"/>
  </cols>
  <sheetData>
    <row r="1" spans="1:16">
      <c r="A1" s="1" t="s">
        <v>29</v>
      </c>
      <c r="B1" s="1" t="s">
        <v>18</v>
      </c>
      <c r="C1" s="1" t="s">
        <v>19</v>
      </c>
      <c r="D1" s="1" t="s">
        <v>20</v>
      </c>
      <c r="E1" s="1" t="s">
        <v>27</v>
      </c>
      <c r="F1" s="1" t="s">
        <v>28</v>
      </c>
      <c r="G1" s="1" t="s">
        <v>1</v>
      </c>
      <c r="H1" s="1" t="s">
        <v>36</v>
      </c>
      <c r="I1" s="1" t="s">
        <v>30</v>
      </c>
      <c r="J1" s="1" t="s">
        <v>31</v>
      </c>
      <c r="K1" s="1" t="s">
        <v>32</v>
      </c>
      <c r="L1" s="1" t="s">
        <v>0</v>
      </c>
      <c r="M1" s="1" t="s">
        <v>2</v>
      </c>
      <c r="N1" s="1" t="s">
        <v>33</v>
      </c>
      <c r="O1" s="1" t="s">
        <v>34</v>
      </c>
      <c r="P1" s="1" t="s">
        <v>4</v>
      </c>
    </row>
    <row r="2" spans="1:16">
      <c r="A2">
        <v>4700</v>
      </c>
      <c r="B2" t="s">
        <v>5</v>
      </c>
      <c r="C2">
        <v>157.5</v>
      </c>
      <c r="D2" t="s">
        <v>23</v>
      </c>
      <c r="E2">
        <v>988576</v>
      </c>
      <c r="F2">
        <v>0.30004066455147199</v>
      </c>
      <c r="G2">
        <v>3581947</v>
      </c>
      <c r="H2">
        <v>12.076163215999999</v>
      </c>
      <c r="I2">
        <f>($A$2*$C2*F2)/(E2)</f>
        <v>0.22467175202941111</v>
      </c>
      <c r="J2">
        <v>3597</v>
      </c>
      <c r="K2">
        <v>28802</v>
      </c>
      <c r="L2">
        <f>J2/G2</f>
        <v>1.0042024630738534E-3</v>
      </c>
      <c r="M2">
        <f>K2/G2</f>
        <v>8.0408783267870796E-3</v>
      </c>
      <c r="N2">
        <f>$A$2*$C2*$F2*L2</f>
        <v>223.03849042362017</v>
      </c>
      <c r="O2">
        <f>$A$2*$C2*$F2*M2</f>
        <v>1785.920100411762</v>
      </c>
      <c r="P2">
        <f>N2/J2</f>
        <v>6.2006808569257763E-2</v>
      </c>
    </row>
    <row r="3" spans="1:16">
      <c r="B3" t="s">
        <v>6</v>
      </c>
      <c r="C3" s="2">
        <v>18.2</v>
      </c>
      <c r="D3" t="s">
        <v>24</v>
      </c>
      <c r="E3">
        <v>4346870</v>
      </c>
      <c r="F3">
        <v>1</v>
      </c>
      <c r="G3">
        <v>4245243</v>
      </c>
      <c r="H3">
        <v>1</v>
      </c>
      <c r="I3">
        <f t="shared" ref="I3:I14" si="0">($A$2*$C3*F3)/(E3)</f>
        <v>1.9678527308155062E-2</v>
      </c>
      <c r="J3">
        <v>348</v>
      </c>
      <c r="K3">
        <v>247</v>
      </c>
      <c r="L3">
        <f t="shared" ref="L3:L14" si="1">J3/G3</f>
        <v>8.1974106075906615E-5</v>
      </c>
      <c r="M3">
        <f t="shared" ref="M3:M14" si="2">K3/G3</f>
        <v>5.8182770691807274E-5</v>
      </c>
      <c r="N3">
        <f t="shared" ref="N3:N14" si="3">$A$2*$C3*$F3*L3</f>
        <v>7.0120650337330517</v>
      </c>
      <c r="O3">
        <f t="shared" ref="O3:O14" si="4">$A$2*$C3*$F3*M3</f>
        <v>4.9769542049771944</v>
      </c>
      <c r="P3">
        <f t="shared" ref="P3:P14" si="5">N3/J3</f>
        <v>2.0149612165899573E-2</v>
      </c>
    </row>
    <row r="4" spans="1:16">
      <c r="B4" t="s">
        <v>7</v>
      </c>
      <c r="C4" s="2">
        <v>42.6</v>
      </c>
      <c r="D4" t="s">
        <v>24</v>
      </c>
      <c r="E4">
        <v>216650</v>
      </c>
      <c r="F4">
        <v>0.97978767597500005</v>
      </c>
      <c r="G4">
        <v>3880171</v>
      </c>
      <c r="H4">
        <v>9.1619957507100001</v>
      </c>
      <c r="I4">
        <f t="shared" si="0"/>
        <v>0.90548390714846294</v>
      </c>
      <c r="J4">
        <v>158</v>
      </c>
      <c r="K4">
        <v>950</v>
      </c>
      <c r="L4">
        <f t="shared" si="1"/>
        <v>4.0719854872375472E-5</v>
      </c>
      <c r="M4">
        <f t="shared" si="2"/>
        <v>2.4483457043516897E-4</v>
      </c>
      <c r="N4">
        <f t="shared" si="3"/>
        <v>7.9881396929225268</v>
      </c>
      <c r="O4">
        <f t="shared" si="4"/>
        <v>48.029953849850635</v>
      </c>
      <c r="P4">
        <f t="shared" si="5"/>
        <v>5.0557846157737514E-2</v>
      </c>
    </row>
    <row r="5" spans="1:16">
      <c r="B5" t="s">
        <v>8</v>
      </c>
      <c r="C5" s="2">
        <v>5.3</v>
      </c>
      <c r="D5" t="s">
        <v>24</v>
      </c>
      <c r="E5">
        <v>52650</v>
      </c>
      <c r="F5">
        <v>0.99555555555599995</v>
      </c>
      <c r="G5">
        <v>814390</v>
      </c>
      <c r="H5">
        <v>15.281230921900001</v>
      </c>
      <c r="I5">
        <f t="shared" si="0"/>
        <v>0.47102163131813785</v>
      </c>
      <c r="J5">
        <v>399</v>
      </c>
      <c r="K5">
        <v>2268</v>
      </c>
      <c r="L5">
        <f t="shared" si="1"/>
        <v>4.8993725364997111E-4</v>
      </c>
      <c r="M5">
        <f t="shared" si="2"/>
        <v>2.7849064944314148E-3</v>
      </c>
      <c r="N5">
        <f t="shared" si="3"/>
        <v>12.15009549069989</v>
      </c>
      <c r="O5">
        <f t="shared" si="4"/>
        <v>69.063700683978325</v>
      </c>
      <c r="P5">
        <f t="shared" si="5"/>
        <v>3.0451367144611254E-2</v>
      </c>
    </row>
    <row r="6" spans="1:16">
      <c r="B6" t="s">
        <v>9</v>
      </c>
      <c r="C6">
        <v>43</v>
      </c>
      <c r="D6" t="s">
        <v>24</v>
      </c>
      <c r="E6">
        <v>4157724</v>
      </c>
      <c r="F6">
        <v>1</v>
      </c>
      <c r="G6">
        <v>4085916</v>
      </c>
      <c r="H6">
        <v>0.98272901231499998</v>
      </c>
      <c r="I6">
        <f t="shared" si="0"/>
        <v>4.8608325131730724E-2</v>
      </c>
      <c r="J6">
        <v>304</v>
      </c>
      <c r="K6">
        <v>140</v>
      </c>
      <c r="L6">
        <f t="shared" si="1"/>
        <v>7.4401921135921535E-5</v>
      </c>
      <c r="M6">
        <f t="shared" si="2"/>
        <v>3.4264042628384922E-5</v>
      </c>
      <c r="N6">
        <f t="shared" si="3"/>
        <v>15.036628261569742</v>
      </c>
      <c r="O6">
        <f t="shared" si="4"/>
        <v>6.9247630151965929</v>
      </c>
      <c r="P6">
        <f t="shared" si="5"/>
        <v>4.9462592965689944E-2</v>
      </c>
    </row>
    <row r="7" spans="1:16">
      <c r="B7" t="s">
        <v>10</v>
      </c>
      <c r="C7">
        <v>5.9</v>
      </c>
      <c r="D7" t="s">
        <v>25</v>
      </c>
      <c r="E7">
        <v>4249110</v>
      </c>
      <c r="F7">
        <v>0.97978767597500005</v>
      </c>
      <c r="G7">
        <v>4167885</v>
      </c>
      <c r="H7">
        <v>9.1619957507100001</v>
      </c>
      <c r="I7">
        <f t="shared" si="0"/>
        <v>6.3941654263567549E-3</v>
      </c>
      <c r="J7">
        <v>284</v>
      </c>
      <c r="K7">
        <v>286</v>
      </c>
      <c r="L7">
        <f t="shared" si="1"/>
        <v>6.814007584182385E-5</v>
      </c>
      <c r="M7">
        <f t="shared" si="2"/>
        <v>6.8619935530850773E-5</v>
      </c>
      <c r="N7">
        <f t="shared" si="3"/>
        <v>1.8513326256265317</v>
      </c>
      <c r="O7">
        <f t="shared" si="4"/>
        <v>1.8643701793281269</v>
      </c>
      <c r="P7">
        <f t="shared" si="5"/>
        <v>6.5187768507976463E-3</v>
      </c>
    </row>
    <row r="8" spans="1:16">
      <c r="B8" t="s">
        <v>11</v>
      </c>
      <c r="C8" s="2">
        <v>2.72</v>
      </c>
      <c r="D8" t="s">
        <v>24</v>
      </c>
      <c r="E8">
        <v>6664</v>
      </c>
      <c r="F8">
        <v>1</v>
      </c>
      <c r="G8">
        <v>259971</v>
      </c>
      <c r="H8">
        <v>1</v>
      </c>
      <c r="I8">
        <f t="shared" si="0"/>
        <v>1.9183673469387759</v>
      </c>
      <c r="J8">
        <v>23</v>
      </c>
      <c r="K8">
        <v>194</v>
      </c>
      <c r="L8">
        <f t="shared" si="1"/>
        <v>8.8471406426101379E-5</v>
      </c>
      <c r="M8">
        <f t="shared" si="2"/>
        <v>7.4623708028972459E-4</v>
      </c>
      <c r="N8">
        <f t="shared" si="3"/>
        <v>1.1310184597512802</v>
      </c>
      <c r="O8">
        <f t="shared" si="4"/>
        <v>9.5398948344238406</v>
      </c>
      <c r="P8">
        <f t="shared" si="5"/>
        <v>4.9174715641360008E-2</v>
      </c>
    </row>
    <row r="9" spans="1:16">
      <c r="B9" t="s">
        <v>12</v>
      </c>
      <c r="C9" s="2">
        <v>22</v>
      </c>
      <c r="D9" t="s">
        <v>26</v>
      </c>
      <c r="E9">
        <v>216650</v>
      </c>
      <c r="F9">
        <v>0.97978767597500005</v>
      </c>
      <c r="G9">
        <v>1944826</v>
      </c>
      <c r="H9">
        <v>1</v>
      </c>
      <c r="I9">
        <f t="shared" si="0"/>
        <v>0.46762079711892457</v>
      </c>
      <c r="J9">
        <v>68</v>
      </c>
      <c r="K9">
        <v>464</v>
      </c>
      <c r="L9">
        <f t="shared" si="1"/>
        <v>3.4964567524292663E-5</v>
      </c>
      <c r="M9">
        <f t="shared" si="2"/>
        <v>2.3858175487164403E-4</v>
      </c>
      <c r="N9">
        <f t="shared" si="3"/>
        <v>3.542261933620499</v>
      </c>
      <c r="O9">
        <f t="shared" si="4"/>
        <v>24.170728488233991</v>
      </c>
      <c r="P9">
        <f t="shared" si="5"/>
        <v>5.2092087259124988E-2</v>
      </c>
    </row>
    <row r="10" spans="1:16">
      <c r="B10" t="s">
        <v>13</v>
      </c>
      <c r="C10" s="2">
        <v>1.49</v>
      </c>
      <c r="D10" t="s">
        <v>24</v>
      </c>
      <c r="E10">
        <v>4000</v>
      </c>
      <c r="F10">
        <v>1</v>
      </c>
      <c r="G10">
        <v>129977</v>
      </c>
      <c r="H10">
        <v>1</v>
      </c>
      <c r="I10">
        <f t="shared" si="0"/>
        <v>1.75075</v>
      </c>
      <c r="J10">
        <v>8</v>
      </c>
      <c r="K10">
        <v>56</v>
      </c>
      <c r="L10">
        <f t="shared" si="1"/>
        <v>6.1549351039029987E-5</v>
      </c>
      <c r="M10">
        <f t="shared" si="2"/>
        <v>4.3084545727320987E-4</v>
      </c>
      <c r="N10">
        <f t="shared" si="3"/>
        <v>0.43103010532632702</v>
      </c>
      <c r="O10">
        <f t="shared" si="4"/>
        <v>3.0172107372842887</v>
      </c>
      <c r="P10">
        <f t="shared" si="5"/>
        <v>5.3878763165790877E-2</v>
      </c>
    </row>
    <row r="11" spans="1:16">
      <c r="B11" t="s">
        <v>14</v>
      </c>
      <c r="C11" s="2">
        <v>5.3</v>
      </c>
      <c r="D11" t="s">
        <v>24</v>
      </c>
      <c r="E11">
        <v>52650</v>
      </c>
      <c r="F11">
        <v>0.99555555555599995</v>
      </c>
      <c r="G11">
        <v>800981</v>
      </c>
      <c r="H11">
        <v>1</v>
      </c>
      <c r="I11">
        <f t="shared" si="0"/>
        <v>0.47102163131813785</v>
      </c>
      <c r="J11">
        <v>428</v>
      </c>
      <c r="K11">
        <v>2168</v>
      </c>
      <c r="L11">
        <f t="shared" si="1"/>
        <v>5.3434475973837081E-4</v>
      </c>
      <c r="M11">
        <f t="shared" si="2"/>
        <v>2.7066809325065138E-3</v>
      </c>
      <c r="N11">
        <f t="shared" si="3"/>
        <v>13.251370063021698</v>
      </c>
      <c r="O11">
        <f t="shared" si="4"/>
        <v>67.123762375306171</v>
      </c>
      <c r="P11">
        <f t="shared" si="5"/>
        <v>3.0961145007060042E-2</v>
      </c>
    </row>
    <row r="12" spans="1:16">
      <c r="B12" t="s">
        <v>15</v>
      </c>
      <c r="C12" s="2">
        <v>3048</v>
      </c>
      <c r="D12" t="s">
        <v>22</v>
      </c>
      <c r="E12">
        <v>21824600</v>
      </c>
      <c r="F12">
        <v>0.443601898775</v>
      </c>
      <c r="G12">
        <v>34968424</v>
      </c>
      <c r="H12">
        <v>3.6119054264099999</v>
      </c>
      <c r="I12">
        <f t="shared" si="0"/>
        <v>0.29117891558567577</v>
      </c>
      <c r="J12">
        <v>77</v>
      </c>
      <c r="K12">
        <v>38</v>
      </c>
      <c r="L12">
        <f t="shared" si="1"/>
        <v>2.2019865693689825E-6</v>
      </c>
      <c r="M12">
        <f t="shared" si="2"/>
        <v>1.0866946705976798E-6</v>
      </c>
      <c r="N12">
        <f t="shared" si="3"/>
        <v>13.993323771297721</v>
      </c>
      <c r="O12">
        <f t="shared" si="4"/>
        <v>6.9057961468742004</v>
      </c>
      <c r="P12">
        <f t="shared" si="5"/>
        <v>0.18173147754932106</v>
      </c>
    </row>
    <row r="13" spans="1:16">
      <c r="B13" t="s">
        <v>16</v>
      </c>
      <c r="C13">
        <v>31314</v>
      </c>
      <c r="D13" t="s">
        <v>21</v>
      </c>
      <c r="E13">
        <v>50855754</v>
      </c>
      <c r="F13">
        <v>0.46859946270800001</v>
      </c>
      <c r="G13">
        <v>53203200</v>
      </c>
      <c r="H13">
        <v>2.2325226336699999</v>
      </c>
      <c r="I13">
        <f t="shared" si="0"/>
        <v>1.3561199152335854</v>
      </c>
      <c r="J13">
        <v>226</v>
      </c>
      <c r="K13">
        <v>96</v>
      </c>
      <c r="L13">
        <f t="shared" si="1"/>
        <v>4.2478647900878144E-6</v>
      </c>
      <c r="M13">
        <f t="shared" si="2"/>
        <v>1.8044027426921689E-6</v>
      </c>
      <c r="N13">
        <f t="shared" si="3"/>
        <v>292.96037045926067</v>
      </c>
      <c r="O13">
        <f t="shared" si="4"/>
        <v>124.44334320393372</v>
      </c>
      <c r="P13">
        <f t="shared" si="5"/>
        <v>1.2962848250409764</v>
      </c>
    </row>
    <row r="14" spans="1:16">
      <c r="B14" t="s">
        <v>17</v>
      </c>
      <c r="C14" s="4">
        <v>924900</v>
      </c>
      <c r="D14" t="s">
        <v>3</v>
      </c>
      <c r="E14">
        <v>122462768</v>
      </c>
      <c r="F14">
        <v>5.70262547062E-2</v>
      </c>
      <c r="G14">
        <v>6734355</v>
      </c>
      <c r="H14">
        <v>0.96431092132700003</v>
      </c>
      <c r="I14">
        <f t="shared" si="0"/>
        <v>2.0242465856683278</v>
      </c>
      <c r="J14">
        <v>2393</v>
      </c>
      <c r="K14">
        <v>1160</v>
      </c>
      <c r="L14">
        <f t="shared" si="1"/>
        <v>3.5534212259377473E-4</v>
      </c>
      <c r="M14">
        <f t="shared" si="2"/>
        <v>1.7225109160416997E-4</v>
      </c>
      <c r="N14">
        <f t="shared" si="3"/>
        <v>88087.478624042502</v>
      </c>
      <c r="O14">
        <f t="shared" si="4"/>
        <v>42700.15679226465</v>
      </c>
      <c r="P14">
        <f t="shared" si="5"/>
        <v>36.81047999333159</v>
      </c>
    </row>
    <row r="16" spans="1:16" s="3" customFormat="1">
      <c r="N16" s="3">
        <f>SUM(N2:N14)</f>
        <v>88679.864750362947</v>
      </c>
      <c r="O16" s="3">
        <f>SUM(O2:O14)</f>
        <v>44852.137370395802</v>
      </c>
    </row>
    <row r="17" spans="2:15">
      <c r="B17" t="s">
        <v>35</v>
      </c>
      <c r="J17">
        <v>116334</v>
      </c>
      <c r="K17">
        <v>72180</v>
      </c>
      <c r="N17">
        <f>J17/N16</f>
        <v>1.3118423255096796</v>
      </c>
      <c r="O17">
        <f>K17/O16</f>
        <v>1.6092878563161113</v>
      </c>
    </row>
    <row r="18" spans="2:15">
      <c r="I18" t="s">
        <v>37</v>
      </c>
      <c r="J18" s="4">
        <v>97817</v>
      </c>
    </row>
    <row r="19" spans="2:15">
      <c r="I19" t="s">
        <v>38</v>
      </c>
      <c r="J19" s="4">
        <v>18520</v>
      </c>
    </row>
    <row r="21" spans="2:15">
      <c r="C21">
        <v>3581947</v>
      </c>
      <c r="D21">
        <f>E2*F2</f>
        <v>296612.99999963597</v>
      </c>
      <c r="J21">
        <f>N14/J14</f>
        <v>36.81047999333159</v>
      </c>
    </row>
    <row r="22" spans="2:15">
      <c r="C22">
        <v>3581947</v>
      </c>
    </row>
  </sheetData>
  <sheetCalcPr fullCalcOnLoad="1"/>
  <phoneticPr fontId="3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Reece</dc:creator>
  <cp:lastModifiedBy>Will Reece</cp:lastModifiedBy>
  <dcterms:created xsi:type="dcterms:W3CDTF">2012-01-23T13:31:23Z</dcterms:created>
  <dcterms:modified xsi:type="dcterms:W3CDTF">2012-01-25T10:30:04Z</dcterms:modified>
</cp:coreProperties>
</file>