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gianv\OneDrive\Desktop\Nuova cartella\Calibrazione Q5\"/>
    </mc:Choice>
  </mc:AlternateContent>
  <xr:revisionPtr revIDLastSave="0" documentId="13_ncr:1_{28C78CF1-194A-4C61-8D8B-D018C4003D5F}" xr6:coauthVersionLast="46" xr6:coauthVersionMax="46" xr10:uidLastSave="{00000000-0000-0000-0000-000000000000}"/>
  <bookViews>
    <workbookView xWindow="4440" yWindow="4150" windowWidth="23370" windowHeight="15460" tabRatio="989" xr2:uid="{00000000-000D-0000-FFFF-FFFF00000000}"/>
  </bookViews>
  <sheets>
    <sheet name="Hoja1" sheetId="1" r:id="rId1"/>
  </sheets>
  <definedNames>
    <definedName name="Ah">Hoja1!$H$3</definedName>
    <definedName name="D">Hoja1!$A$12</definedName>
    <definedName name="D_o">Hoja1!$B$4</definedName>
    <definedName name="Dx">Hoja1!$D$12</definedName>
    <definedName name="Dy">Hoja1!$C$12</definedName>
    <definedName name="Dz">Hoja1!$B$12</definedName>
    <definedName name="Hor_R">Hoja1!$A$4</definedName>
    <definedName name="Horiz_R">Hoja1!$A$4</definedName>
    <definedName name="Horiz_Radius">Hoja1!$A$4</definedName>
    <definedName name="L">Hoja1!$C$4</definedName>
    <definedName name="L_a">Hoja1!$C$4</definedName>
    <definedName name="L_x">Hoja1!$F$4</definedName>
    <definedName name="L_y">Hoja1!$E$4</definedName>
    <definedName name="L_z">Hoja1!$D$4</definedName>
    <definedName name="Lx">Hoja1!$F$4</definedName>
    <definedName name="Ly">Hoja1!$E$4</definedName>
    <definedName name="Lz">Hoja1!$D$4</definedName>
    <definedName name="Rh">Hoja1!$A$4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  <c r="C12" i="1"/>
  <c r="D23" i="1" l="1"/>
  <c r="D12" i="1"/>
  <c r="A12" i="1" s="1"/>
  <c r="B18" i="1" s="1"/>
  <c r="B23" i="1" l="1"/>
  <c r="C18" i="1"/>
  <c r="C23" i="1"/>
  <c r="D18" i="1" l="1"/>
  <c r="A23" i="1"/>
  <c r="A18" i="1"/>
</calcChain>
</file>

<file path=xl/sharedStrings.xml><?xml version="1.0" encoding="utf-8"?>
<sst xmlns="http://schemas.openxmlformats.org/spreadsheetml/2006/main" count="25" uniqueCount="25">
  <si>
    <t>INPUT</t>
  </si>
  <si>
    <t>Horiz. Radius</t>
  </si>
  <si>
    <t>L</t>
  </si>
  <si>
    <t>D (mean)</t>
  </si>
  <si>
    <t xml:space="preserve">OUTPUT For Repetier </t>
  </si>
  <si>
    <t>Diagonal rod lenght</t>
  </si>
  <si>
    <t>Corr.diagonal A</t>
  </si>
  <si>
    <t>Corr.diagonal B</t>
  </si>
  <si>
    <t>Corr. diagonal C</t>
  </si>
  <si>
    <t xml:space="preserve">OUTPUT For Marlin </t>
  </si>
  <si>
    <t>Diag_rod_x</t>
  </si>
  <si>
    <t>DA</t>
  </si>
  <si>
    <t>DB</t>
  </si>
  <si>
    <t>DC</t>
  </si>
  <si>
    <t>Estimated D-C</t>
  </si>
  <si>
    <t>Estimated D-A</t>
  </si>
  <si>
    <t>Estimated D-B</t>
  </si>
  <si>
    <t>LC - LX</t>
  </si>
  <si>
    <t>LB - LY</t>
  </si>
  <si>
    <t>LA - LZ</t>
  </si>
  <si>
    <t>OUTPUT For Klipper adj "arm_lenght"</t>
  </si>
  <si>
    <t>D</t>
  </si>
  <si>
    <t>Diag_rod_y</t>
  </si>
  <si>
    <t>Diag_rod_z</t>
  </si>
  <si>
    <t>D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</si>
</sst>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5" formatCode="0.0000"/>
  </numFmts>
  <fonts count="5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F4B183"/>
        <bgColor rgb="FFFFCC99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4" fillId="4" borderId="1" applyProtection="0"/>
  </cellStyleXfs>
  <cellXfs count="38">
    <xf numFmtId="0" fontId="0" fillId="0" borderId="0" xfId="0"/>
    <xf numFmtId="0" fontId="1" fillId="2" borderId="2" xfId="1" applyFont="1" applyFill="1" applyBorder="1" applyAlignment="1" applyProtection="1"/>
    <xf numFmtId="0" fontId="1" fillId="2" borderId="3" xfId="1" applyFont="1" applyFill="1" applyBorder="1" applyAlignment="1" applyProtection="1"/>
    <xf numFmtId="0" fontId="1" fillId="2" borderId="3" xfId="1" applyFont="1" applyFill="1" applyBorder="1" applyAlignment="1" applyProtection="1">
      <alignment horizontal="center" vertical="center"/>
    </xf>
    <xf numFmtId="0" fontId="1" fillId="2" borderId="4" xfId="1" applyFont="1" applyFill="1" applyBorder="1" applyAlignment="1" applyProtection="1"/>
    <xf numFmtId="0" fontId="3" fillId="0" borderId="0" xfId="0" applyFont="1"/>
    <xf numFmtId="164" fontId="0" fillId="5" borderId="5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164" fontId="0" fillId="5" borderId="6" xfId="0" applyNumberFormat="1" applyFont="1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164" fontId="0" fillId="5" borderId="0" xfId="0" applyNumberFormat="1" applyFont="1" applyFill="1" applyBorder="1" applyAlignment="1">
      <alignment horizontal="center" vertical="center"/>
    </xf>
    <xf numFmtId="164" fontId="0" fillId="5" borderId="6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4" fillId="4" borderId="1" xfId="1" applyNumberFormat="1" applyFont="1" applyAlignment="1" applyProtection="1">
      <alignment horizontal="center" vertical="center"/>
    </xf>
    <xf numFmtId="0" fontId="1" fillId="2" borderId="11" xfId="1" applyFont="1" applyFill="1" applyBorder="1" applyAlignment="1" applyProtection="1"/>
    <xf numFmtId="164" fontId="0" fillId="5" borderId="12" xfId="0" applyNumberFormat="1" applyFont="1" applyFill="1" applyBorder="1" applyAlignment="1">
      <alignment horizontal="center"/>
    </xf>
    <xf numFmtId="175" fontId="0" fillId="0" borderId="1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6" borderId="15" xfId="0" applyNumberFormat="1" applyFill="1" applyBorder="1" applyAlignment="1">
      <alignment horizontal="center" vertical="center"/>
    </xf>
    <xf numFmtId="175" fontId="0" fillId="6" borderId="12" xfId="0" applyNumberFormat="1" applyFill="1" applyBorder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75" fontId="0" fillId="6" borderId="14" xfId="0" applyNumberFormat="1" applyFill="1" applyBorder="1" applyAlignment="1">
      <alignment horizontal="center" vertical="center"/>
    </xf>
    <xf numFmtId="164" fontId="2" fillId="3" borderId="3" xfId="1" applyNumberFormat="1" applyFont="1" applyFill="1" applyBorder="1" applyAlignment="1" applyProtection="1">
      <alignment horizontal="center" vertical="center"/>
    </xf>
    <xf numFmtId="164" fontId="2" fillId="3" borderId="2" xfId="1" applyNumberFormat="1" applyFont="1" applyFill="1" applyBorder="1" applyAlignment="1" applyProtection="1">
      <alignment horizontal="center" vertical="center"/>
    </xf>
    <xf numFmtId="164" fontId="2" fillId="3" borderId="4" xfId="1" applyNumberFormat="1" applyFont="1" applyFill="1" applyBorder="1" applyAlignment="1" applyProtection="1">
      <alignment horizontal="center" vertical="center"/>
    </xf>
    <xf numFmtId="164" fontId="1" fillId="2" borderId="15" xfId="1" applyNumberFormat="1" applyFont="1" applyFill="1" applyBorder="1" applyAlignment="1" applyProtection="1">
      <alignment horizontal="center" vertical="center"/>
    </xf>
    <xf numFmtId="164" fontId="1" fillId="2" borderId="11" xfId="1" applyNumberFormat="1" applyFont="1" applyFill="1" applyBorder="1" applyAlignment="1" applyProtection="1">
      <alignment horizontal="center" vertical="center"/>
    </xf>
    <xf numFmtId="164" fontId="1" fillId="2" borderId="18" xfId="1" applyNumberFormat="1" applyFont="1" applyFill="1" applyBorder="1" applyAlignment="1" applyProtection="1">
      <alignment horizontal="center" vertical="center"/>
    </xf>
    <xf numFmtId="164" fontId="0" fillId="5" borderId="17" xfId="0" applyNumberFormat="1" applyFont="1" applyFill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75" fontId="0" fillId="0" borderId="1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4B183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0</xdr:row>
      <xdr:rowOff>112970</xdr:rowOff>
    </xdr:from>
    <xdr:to>
      <xdr:col>15</xdr:col>
      <xdr:colOff>488950</xdr:colOff>
      <xdr:row>10</xdr:row>
      <xdr:rowOff>38100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89700" y="112970"/>
          <a:ext cx="6927850" cy="179203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DATA ENTRY:</a:t>
          </a:r>
          <a:b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</a:b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Horiz. Radious 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-&gt; Your Horizontal Radious, in Klipper "</a:t>
          </a:r>
          <a:r>
            <a:rPr lang="it-IT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delta_radius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" [ Value from "</a:t>
          </a:r>
          <a:r>
            <a:rPr lang="es-ES" sz="1100" b="1" i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DELTA_CALIBRATE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" ].</a:t>
          </a: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(</a:t>
          </a:r>
          <a:r>
            <a:rPr lang="es-ES" sz="11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A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-</a:t>
          </a:r>
          <a:r>
            <a:rPr lang="es-ES" sz="11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B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-</a:t>
          </a:r>
          <a:r>
            <a:rPr lang="es-ES" sz="1100" b="0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C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)  -&gt; Current </a:t>
          </a:r>
          <a:r>
            <a:rPr lang="es-ES" sz="1100" b="0" u="sng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Diagonal Rod 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Value that you are using (same for three towers) For Klipper:  "</a:t>
          </a:r>
          <a:r>
            <a:rPr lang="es-ES" sz="1100" b="1" i="1" strike="noStrike" spc="-1">
              <a:solidFill>
                <a:srgbClr val="FF0000"/>
              </a:solidFill>
              <a:uFill>
                <a:solidFill>
                  <a:srgbClr val="FFFFFF"/>
                </a:solidFill>
              </a:uFill>
              <a:latin typeface="Calibri"/>
            </a:rPr>
            <a:t>arm_lenght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" .</a:t>
          </a: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-&gt; What the distance is suposed to measure (defalut 75,00).</a:t>
          </a: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LC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- LX-&gt; Your measurement on C tower or X tower </a:t>
          </a:r>
          <a:r>
            <a:rPr lang="es-ES" sz="1100" b="0">
              <a:effectLst/>
              <a:latin typeface="+mn-lt"/>
              <a:ea typeface="+mn-ea"/>
              <a:cs typeface="+mn-cs"/>
            </a:rPr>
            <a:t>[ Value from "</a:t>
          </a:r>
          <a:r>
            <a:rPr lang="es-ES" sz="1100" b="1" i="1">
              <a:effectLst/>
              <a:latin typeface="+mn-lt"/>
              <a:ea typeface="+mn-ea"/>
              <a:cs typeface="+mn-cs"/>
            </a:rPr>
            <a:t>DELTA_CALIBRATE</a:t>
          </a:r>
          <a:r>
            <a:rPr lang="es-ES" sz="1100" b="0">
              <a:effectLst/>
              <a:latin typeface="+mn-lt"/>
              <a:ea typeface="+mn-ea"/>
              <a:cs typeface="+mn-cs"/>
            </a:rPr>
            <a:t>" ].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</a:t>
          </a: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LB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- LY -&gt;Your measurement on B tower or Y tower </a:t>
          </a:r>
          <a:r>
            <a:rPr lang="es-ES" sz="1100" b="0">
              <a:effectLst/>
              <a:latin typeface="+mn-lt"/>
              <a:ea typeface="+mn-ea"/>
              <a:cs typeface="+mn-cs"/>
            </a:rPr>
            <a:t>[ Value from "</a:t>
          </a:r>
          <a:r>
            <a:rPr lang="es-ES" sz="1100" b="1" i="1">
              <a:effectLst/>
              <a:latin typeface="+mn-lt"/>
              <a:ea typeface="+mn-ea"/>
              <a:cs typeface="+mn-cs"/>
            </a:rPr>
            <a:t>DELTA_CALIBRATE</a:t>
          </a:r>
          <a:r>
            <a:rPr lang="es-ES" sz="1100" b="0">
              <a:effectLst/>
              <a:latin typeface="+mn-lt"/>
              <a:ea typeface="+mn-ea"/>
              <a:cs typeface="+mn-cs"/>
            </a:rPr>
            <a:t>" ].</a:t>
          </a:r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LA</a:t>
          </a:r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- LZ -&gt;Your measurement on A tower or Z tower </a:t>
          </a:r>
          <a:r>
            <a:rPr lang="es-ES" sz="1100" b="0">
              <a:effectLst/>
              <a:latin typeface="+mn-lt"/>
              <a:ea typeface="+mn-ea"/>
              <a:cs typeface="+mn-cs"/>
            </a:rPr>
            <a:t>[ Value from "</a:t>
          </a:r>
          <a:r>
            <a:rPr lang="es-ES" sz="1100" b="1" i="1">
              <a:effectLst/>
              <a:latin typeface="+mn-lt"/>
              <a:ea typeface="+mn-ea"/>
              <a:cs typeface="+mn-cs"/>
            </a:rPr>
            <a:t>DELTA_CALIBRATE</a:t>
          </a:r>
          <a:r>
            <a:rPr lang="es-ES" sz="1100" b="0">
              <a:effectLst/>
              <a:latin typeface="+mn-lt"/>
              <a:ea typeface="+mn-ea"/>
              <a:cs typeface="+mn-cs"/>
            </a:rPr>
            <a:t>" ].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Calibri"/>
          </a:endParaRPr>
        </a:p>
        <a:p>
          <a:endParaRPr lang="es-ES" sz="12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520700</xdr:colOff>
          <xdr:row>10</xdr:row>
          <xdr:rowOff>177800</xdr:rowOff>
        </xdr:from>
        <xdr:to>
          <xdr:col>15</xdr:col>
          <xdr:colOff>492760</xdr:colOff>
          <xdr:row>23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3AEB8AD-9BD6-4AC3-AC22-1DF1FBF124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10</xdr:row>
          <xdr:rowOff>171450</xdr:rowOff>
        </xdr:from>
        <xdr:to>
          <xdr:col>11</xdr:col>
          <xdr:colOff>332504</xdr:colOff>
          <xdr:row>30</xdr:row>
          <xdr:rowOff>6350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60D97-177A-4FB4-93CC-D6675EFE5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3"/>
  <sheetViews>
    <sheetView tabSelected="1" zoomScaleNormal="100" workbookViewId="0">
      <selection activeCell="F11" sqref="F11"/>
    </sheetView>
  </sheetViews>
  <sheetFormatPr defaultColWidth="8.90625" defaultRowHeight="14.5" x14ac:dyDescent="0.35"/>
  <cols>
    <col min="1" max="1" width="18.6328125"/>
    <col min="2" max="2" width="16.1796875"/>
    <col min="3" max="3" width="17.1796875"/>
    <col min="4" max="4" width="16.08984375"/>
    <col min="5" max="5" width="17.453125" customWidth="1"/>
    <col min="6" max="1025" width="10.6328125"/>
  </cols>
  <sheetData>
    <row r="2" spans="1:6" ht="15" thickBot="1" x14ac:dyDescent="0.4">
      <c r="A2" s="1"/>
      <c r="B2" s="18"/>
      <c r="C2" s="3" t="s">
        <v>0</v>
      </c>
      <c r="D2" s="2"/>
      <c r="E2" s="2"/>
      <c r="F2" s="4"/>
    </row>
    <row r="3" spans="1:6" x14ac:dyDescent="0.35">
      <c r="A3" s="6" t="s">
        <v>1</v>
      </c>
      <c r="B3" s="19" t="s">
        <v>21</v>
      </c>
      <c r="C3" s="7" t="s">
        <v>2</v>
      </c>
      <c r="D3" s="8" t="s">
        <v>19</v>
      </c>
      <c r="E3" s="7" t="s">
        <v>18</v>
      </c>
      <c r="F3" s="7" t="s">
        <v>17</v>
      </c>
    </row>
    <row r="4" spans="1:6" ht="15" thickBot="1" x14ac:dyDescent="0.4">
      <c r="A4" s="21">
        <v>101.288</v>
      </c>
      <c r="B4" s="22"/>
      <c r="C4" s="10">
        <v>75</v>
      </c>
      <c r="D4" s="36">
        <v>75.11</v>
      </c>
      <c r="E4" s="37">
        <v>75</v>
      </c>
      <c r="F4" s="37">
        <v>75.069999999999993</v>
      </c>
    </row>
    <row r="5" spans="1:6" x14ac:dyDescent="0.35">
      <c r="A5" s="23" t="s">
        <v>11</v>
      </c>
      <c r="B5" s="24">
        <v>217.425939</v>
      </c>
      <c r="C5" s="11"/>
      <c r="D5" s="11"/>
      <c r="E5" s="11"/>
      <c r="F5" s="11"/>
    </row>
    <row r="6" spans="1:6" x14ac:dyDescent="0.35">
      <c r="A6" s="21" t="s">
        <v>12</v>
      </c>
      <c r="B6" s="20">
        <v>216.0959</v>
      </c>
      <c r="C6" s="11"/>
      <c r="D6" s="11"/>
      <c r="E6" s="11"/>
      <c r="F6" s="11"/>
    </row>
    <row r="7" spans="1:6" ht="15" thickBot="1" x14ac:dyDescent="0.4">
      <c r="A7" s="25" t="s">
        <v>13</v>
      </c>
      <c r="B7" s="26">
        <v>215.67019999999999</v>
      </c>
      <c r="C7" s="11"/>
      <c r="D7" s="11"/>
      <c r="E7" s="11"/>
      <c r="F7" s="11"/>
    </row>
    <row r="8" spans="1:6" x14ac:dyDescent="0.35">
      <c r="A8" s="11"/>
      <c r="B8" s="11"/>
      <c r="C8" s="11"/>
      <c r="D8" s="11"/>
      <c r="E8" s="11"/>
    </row>
    <row r="9" spans="1:6" ht="15" thickBot="1" x14ac:dyDescent="0.4">
      <c r="A9" s="11"/>
      <c r="B9" s="11"/>
      <c r="C9" s="11"/>
      <c r="D9" s="11"/>
      <c r="E9" s="11"/>
    </row>
    <row r="10" spans="1:6" x14ac:dyDescent="0.35">
      <c r="A10" s="30" t="s">
        <v>20</v>
      </c>
      <c r="B10" s="31"/>
      <c r="C10" s="31"/>
      <c r="D10" s="32"/>
      <c r="E10" s="11"/>
      <c r="F10" s="11"/>
    </row>
    <row r="11" spans="1:6" x14ac:dyDescent="0.35">
      <c r="A11" s="33" t="s">
        <v>24</v>
      </c>
      <c r="B11" s="33" t="s">
        <v>15</v>
      </c>
      <c r="C11" s="33" t="s">
        <v>16</v>
      </c>
      <c r="D11" s="33" t="s">
        <v>14</v>
      </c>
      <c r="F11" s="11"/>
    </row>
    <row r="12" spans="1:6" x14ac:dyDescent="0.35">
      <c r="A12" s="34">
        <f>(Dx+Dy+Dz)/3</f>
        <v>216.5063002560012</v>
      </c>
      <c r="B12" s="35">
        <f>(-(32*(B5^2 - A4^2)^(5/2)*(B5^2 - A4^2 + 2*A4*(C4/2) - (C4/2)^2)^(1/2) - 6*A4*(C4/2)^5 - 32*A4^5*(C4/2) + 32*A4^5*(D4/2) - 32*B5^6 - 32*B5^2*A4^4 + 64*B5^4*A4^2 + (C4/2)^6 - 18*B5^2*(C4/2)^4 + 48*B5^4*(C4/2)^2 - 2*B5^2*(D4/2)^4 - 16*B5^4*(D4/2)^2 + 26*A4^2*(C4/2)^4 - 64*A4^3*(C4/2)^3 + 72*A4^4*(C4/2)^2 + 2*A4^2*(D4/2)^4 - 8*A4^3*(D4/2)^3 - 8*A4^4*(D4/2)^2 + (C4/2)^2*(D4/2)^4 - 2*(C4/2)^4*(D4/2)^2 - 136*B5^2*A4^2*(C4/2)^2 + 24*B5^2*A4^2*(D4/2)^2 + 16*B5^2*(C4/2)^2*(D4/2)^2 - 20*A4^2*(C4/2)^2*(D4/2)^2 - 96*B5^4*A4*(C4/2) + 32*B5^4*A4*(D4/2) - 2*A4*(C4/2)*(D4/2)^4 + 4*A4*(C4/2)^4*(D4/2) - 64*A4^4*(C4/2)*(D4/2) + 32*A4^2*(B5^2 - A4^2)^(3/2)*(B5^2 - A4^2 + 2*A4*(C4/2) - (C4/2)^2)^(1/2) - 32*(C4/2)^2*(B5^2 - A4^2)^(3/2)*(B5^2 - A4^2 + 2*A4*(C4/2) - (C4/2)^2)^(1/2) + 6*(C4/2)^4*(B5^2 - A4^2)^(1/2)*(B5^2 - A4^2 + 2*A4*(C4/2) - (C4/2)^2)^(1/2) + 16*(D4/2)^2*(B5^2 - A4^2)^(3/2)*(B5^2 - A4^2 + 2*A4*(C4/2) - (C4/2)^2)^(1/2) + 2*(D4/2)^4*(B5^2 - A4^2)^(1/2)*(B5^2 - A4^2 + 2*A4*(C4/2) - (C4/2)^2)^(1/2) + 72*B5^2*A4*(C4/2)^3 + 128*B5^2*A4^3*(C4/2) + 8*B5^2*A4*(D4/2)^3 - 64*B5^2*A4^3*(D4/2) - 4*A4*(C4/2)^2*(D4/2)^3 + 8*A4*(C4/2)^3*(D4/2)^2 + 8*A4^2*(C4/2)*(D4/2)^3 - 16*A4^2*(C4/2)^3*(D4/2) + 24*A4^3*(C4/2)*(D4/2)^2 + 48*A4^3*(C4/2)^2*(D4/2) - 24*A4*(C4/2)^3*(B5^2 - A4^2)^(1/2)*(B5^2 - A4^2 + 2*A4*(C4/2) - (C4/2)^2)^(1/2) + 32*A4^3*(C4/2)*(B5^2 - A4^2)^(1/2)*(B5^2 - A4^2 + 2*A4*(C4/2) - (C4/2)^2)^(1/2) - 8*A4*(D4/2)^3*(B5^2 - A4^2)^(1/2)*(B5^2 - A4^2 + 2*A4*(C4/2) - (C4/2)^2)^(1/2) - 32*B5^2*A4*(C4/2)*(D4/2)^2 - 32*B5^2*A4*(C4/2)^2*(D4/2) + 64*B5^2*A4^2*(C4/2)*(D4/2) + 8*A4^2*(C4/2)^2*(B5^2 - A4^2)^(1/2)*(B5^2 - A4^2 + 2*A4*(C4/2) - (C4/2)^2)^(1/2) + 8*A4^2*(D4/2)^2*(B5^2 - A4^2)^(1/2)*(B5^2 - A4^2 + 2*A4*(C4/2) - (C4/2)^2)^(1/2) - 8*(C4/2)^2*(D4/2)^2*(B5^2 - A4^2)^(1/2)*(B5^2 - A4^2 + 2*A4*(C4/2) - (C4/2)^2)^(1/2) + 64*A4*(C4/2)*(B5^2 - A4^2)^(3/2)*(B5^2 - A4^2 + 2*A4*(C4/2) - (C4/2)^2)^(1/2) - 32*A4*(D4/2)*(B5^2 - A4^2)^(3/2)*(B5^2 - A4^2 + 2*A4*(C4/2) - (C4/2)^2)^(1/2) + 16*A4*(C4/2)*(D4/2)^2*(B5^2 - A4^2)^(1/2)*(B5^2 - A4^2 + 2*A4*(C4/2) - (C4/2)^2)^(1/2) + 16*A4*(C4/2)^2*(D4/2)*(B5^2 - A4^2)^(1/2)*(B5^2 - A4^2 + 2*A4*(C4/2) - (C4/2)^2)^(1/2) - 32*A4^2*(C4/2)*(D4/2)*(B5^2 - A4^2)^(1/2)*(B5^2 - A4^2 + 2*A4*(C4/2) - (C4/2)^2)^(1/2))/(8*(B5^2 - A4^2)^2 - 8*(B5^2 - A4^2)^(3/2)*(B5^2 - A4^2 + 2*A4*(C4/2) - (C4/2)^2)^(1/2) - 4*A4*(C4/2)^3 - 8*(C4/2)^2*(B5^2 - A4^2) + (C4/2)^4 + 4*A4^2*(C4/2)^2 + 4*(C4/2)^2*(B5^2 - A4^2)^(1/2)*(B5^2 - A4^2 + 2*A4*(C4/2) - (C4/2)^2)^(1/2) + 16*A4*(C4/2)*(B5^2 - A4^2) - 8*A4*(C4/2)*(B5^2 - A4^2)^(1/2)*(B5^2 - A4^2 + 2*A4*(C4/2) - (C4/2)^2)^(1/2)))^(1/2)/2</f>
        <v>217.62660003913979</v>
      </c>
      <c r="C12" s="35">
        <f>(-(32*(B6^2 - A4^2)^(5/2)*(B6^2 - A4^2 + 2*A4*(C4/2) - (C4/2)^2)^(1/2) - 6*A4*(C4/2)^5 - 32*A4^5*(C4/2) + 32*A4^5*(E4/2) - 32*B6^6 - 32*B6^2*A4^4 + 64*B6^4*A4^2 + (C4/2)^6 - 18*B6^2*(C4/2)^4 + 48*B6^4*(C4/2)^2 - 2*B6^2*(E4/2)^4 - 16*B6^4*(E4/2)^2 + 26*A4^2*(C4/2)^4 - 64*A4^3*(C4/2)^3 + 72*A4^4*(C4/2)^2 + 2*A4^2*(E4/2)^4 - 8*A4^3*(E4/2)^3 - 8*A4^4*(E4/2)^2 + (C4/2)^2*(E4/2)^4 - 2*(C4/2)^4*(E4/2)^2 - 136*B6^2*A4^2*(C4/2)^2 + 24*B6^2*A4^2*(E4/2)^2 + 16*B6^2*(C4/2)^2*(E4/2)^2 - 20*A4^2*(C4/2)^2*(E4/2)^2 - 96*B6^4*A4*(C4/2) + 32*B6^4*A4*(E4/2) - 2*A4*(C4/2)*(E4/2)^4 + 4*A4*(C4/2)^4*(E4/2) - 64*A4^4*(C4/2)*(E4/2) + 32*A4^2*(B6^2 - A4^2)^(3/2)*(B6^2 - A4^2 + 2*A4*(C4/2) - (C4/2)^2)^(1/2) - 32*(C4/2)^2*(B6^2 - A4^2)^(3/2)*(B6^2 - A4^2 + 2*A4*(C4/2) - (C4/2)^2)^(1/2) + 6*(C4/2)^4*(B6^2 - A4^2)^(1/2)*(B6^2 - A4^2 + 2*A4*(C4/2) - (C4/2)^2)^(1/2) + 16*(E4/2)^2*(B6^2 - A4^2)^(3/2)*(B6^2 - A4^2 + 2*A4*(C4/2) - (C4/2)^2)^(1/2) + 2*(E4/2)^4*(B6^2 - A4^2)^(1/2)*(B6^2 - A4^2 + 2*A4*(C4/2) - (C4/2)^2)^(1/2) + 72*B6^2*A4*(C4/2)^3 + 128*B6^2*A4^3*(C4/2) + 8*B6^2*A4*(E4/2)^3 - 64*B6^2*A4^3*(E4/2) - 4*A4*(C4/2)^2*(E4/2)^3 + 8*A4*(C4/2)^3*(E4/2)^2 + 8*A4^2*(C4/2)*(E4/2)^3 - 16*A4^2*(C4/2)^3*(E4/2) + 24*A4^3*(C4/2)*(E4/2)^2 + 48*A4^3*(C4/2)^2*(E4/2) - 24*A4*(C4/2)^3*(B6^2 - A4^2)^(1/2)*(B6^2 - A4^2 + 2*A4*(C4/2) - (C4/2)^2)^(1/2) + 32*A4^3*(C4/2)*(B6^2 - A4^2)^(1/2)*(B6^2 - A4^2 + 2*A4*(C4/2) - (C4/2)^2)^(1/2) - 8*A4*(E4/2)^3*(B6^2 - A4^2)^(1/2)*(B6^2 - A4^2 + 2*A4*(C4/2) - (C4/2)^2)^(1/2) - 32*B6^2*A4*(C4/2)*(E4/2)^2 - 32*B6^2*A4*(C4/2)^2*(E4/2) + 64*B6^2*A4^2*(C4/2)*(E4/2) + 8*A4^2*(C4/2)^2*(B6^2 - A4^2)^(1/2)*(B6^2 - A4^2 + 2*A4*(C4/2) - (C4/2)^2)^(1/2) + 8*A4^2*(E4/2)^2*(B6^2 - A4^2)^(1/2)*(B6^2 - A4^2 + 2*A4*(C4/2) - (C4/2)^2)^(1/2) - 8*(C4/2)^2*(E4/2)^2*(B6^2 - A4^2)^(1/2)*(B6^2 - A4^2 + 2*A4*(C4/2) - (C4/2)^2)^(1/2) + 64*A4*(C4/2)*(B6^2 - A4^2)^(3/2)*(B6^2 - A4^2 + 2*A4*(C4/2) - (C4/2)^2)^(1/2) - 32*A4*(E4/2)*(B6^2 - A4^2)^(3/2)*(B6^2 - A4^2 + 2*A4*(C4/2) - (C4/2)^2)^(1/2) + 16*A4*(C4/2)*(E4/2)^2*(B6^2 - A4^2)^(1/2)*(B6^2 - A4^2 + 2*A4*(C4/2) - (C4/2)^2)^(1/2) + 16*A4*(C4/2)^2*(E4/2)*(B6^2 - A4^2)^(1/2)*(B6^2 - A4^2 + 2*A4*(C4/2) - (C4/2)^2)^(1/2) - 32*A4^2*(C4/2)*(E4/2)*(B6^2 - A4^2)^(1/2)*(B6^2 - A4^2 + 2*A4*(C4/2) - (C4/2)^2)^(1/2))/(8*(B6^2 - A4^2)^2 - 8*(B6^2 - A4^2)^(3/2)*(B6^2 - A4^2 + 2*A4*(C4/2) - (C4/2)^2)^(1/2) - 4*A4*(C4/2)^3 - 8*(C4/2)^2*(B6^2 - A4^2) + (C4/2)^4 + 4*A4^2*(C4/2)^2 + 4*(C4/2)^2*(B6^2 - A4^2)^(1/2)*(B6^2 - A4^2 + 2*A4*(C4/2) - (C4/2)^2)^(1/2) + 16*A4*(C4/2)*(B6^2 - A4^2) - 8*A4*(C4/2)*(B6^2 - A4^2)^(1/2)*(B6^2 - A4^2 + 2*A4*(C4/2) - (C4/2)^2)^(1/2)))^(1/2)/2</f>
        <v>216.09589996939988</v>
      </c>
      <c r="D12" s="35">
        <f>(-(32*(B7^2 - A4^2)^(5/2)*(B7^2 - A4^2 + 2*A4*(C4/2) - (C4/2)^2)^(1/2) - 6*A4*(C4/2)^5 - 32*A4^5*(C4/2) + 32*A4^5*(F4/2) - 32*B7^6 - 32*B7^2*A4^4 + 64*B7^4*A4^2 + (C4/2)^6 - 18*B7^2*(C4/2)^4 + 48*B7^4*(C4/2)^2 - 2*B7^2*(F4/2)^4 - 16*B7^4*(F4/2)^2 + 26*A4^2*(C4/2)^4 - 64*A4^3*(C4/2)^3 + 72*A4^4*(C4/2)^2 + 2*A4^2*(F4/2)^4 - 8*A4^3*(F4/2)^3 - 8*A4^4*(F4/2)^2 + (C4/2)^2*(F4/2)^4 - 2*(C4/2)^4*(F4/2)^2 - 136*B7^2*A4^2*(C4/2)^2 + 24*B7^2*A4^2*(F4/2)^2 + 16*B7^2*(C4/2)^2*(F4/2)^2 - 20*A4^2*(C4/2)^2*(F4/2)^2 - 96*B7^4*A4*(C4/2) + 32*B7^4*A4*(F4/2) - 2*A4*(C4/2)*(F4/2)^4 + 4*A4*(C4/2)^4*(F4/2) - 64*A4^4*(C4/2)*(F4/2) + 32*A4^2*(B7^2 - A4^2)^(3/2)*(B7^2 - A4^2 + 2*A4*(C4/2) - (C4/2)^2)^(1/2) - 32*(C4/2)^2*(B7^2 - A4^2)^(3/2)*(B7^2 - A4^2 + 2*A4*(C4/2) - (C4/2)^2)^(1/2) + 6*(C4/2)^4*(B7^2 - A4^2)^(1/2)*(B7^2 - A4^2 + 2*A4*(C4/2) - (C4/2)^2)^(1/2) + 16*(F4/2)^2*(B7^2 - A4^2)^(3/2)*(B7^2 - A4^2 + 2*A4*(C4/2) - (C4/2)^2)^(1/2) + 2*(F4/2)^4*(B7^2 - A4^2)^(1/2)*(B7^2 - A4^2 + 2*A4*(C4/2) - (C4/2)^2)^(1/2) + 72*B7^2*A4*(C4/2)^3 + 128*B7^2*A4^3*(C4/2) + 8*B7^2*A4*(F4/2)^3 - 64*B7^2*A4^3*(F4/2) - 4*A4*(C4/2)^2*(F4/2)^3 + 8*A4*(C4/2)^3*(F4/2)^2 + 8*A4^2*(C4/2)*(F4/2)^3 - 16*A4^2*(C4/2)^3*(F4/2) + 24*A4^3*(C4/2)*(F4/2)^2 + 48*A4^3*(C4/2)^2*(F4/2) - 24*A4*(C4/2)^3*(B7^2 - A4^2)^(1/2)*(B7^2 - A4^2 + 2*A4*(C4/2) - (C4/2)^2)^(1/2) + 32*A4^3*(C4/2)*(B7^2 - A4^2)^(1/2)*(B7^2 - A4^2 + 2*A4*(C4/2) - (C4/2)^2)^(1/2) - 8*A4*(F4/2)^3*(B7^2 - A4^2)^(1/2)*(B7^2 - A4^2 + 2*A4*(C4/2) - (C4/2)^2)^(1/2) - 32*B7^2*A4*(C4/2)*(F4/2)^2 - 32*B7^2*A4*(C4/2)^2*(F4/2) + 64*B7^2*A4^2*(C4/2)*(F4/2) + 8*A4^2*(C4/2)^2*(B7^2 - A4^2)^(1/2)*(B7^2 - A4^2 + 2*A4*(C4/2) - (C4/2)^2)^(1/2) + 8*A4^2*(F4/2)^2*(B7^2 - A4^2)^(1/2)*(B7^2 - A4^2 + 2*A4*(C4/2) - (C4/2)^2)^(1/2) - 8*(C4/2)^2*(F4/2)^2*(B7^2 - A4^2)^(1/2)*(B7^2 - A4^2 + 2*A4*(C4/2) - (C4/2)^2)^(1/2) + 64*A4*(C4/2)*(B7^2 - A4^2)^(3/2)*(B7^2 - A4^2 + 2*A4*(C4/2) - (C4/2)^2)^(1/2) - 32*A4*(F4/2)*(B7^2 - A4^2)^(3/2)*(B7^2 - A4^2 + 2*A4*(C4/2) - (C4/2)^2)^(1/2) + 16*A4*(C4/2)*(F4/2)^2*(B7^2 - A4^2)^(1/2)*(B7^2 - A4^2 + 2*A4*(C4/2) - (C4/2)^2)^(1/2) + 16*A4*(C4/2)^2*(F4/2)*(B7^2 - A4^2)^(1/2)*(B7^2 - A4^2 + 2*A4*(C4/2) - (C4/2)^2)^(1/2) - 32*A4^2*(C4/2)*(F4/2)*(B7^2 - A4^2)^(1/2)*(B7^2 - A4^2 + 2*A4*(C4/2) - (C4/2)^2)^(1/2))/(8*(B7^2 - A4^2)^2 - 8*(B7^2 - A4^2)^(3/2)*(B7^2 - A4^2 + 2*A4*(C4/2) - (C4/2)^2)^(1/2) - 4*A4*(C4/2)^3 - 8*(C4/2)^2*(B7^2 - A4^2) + (C4/2)^4 + 4*A4^2*(C4/2)^2 + 4*(C4/2)^2*(B7^2 - A4^2)^(1/2)*(B7^2 - A4^2 + 2*A4*(C4/2) - (C4/2)^2)^(1/2) + 16*A4*(C4/2)*(B7^2 - A4^2) - 8*A4*(C4/2)*(B7^2 - A4^2)^(1/2)*(B7^2 - A4^2 + 2*A4*(C4/2) - (C4/2)^2)^(1/2)))^(1/2)/2</f>
        <v>215.79640075946389</v>
      </c>
      <c r="F12" s="11"/>
    </row>
    <row r="13" spans="1:6" x14ac:dyDescent="0.35">
      <c r="A13" s="11"/>
      <c r="B13" s="11"/>
      <c r="C13" s="11"/>
      <c r="D13" s="11"/>
      <c r="E13" s="11"/>
      <c r="F13" s="11"/>
    </row>
    <row r="14" spans="1:6" x14ac:dyDescent="0.35">
      <c r="A14" s="11"/>
      <c r="B14" s="11"/>
      <c r="C14" s="11"/>
      <c r="D14" s="11"/>
      <c r="E14" s="11"/>
      <c r="F14" s="11"/>
    </row>
    <row r="15" spans="1:6" ht="15" thickBot="1" x14ac:dyDescent="0.4">
      <c r="A15" s="11"/>
      <c r="B15" s="11"/>
      <c r="C15" s="11"/>
      <c r="D15" s="11"/>
      <c r="E15" s="11"/>
      <c r="F15" s="11"/>
    </row>
    <row r="16" spans="1:6" x14ac:dyDescent="0.35">
      <c r="A16" s="28" t="s">
        <v>4</v>
      </c>
      <c r="B16" s="27"/>
      <c r="C16" s="27"/>
      <c r="D16" s="29"/>
      <c r="E16" s="11"/>
      <c r="F16" s="11"/>
    </row>
    <row r="17" spans="1:9" x14ac:dyDescent="0.35">
      <c r="A17" s="12" t="s">
        <v>5</v>
      </c>
      <c r="B17" s="13" t="s">
        <v>6</v>
      </c>
      <c r="C17" s="13" t="s">
        <v>7</v>
      </c>
      <c r="D17" s="14" t="s">
        <v>8</v>
      </c>
      <c r="E17" s="11"/>
      <c r="F17" s="11"/>
    </row>
    <row r="18" spans="1:9" x14ac:dyDescent="0.35">
      <c r="A18" s="9">
        <f>A12</f>
        <v>216.5063002560012</v>
      </c>
      <c r="B18" s="10">
        <f>D12-A12</f>
        <v>-0.70989949653730378</v>
      </c>
      <c r="C18" s="10">
        <f>C12-A12</f>
        <v>-0.41040028660131611</v>
      </c>
      <c r="D18" s="15">
        <f>B12-A12</f>
        <v>1.1202997831385915</v>
      </c>
      <c r="E18" s="11"/>
      <c r="F18" s="11"/>
    </row>
    <row r="19" spans="1:9" x14ac:dyDescent="0.35">
      <c r="A19" s="11"/>
      <c r="B19" s="11"/>
      <c r="C19" s="11"/>
      <c r="D19" s="11"/>
      <c r="E19" s="11"/>
      <c r="F19" s="16"/>
    </row>
    <row r="20" spans="1:9" ht="15" thickBot="1" x14ac:dyDescent="0.4">
      <c r="A20" s="11"/>
      <c r="B20" s="11"/>
      <c r="C20" s="11"/>
      <c r="D20" s="11"/>
      <c r="E20" s="11"/>
      <c r="F20" s="11"/>
    </row>
    <row r="21" spans="1:9" x14ac:dyDescent="0.35">
      <c r="A21" s="28" t="s">
        <v>9</v>
      </c>
      <c r="B21" s="27"/>
      <c r="C21" s="27"/>
      <c r="D21" s="29"/>
      <c r="E21" s="11"/>
      <c r="F21" s="11"/>
    </row>
    <row r="22" spans="1:9" x14ac:dyDescent="0.35">
      <c r="A22" s="17" t="s">
        <v>3</v>
      </c>
      <c r="B22" s="13" t="s">
        <v>10</v>
      </c>
      <c r="C22" s="13" t="s">
        <v>22</v>
      </c>
      <c r="D22" s="14" t="s">
        <v>23</v>
      </c>
      <c r="E22" s="11"/>
      <c r="F22" s="11"/>
    </row>
    <row r="23" spans="1:9" x14ac:dyDescent="0.35">
      <c r="A23" s="9">
        <f>A12</f>
        <v>216.5063002560012</v>
      </c>
      <c r="B23" s="10">
        <f>D12</f>
        <v>215.79640075946389</v>
      </c>
      <c r="C23" s="10">
        <f>C12</f>
        <v>216.09589996939988</v>
      </c>
      <c r="D23" s="15">
        <f>B12</f>
        <v>217.62660003913979</v>
      </c>
      <c r="E23" s="11"/>
      <c r="F23" s="11"/>
      <c r="I23" s="5"/>
    </row>
  </sheetData>
  <mergeCells count="3">
    <mergeCell ref="A10:D10"/>
    <mergeCell ref="A16:D16"/>
    <mergeCell ref="A21:D21"/>
  </mergeCells>
  <pageMargins left="0.7" right="0.7" top="0.75" bottom="0.75" header="0.51180555555555496" footer="0.51180555555555496"/>
  <pageSetup paperSize="9" firstPageNumber="0" orientation="portrait" r:id="rId1"/>
  <drawing r:id="rId2"/>
  <legacyDrawing r:id="rId3"/>
  <oleObjects>
    <mc:AlternateContent xmlns:mc="http://schemas.openxmlformats.org/markup-compatibility/2006">
      <mc:Choice Requires="x14">
        <oleObject progId="Paint.Picture" shapeId="1026" r:id="rId4">
          <objectPr defaultSize="0" autoPict="0" r:id="rId5">
            <anchor moveWithCells="1">
              <from>
                <xdr:col>11</xdr:col>
                <xdr:colOff>520700</xdr:colOff>
                <xdr:row>10</xdr:row>
                <xdr:rowOff>177800</xdr:rowOff>
              </from>
              <to>
                <xdr:col>15</xdr:col>
                <xdr:colOff>495300</xdr:colOff>
                <xdr:row>23</xdr:row>
                <xdr:rowOff>95250</xdr:rowOff>
              </to>
            </anchor>
          </objectPr>
        </oleObject>
      </mc:Choice>
      <mc:Fallback>
        <oleObject progId="Paint.Picture" shapeId="1026" r:id="rId4"/>
      </mc:Fallback>
    </mc:AlternateContent>
    <mc:AlternateContent xmlns:mc="http://schemas.openxmlformats.org/markup-compatibility/2006">
      <mc:Choice Requires="x14">
        <oleObject progId="Paint.Picture" shapeId="1027" r:id="rId6">
          <objectPr defaultSize="0" autoPict="0" r:id="rId7">
            <anchor moveWithCells="1">
              <from>
                <xdr:col>6</xdr:col>
                <xdr:colOff>266700</xdr:colOff>
                <xdr:row>10</xdr:row>
                <xdr:rowOff>171450</xdr:rowOff>
              </from>
              <to>
                <xdr:col>11</xdr:col>
                <xdr:colOff>330200</xdr:colOff>
                <xdr:row>30</xdr:row>
                <xdr:rowOff>6350</xdr:rowOff>
              </to>
            </anchor>
          </objectPr>
        </oleObject>
      </mc:Choice>
      <mc:Fallback>
        <oleObject progId="Paint.Picture" shapeId="102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18</vt:i4>
      </vt:variant>
    </vt:vector>
  </HeadingPairs>
  <TitlesOfParts>
    <vt:vector size="19" baseType="lpstr">
      <vt:lpstr>Hoja1</vt:lpstr>
      <vt:lpstr>Ah</vt:lpstr>
      <vt:lpstr>D</vt:lpstr>
      <vt:lpstr>D_o</vt:lpstr>
      <vt:lpstr>Dx</vt:lpstr>
      <vt:lpstr>Dy</vt:lpstr>
      <vt:lpstr>Dz</vt:lpstr>
      <vt:lpstr>Hor_R</vt:lpstr>
      <vt:lpstr>Horiz_R</vt:lpstr>
      <vt:lpstr>Horiz_Radius</vt:lpstr>
      <vt:lpstr>L</vt:lpstr>
      <vt:lpstr>L_a</vt:lpstr>
      <vt:lpstr>L_x</vt:lpstr>
      <vt:lpstr>L_y</vt:lpstr>
      <vt:lpstr>L_z</vt:lpstr>
      <vt:lpstr>Lx</vt:lpstr>
      <vt:lpstr>Ly</vt:lpstr>
      <vt:lpstr>Lz</vt:lpstr>
      <vt:lpstr>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Gianvito Bleve</cp:lastModifiedBy>
  <cp:revision>1</cp:revision>
  <dcterms:created xsi:type="dcterms:W3CDTF">2015-11-29T14:35:16Z</dcterms:created>
  <dcterms:modified xsi:type="dcterms:W3CDTF">2021-12-30T02:21:31Z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