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wnloads/"/>
    </mc:Choice>
  </mc:AlternateContent>
  <xr:revisionPtr revIDLastSave="0" documentId="8_{273D7531-7F25-2440-AA59-BF8E1DF32533}" xr6:coauthVersionLast="47" xr6:coauthVersionMax="47" xr10:uidLastSave="{00000000-0000-0000-0000-000000000000}"/>
  <bookViews>
    <workbookView xWindow="12160" yWindow="500" windowWidth="16640" windowHeight="14480" xr2:uid="{00000000-000D-0000-FFFF-FFFF00000000}"/>
  </bookViews>
  <sheets>
    <sheet name="Crowdfunding" sheetId="1" r:id="rId1"/>
    <sheet name="Sheet1" sheetId="2" r:id="rId2"/>
    <sheet name="Sheet2" sheetId="4" r:id="rId3"/>
    <sheet name="Sheet3" sheetId="11" r:id="rId4"/>
    <sheet name="Sheet4" sheetId="13" r:id="rId5"/>
    <sheet name="Sheet5" sheetId="17" r:id="rId6"/>
  </sheets>
  <definedNames>
    <definedName name="_xlnm._FilterDatabase" localSheetId="0" hidden="1">Crowdfunding!$A$1:$T$1001</definedName>
  </definedNames>
  <calcPr calcId="191029"/>
  <pivotCaches>
    <pivotCache cacheId="59" r:id="rId7"/>
    <pivotCache cacheId="6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7" l="1"/>
  <c r="K6" i="17"/>
  <c r="K5" i="17"/>
  <c r="K4" i="17"/>
  <c r="K2" i="17"/>
  <c r="H2" i="17"/>
  <c r="K3" i="17"/>
  <c r="H3" i="17"/>
  <c r="H4" i="17"/>
  <c r="H5" i="17"/>
  <c r="H6" i="17"/>
  <c r="H7" i="17"/>
  <c r="C2" i="13"/>
  <c r="C13" i="13"/>
  <c r="B13" i="13"/>
  <c r="C12" i="13"/>
  <c r="C11" i="13"/>
  <c r="C10" i="13"/>
  <c r="C9" i="13"/>
  <c r="C8" i="13"/>
  <c r="C7" i="13"/>
  <c r="C6" i="13"/>
  <c r="C5" i="13"/>
  <c r="C4" i="13"/>
  <c r="C3" i="13"/>
  <c r="B12" i="13"/>
  <c r="B11" i="13"/>
  <c r="B10" i="13"/>
  <c r="B9" i="13"/>
  <c r="B8" i="13"/>
  <c r="B7" i="13"/>
  <c r="B6" i="13"/>
  <c r="B5" i="13"/>
  <c r="B4" i="13"/>
  <c r="B3" i="13"/>
  <c r="B2" i="13"/>
  <c r="D12" i="13"/>
  <c r="D11" i="13"/>
  <c r="D10" i="13"/>
  <c r="D9" i="13"/>
  <c r="D8" i="13"/>
  <c r="D7" i="13"/>
  <c r="D6" i="13"/>
  <c r="D5" i="13"/>
  <c r="D4" i="13"/>
  <c r="D3" i="13"/>
  <c r="D13" i="13"/>
  <c r="D2" i="13"/>
  <c r="O2" i="1" a="1"/>
  <c r="O2" i="1" s="1"/>
  <c r="N2" i="1" a="1"/>
  <c r="N2" i="1" s="1"/>
  <c r="I3" i="1" a="1"/>
  <c r="I3" i="1" s="1"/>
  <c r="F3" i="1"/>
  <c r="F5" i="1" a="1"/>
  <c r="F5" i="1" s="1"/>
  <c r="F4" i="1"/>
  <c r="F2" i="1"/>
  <c r="E2" i="13" l="1"/>
  <c r="F2" i="13" s="1"/>
  <c r="E10" i="13"/>
  <c r="H10" i="13" s="1"/>
  <c r="E6" i="13"/>
  <c r="G6" i="13" s="1"/>
  <c r="E13" i="13"/>
  <c r="G13" i="13" s="1"/>
  <c r="E9" i="13"/>
  <c r="G9" i="13" s="1"/>
  <c r="E5" i="13"/>
  <c r="H5" i="13" s="1"/>
  <c r="E12" i="13"/>
  <c r="F12" i="13" s="1"/>
  <c r="E8" i="13"/>
  <c r="F8" i="13" s="1"/>
  <c r="E4" i="13"/>
  <c r="G4" i="13" s="1"/>
  <c r="E11" i="13"/>
  <c r="F11" i="13" s="1"/>
  <c r="E7" i="13"/>
  <c r="F7" i="13" s="1"/>
  <c r="E3" i="13"/>
  <c r="H3" i="13" s="1"/>
  <c r="F9" i="13" l="1"/>
  <c r="H6" i="13"/>
  <c r="F6" i="13"/>
  <c r="F4" i="13"/>
  <c r="H11" i="13"/>
  <c r="G2" i="13"/>
  <c r="H4" i="13"/>
  <c r="H9" i="13"/>
  <c r="G5" i="13"/>
  <c r="F5" i="13"/>
  <c r="G11" i="13"/>
  <c r="G10" i="13"/>
  <c r="F10" i="13"/>
  <c r="G7" i="13"/>
  <c r="H12" i="13"/>
  <c r="G12" i="13"/>
  <c r="H2" i="13"/>
  <c r="H7" i="13"/>
  <c r="F13" i="13"/>
  <c r="G8" i="13"/>
  <c r="H13" i="13"/>
  <c r="G3" i="13"/>
  <c r="H8" i="13"/>
  <c r="F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<sst xmlns="http://schemas.openxmlformats.org/spreadsheetml/2006/main" count="9068" uniqueCount="2115">
  <si>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</si>
  <si>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</si>
  <si>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</si>
  <si>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</si>
  <si>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</si>
  <si>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</si>
  <si>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</si>
  <si>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</si>
  <si>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</si>
  <si>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</si>
  <si>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</si>
  <si>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</si>
  <si>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</si>
  <si>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</si>
  <si>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</si>
  <si>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</si>
  <si>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</si>
  <si>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</si>
  <si>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</si>
  <si>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</si>
  <si>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</si>
  <si>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</si>
  <si>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</si>
  <si>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</si>
  <si>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</si>
  <si>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</si>
  <si>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</si>
  <si>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</si>
  <si>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</si>
  <si>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</si>
  <si>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</si>
  <si>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</si>
  <si>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</si>
  <si>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</si>
  <si>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</si>
  <si>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</si>
  <si>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</si>
  <si>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</si>
  <si>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</si>
  <si>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</si>
  <si>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</si>
  <si>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</si>
  <si>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</si>
  <si>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</si>
  <si>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</si>
  <si>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</si>
  <si>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</si>
  <si>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</si>
  <si>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</si>
  <si>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</si>
  <si>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</si>
  <si>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</si>
  <si>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</si>
  <si>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</si>
  <si>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</si>
  <si>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</si>
  <si>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</si>
  <si>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</si>
  <si>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</si>
  <si>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</si>
  <si>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</si>
  <si>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</si>
  <si>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</si>
  <si>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</si>
  <si>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</si>
  <si>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</si>
  <si>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</si>
  <si>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</si>
  <si>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</si>
  <si>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</si>
  <si>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</si>
  <si>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</si>
  <si>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</si>
  <si>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</si>
  <si>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</si>
  <si>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</si>
  <si>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</si>
  <si>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</si>
  <si>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</si>
  <si>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</si>
  <si>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</si>
  <si>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</si>
  <si>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</si>
  <si>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</si>
  <si>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</si>
  <si>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</si>
  <si>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</si>
  <si>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</si>
  <si>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</si>
  <si>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</si>
  <si>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</si>
  <si>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</si>
  <si>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</si>
  <si>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</si>
  <si>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</si>
  <si>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</si>
  <si>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</si>
  <si>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</si>
  <si>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</si>
  <si>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</si>
  <si>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</si>
  <si>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</si>
  <si>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</si>
  <si>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</si>
  <si>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</si>
  <si>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</si>
  <si>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</si>
  <si>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</si>
  <si>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</si>
  <si>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</si>
  <si>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</si>
  <si>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</si>
  <si>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</si>
  <si>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</si>
  <si>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</si>
  <si>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</si>
  <si>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</si>
  <si>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</si>
  <si>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</si>
  <si>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</si>
  <si>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</si>
  <si>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</si>
  <si>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</si>
  <si>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</si>
  <si>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</si>
  <si>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</si>
  <si>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</si>
  <si>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</si>
  <si>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</si>
  <si>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</si>
  <si>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</si>
  <si>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</si>
  <si>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</si>
  <si>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</si>
  <si>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</si>
  <si>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</si>
  <si>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</si>
  <si>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</si>
  <si>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</si>
  <si>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</si>
  <si>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</si>
  <si>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</si>
  <si>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</si>
  <si>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</si>
  <si>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</si>
  <si>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</si>
  <si>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</si>
  <si>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</si>
  <si>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</si>
  <si>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</si>
  <si>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</si>
  <si>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</si>
  <si>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</si>
  <si>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</si>
  <si>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</si>
  <si>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</si>
  <si>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</si>
  <si>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</si>
  <si>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</si>
  <si>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</si>
  <si>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</si>
  <si>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</si>
  <si>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</si>
  <si>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</si>
  <si>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</si>
  <si>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</si>
  <si>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</si>
  <si>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</si>
  <si>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</si>
  <si>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</si>
  <si>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</si>
  <si>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</si>
  <si>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</si>
  <si>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</si>
  <si>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</si>
  <si>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</si>
  <si>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</si>
  <si>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</si>
  <si>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</si>
  <si>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</si>
  <si>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</si>
  <si>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</si>
  <si>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</si>
  <si>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</si>
  <si>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</si>
  <si>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</si>
  <si>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</si>
  <si>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</si>
  <si>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</si>
  <si>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</si>
  <si>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</si>
  <si>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</si>
  <si>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</si>
  <si>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</si>
  <si>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</si>
  <si>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</si>
  <si>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</si>
  <si>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</si>
  <si>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</si>
  <si>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</si>
  <si>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</si>
  <si>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</si>
  <si>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</si>
  <si>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</si>
  <si>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</si>
  <si>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</si>
  <si>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</si>
  <si>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</si>
  <si>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</si>
  <si>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</si>
  <si>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</si>
  <si>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</si>
  <si>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</si>
  <si>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</si>
  <si>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</si>
  <si>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</si>
  <si>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</si>
  <si>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</si>
  <si>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</si>
  <si>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</si>
  <si>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</si>
  <si>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</si>
  <si>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</si>
  <si>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</si>
  <si>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</si>
  <si>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</si>
  <si>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</si>
  <si>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</si>
  <si>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</si>
  <si>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</si>
  <si>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</si>
  <si>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</si>
  <si>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</si>
  <si>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</si>
  <si>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</si>
  <si>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</si>
  <si>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</si>
  <si>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</si>
  <si>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</si>
  <si>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</si>
  <si>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</si>
  <si>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</si>
  <si>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</si>
  <si>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</si>
  <si>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</si>
  <si>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</si>
  <si>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</si>
  <si>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</si>
  <si>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</si>
  <si>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</si>
  <si>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</si>
  <si>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</si>
  <si>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</si>
  <si>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</si>
  <si>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</si>
  <si>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</si>
  <si>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</si>
  <si>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</si>
  <si>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</si>
  <si>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</si>
  <si>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</si>
  <si>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</si>
  <si>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</si>
  <si>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</si>
  <si>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</si>
  <si>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</si>
  <si>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</si>
  <si>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</si>
  <si>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</si>
  <si>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</si>
  <si>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</si>
  <si>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</si>
  <si>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</si>
  <si>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</si>
  <si>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</si>
  <si>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</si>
  <si>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</si>
  <si>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</si>
  <si>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</si>
  <si>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</si>
  <si>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</si>
  <si>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</si>
  <si>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</si>
  <si>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</si>
  <si>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</si>
  <si>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</si>
  <si>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</si>
  <si>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</si>
  <si>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</si>
  <si>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</si>
  <si>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</si>
  <si>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</si>
  <si>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</si>
  <si>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</si>
  <si>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</si>
  <si>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</si>
  <si>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</si>
  <si>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</si>
  <si>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</si>
  <si>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</si>
  <si>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</si>
  <si>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</si>
  <si>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</si>
  <si>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</si>
  <si>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</si>
  <si>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</si>
  <si>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</si>
  <si>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</si>
  <si>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</si>
  <si>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</si>
  <si>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</si>
  <si>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</si>
  <si>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</si>
  <si>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</si>
  <si>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</si>
  <si>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</si>
  <si>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</si>
  <si>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</si>
  <si>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</si>
  <si>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</si>
  <si>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</si>
  <si>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</si>
  <si>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</si>
  <si>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</si>
  <si>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</si>
  <si>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</si>
  <si>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</si>
  <si>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</si>
  <si>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</si>
  <si>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</si>
  <si>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</si>
  <si>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</si>
  <si>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</si>
  <si>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</si>
  <si>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</si>
  <si>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</si>
  <si>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</si>
  <si>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</si>
  <si>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</si>
  <si>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</si>
  <si>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</si>
  <si>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</si>
  <si>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</si>
  <si>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</si>
  <si>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</si>
  <si>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</si>
  <si>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</si>
  <si>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</si>
  <si>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</si>
  <si>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</si>
  <si>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</si>
  <si>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</si>
  <si>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</si>
  <si>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</si>
  <si>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</si>
  <si>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</si>
  <si>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</si>
  <si>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</si>
  <si>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</si>
  <si>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</si>
  <si>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</si>
  <si>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</si>
  <si>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</si>
  <si>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</si>
  <si>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</si>
  <si>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</si>
  <si>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</si>
  <si>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</si>
  <si>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</si>
  <si>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</si>
  <si>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</si>
  <si>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</si>
  <si>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</si>
  <si>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</si>
  <si>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</si>
  <si>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</si>
  <si>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</si>
  <si>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</si>
  <si>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</si>
  <si>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</si>
  <si>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</si>
  <si>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</si>
  <si>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</si>
  <si>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</si>
  <si>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</si>
  <si>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</si>
  <si>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</si>
  <si>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</si>
  <si>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</si>
  <si>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</si>
  <si>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</si>
  <si>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</si>
  <si>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</si>
  <si>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</si>
  <si>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</si>
  <si>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</si>
  <si>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</si>
  <si>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</si>
  <si>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</si>
  <si>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</si>
  <si>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</si>
  <si>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</si>
  <si>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</si>
  <si>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</si>
  <si>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</si>
  <si>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</si>
  <si>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</si>
  <si>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</si>
  <si>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</si>
  <si>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</si>
  <si>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</si>
  <si>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</si>
  <si>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</si>
  <si>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</si>
  <si>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</si>
  <si>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</si>
  <si>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</si>
  <si>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</si>
  <si>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</si>
  <si>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</si>
  <si>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</si>
  <si>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</si>
  <si>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</si>
  <si>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</si>
  <si>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</si>
  <si>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</si>
  <si>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</si>
  <si>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</si>
  <si>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</si>
  <si>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</si>
  <si>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</si>
  <si>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</si>
  <si>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</si>
  <si>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</si>
  <si>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</si>
  <si>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</si>
  <si>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</si>
  <si>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</si>
  <si>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</si>
  <si>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</si>
  <si>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</si>
  <si>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</si>
  <si>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</si>
  <si>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</si>
  <si>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</si>
  <si>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</si>
  <si>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</si>
  <si>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</si>
  <si>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</si>
  <si>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</si>
  <si>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</si>
  <si>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</si>
  <si>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</si>
  <si>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</si>
  <si>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</si>
  <si>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</si>
  <si>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</si>
  <si>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</si>
  <si>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</si>
  <si>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</si>
  <si>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</si>
  <si>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</si>
  <si>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</si>
  <si>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</si>
  <si>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</si>
  <si>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</si>
  <si>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</si>
  <si>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</si>
  <si>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</si>
  <si>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</si>
  <si>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</si>
  <si>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</si>
  <si>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</si>
  <si>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</si>
  <si>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</si>
  <si>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</si>
  <si>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</si>
  <si>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</si>
  <si>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</si>
  <si>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</si>
  <si>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</si>
  <si>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</si>
  <si>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</si>
  <si>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</si>
  <si>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</si>
  <si>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</si>
  <si>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</si>
  <si>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</si>
  <si>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</si>
  <si>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</si>
  <si>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</si>
  <si>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</si>
  <si>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</si>
  <si>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</si>
  <si>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</si>
  <si>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</si>
  <si>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</si>
  <si>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</si>
  <si>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</si>
  <si>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</si>
  <si>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</si>
  <si>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</si>
  <si>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</si>
  <si>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</si>
  <si>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</si>
  <si>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</si>
  <si>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</si>
  <si>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</si>
  <si>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</si>
  <si>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</si>
  <si>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</si>
  <si>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</si>
  <si>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</si>
  <si>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</si>
  <si>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</si>
  <si>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</si>
  <si>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</si>
  <si>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</si>
  <si>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</si>
  <si>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</si>
  <si>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</si>
  <si>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</si>
  <si>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</si>
  <si>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</si>
  <si>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</si>
  <si>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</si>
  <si>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</si>
  <si>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</si>
  <si>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</si>
  <si>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</si>
  <si>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</si>
  <si>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</si>
  <si>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</si>
  <si>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</si>
  <si>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</si>
  <si>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</si>
  <si>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</si>
  <si>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</si>
  <si>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</si>
  <si>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</si>
  <si>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</si>
  <si>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</si>
  <si>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</si>
  <si>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</si>
  <si>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</si>
  <si>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</si>
  <si>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</si>
  <si>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</si>
  <si>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</si>
  <si>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</si>
  <si>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</si>
  <si>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</si>
  <si>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</si>
  <si>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</si>
  <si>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</si>
  <si>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</si>
  <si>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</si>
  <si>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</si>
  <si>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</si>
  <si>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</si>
  <si>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</si>
  <si>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</si>
  <si>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</si>
  <si>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</si>
  <si>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</si>
  <si>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</si>
  <si>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</si>
  <si>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</si>
  <si>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</si>
  <si>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</si>
  <si>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</si>
  <si>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</si>
  <si>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</si>
  <si>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</si>
  <si>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</si>
  <si>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</si>
  <si>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</si>
  <si>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</si>
  <si>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</si>
  <si>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</si>
  <si>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</si>
  <si>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</si>
  <si>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</si>
  <si>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</si>
  <si>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</si>
  <si>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</si>
  <si>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</si>
  <si>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</si>
  <si>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</si>
  <si>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</si>
  <si>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</si>
  <si>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</si>
  <si>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</si>
  <si>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</si>
  <si>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</si>
  <si>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</si>
  <si>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</si>
  <si>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</si>
  <si>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</si>
  <si>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</si>
  <si>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</si>
  <si>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</si>
  <si>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</si>
  <si>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</si>
  <si>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</si>
  <si>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</si>
  <si>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</si>
  <si>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</si>
  <si>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</si>
  <si>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</si>
  <si>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</si>
  <si>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</si>
  <si>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</si>
  <si>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</si>
  <si>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</si>
  <si>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</si>
  <si>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</si>
  <si>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</si>
  <si>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</si>
  <si>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</si>
  <si>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</si>
  <si>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</si>
  <si>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</si>
  <si>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</si>
  <si>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</si>
  <si>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</si>
  <si>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</si>
  <si>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</si>
  <si>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</si>
  <si>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</si>
  <si>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</si>
  <si>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</si>
  <si>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</si>
  <si>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</si>
  <si>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</si>
  <si>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</si>
  <si>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</si>
  <si>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</si>
  <si>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</si>
  <si>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</si>
  <si>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</si>
  <si>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</si>
  <si>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</si>
  <si>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</si>
  <si>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</si>
  <si>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</si>
  <si>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</si>
  <si>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</si>
  <si>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</si>
  <si>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</si>
  <si>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</si>
  <si>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</si>
  <si>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</si>
  <si>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</si>
  <si>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</si>
  <si>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</si>
  <si>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</si>
  <si>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</si>
  <si>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</si>
  <si>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</si>
  <si>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</si>
  <si>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</si>
  <si>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</si>
  <si>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</si>
  <si>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</si>
  <si>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</si>
  <si>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</si>
  <si>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</si>
  <si>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</si>
  <si>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</si>
  <si>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</si>
  <si>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</si>
  <si>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</si>
  <si>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</si>
  <si>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</si>
  <si>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</si>
  <si>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</si>
  <si>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</si>
  <si>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</si>
  <si>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</si>
  <si>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</si>
  <si>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</si>
  <si>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</si>
  <si>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</si>
  <si>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</si>
  <si>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</si>
  <si>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</si>
  <si>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</si>
  <si>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</si>
  <si>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</si>
  <si>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</si>
  <si>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</si>
  <si>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</si>
  <si>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</si>
  <si>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</si>
  <si>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</si>
  <si>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</si>
  <si>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</si>
  <si>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</si>
  <si>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</si>
  <si>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</si>
  <si>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</si>
  <si>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</si>
  <si>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</si>
  <si>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</si>
  <si>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</si>
  <si>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</si>
  <si>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</si>
  <si>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</si>
  <si>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</si>
  <si>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</si>
  <si>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</si>
  <si>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</si>
  <si>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</si>
  <si>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</si>
  <si>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</si>
  <si>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</si>
  <si>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</si>
  <si>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</si>
  <si>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</si>
  <si>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</si>
  <si>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</si>
  <si>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</si>
  <si>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</si>
  <si>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</si>
  <si>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</si>
  <si>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</si>
  <si>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</si>
  <si>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</si>
  <si>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</si>
  <si>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</si>
  <si>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</si>
  <si>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</si>
  <si>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</si>
  <si>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</si>
  <si>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</si>
  <si>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</si>
  <si>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</si>
  <si>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</si>
  <si>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</si>
  <si>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</si>
  <si>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</si>
  <si>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</si>
  <si>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</si>
  <si>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</si>
  <si>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</si>
  <si>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</si>
  <si>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</si>
  <si>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</si>
  <si>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</si>
  <si>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</si>
  <si>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</si>
  <si>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</si>
  <si>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</si>
  <si>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</si>
  <si>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</si>
  <si>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</si>
  <si>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</si>
  <si>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</si>
  <si>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</si>
  <si>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</si>
  <si>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</si>
  <si>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</si>
  <si>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</si>
  <si>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</si>
  <si>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</si>
  <si>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</si>
  <si>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</si>
  <si>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</si>
  <si>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</si>
  <si>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</si>
  <si>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</si>
  <si>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</si>
  <si>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</si>
  <si>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</si>
  <si>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</si>
  <si>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</si>
  <si>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</si>
  <si>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</si>
  <si>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</si>
  <si>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</si>
  <si>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</si>
  <si>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</si>
  <si>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</si>
  <si>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</si>
  <si>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</si>
  <si>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</si>
  <si>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</si>
  <si>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</si>
  <si>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</si>
  <si>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</si>
  <si>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</si>
  <si>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</si>
  <si>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</si>
  <si>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</si>
  <si>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</si>
  <si>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</si>
  <si>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</si>
  <si>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</si>
  <si>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</si>
  <si>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</si>
  <si>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</si>
  <si>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</si>
  <si>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</si>
  <si>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</si>
  <si>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</si>
  <si>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</si>
  <si>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</si>
  <si>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</si>
  <si>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</si>
  <si>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</si>
  <si>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</si>
  <si>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</si>
  <si>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</si>
  <si>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</si>
  <si>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</si>
  <si>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</si>
  <si>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</si>
  <si>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</si>
  <si>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</si>
  <si>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</si>
  <si>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</si>
  <si>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</si>
  <si>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</si>
  <si>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</si>
  <si>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</si>
  <si>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</si>
  <si>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</si>
  <si>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</si>
  <si>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</si>
  <si>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</si>
  <si>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</si>
  <si>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</si>
  <si>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</si>
  <si>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</si>
  <si>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</si>
  <si>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</si>
  <si>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</si>
  <si>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</si>
  <si>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</si>
  <si>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</si>
  <si>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</si>
  <si>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</si>
  <si>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</si>
  <si>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</si>
  <si>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</si>
  <si>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</si>
  <si>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</si>
  <si>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</si>
  <si>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</si>
  <si>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</si>
  <si>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</si>
  <si>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</si>
  <si>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</si>
  <si>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</si>
  <si>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</si>
  <si>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</si>
  <si>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</si>
  <si>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</si>
  <si>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</si>
  <si>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</si>
  <si>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</si>
  <si>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</si>
  <si>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</si>
  <si>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</si>
  <si>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</si>
  <si>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</si>
  <si>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</si>
  <si>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</si>
  <si>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</si>
  <si>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</si>
  <si>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</si>
  <si>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</si>
  <si>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</si>
  <si>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</si>
  <si>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</si>
  <si>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</si>
  <si>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</si>
  <si>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</si>
  <si>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</si>
  <si>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</si>
  <si>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</si>
  <si>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</si>
  <si>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</si>
  <si>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</si>
  <si>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</si>
  <si>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</si>
  <si>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</si>
  <si>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</si>
  <si>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</si>
  <si>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</si>
  <si>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</si>
  <si>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</si>
  <si>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</si>
  <si>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</si>
  <si>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</si>
  <si>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</si>
  <si>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</si>
  <si>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</si>
  <si>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</si>
  <si>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</si>
  <si>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</si>
  <si>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</si>
  <si>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</si>
  <si>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</si>
  <si>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</si>
  <si>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</si>
  <si>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</si>
  <si>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</si>
  <si>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</si>
  <si>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</si>
  <si>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</si>
  <si>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</si>
  <si>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</si>
  <si>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</si>
  <si>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</si>
  <si>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</si>
  <si>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</si>
  <si>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</si>
  <si>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</si>
  <si>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</si>
  <si>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</si>
  <si>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</si>
  <si>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</si>
  <si>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</si>
  <si>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</si>
  <si>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</si>
  <si>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</si>
  <si>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</si>
  <si>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</si>
  <si>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</si>
  <si>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</si>
  <si>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</si>
  <si>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</si>
  <si>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</si>
  <si>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</si>
  <si>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</si>
  <si>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</si>
  <si>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</si>
  <si>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</si>
  <si>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</si>
  <si>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</si>
  <si>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</si>
  <si>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</si>
  <si>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</si>
  <si>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</si>
  <si>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</si>
  <si>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</si>
  <si>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</si>
  <si>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</si>
  <si>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</si>
  <si>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</si>
  <si>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</si>
  <si>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</si>
  <si>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</si>
  <si>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</si>
  <si>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</si>
  <si>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</si>
  <si>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</si>
  <si>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</si>
  <si>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</si>
  <si>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</si>
  <si>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</si>
  <si>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</si>
  <si>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</si>
  <si>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</si>
  <si>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</si>
  <si>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</si>
  <si>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</si>
  <si>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</si>
  <si>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</si>
  <si>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</si>
  <si>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</si>
  <si>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</si>
  <si>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</si>
  <si>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</si>
  <si>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</si>
  <si>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</si>
  <si>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</si>
  <si>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</si>
  <si>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</si>
  <si>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</si>
  <si>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</si>
  <si>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</si>
  <si>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</si>
  <si>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</si>
  <si>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</si>
  <si>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</si>
  <si>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</si>
  <si>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</si>
  <si>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</si>
  <si>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</si>
  <si>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</si>
  <si>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</si>
  <si>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</si>
  <si>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</si>
  <si>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</si>
  <si>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</si>
  <si>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</si>
  <si>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</si>
  <si>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</si>
  <si>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</si>
  <si>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</si>
  <si>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</si>
  <si>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</si>
  <si>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</si>
  <si>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</si>
  <si>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</si>
  <si>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</si>
  <si>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</si>
  <si>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</si>
  <si>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</si>
  <si>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</si>
  <si>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</si>
  <si>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</si>
  <si>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</si>
  <si>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</si>
  <si>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</si>
  <si>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</si>
  <si>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</si>
  <si>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</si>
  <si>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</si>
  <si>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</si>
  <si>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</si>
  <si>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</si>
  <si>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</si>
  <si>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</si>
  <si>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</si>
  <si>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</si>
  <si>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</si>
  <si>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</si>
  <si>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</si>
  <si>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</si>
  <si>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</si>
  <si>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</si>
  <si>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</si>
  <si>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</si>
  <si>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</si>
  <si>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</si>
  <si>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</si>
  <si>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</si>
  <si>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</si>
  <si>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</si>
  <si>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</si>
  <si>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</si>
  <si>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</si>
  <si>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</si>
  <si>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</si>
  <si>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</si>
  <si>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</si>
  <si>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</si>
  <si>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</si>
  <si>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</si>
  <si>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</si>
  <si>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</si>
  <si>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</si>
  <si>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</si>
  <si>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</si>
  <si>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</si>
  <si>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</si>
  <si>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</si>
  <si>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</si>
  <si>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</si>
  <si>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</si>
  <si>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</si>
  <si>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</si>
  <si>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</si>
  <si>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</si>
  <si>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</si>
  <si>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</si>
  <si>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</si>
  <si>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</si>
  <si>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</si>
  <si>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</si>
  <si>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</si>
  <si>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</si>
  <si>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</si>
  <si>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</si>
  <si>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</si>
  <si>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</si>
  <si>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</si>
  <si>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</si>
  <si>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</si>
  <si>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</si>
  <si>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</si>
  <si>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</si>
  <si>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</si>
  <si>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</si>
  <si>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</si>
  <si>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</si>
  <si>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</si>
  <si>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</si>
  <si>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</si>
  <si>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</si>
  <si>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</si>
  <si>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</si>
  <si>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</si>
  <si>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</si>
  <si>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</si>
  <si>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</si>
  <si>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</si>
  <si>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</si>
  <si>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</si>
  <si>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</si>
  <si>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</si>
  <si>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</si>
  <si>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</si>
  <si>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</si>
  <si>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</si>
  <si>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</si>
  <si>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</si>
  <si>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</si>
  <si>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</si>
  <si>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</si>
  <si>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</si>
  <si>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</si>
  <si>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</si>
  <si>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</si>
  <si>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</si>
  <si>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</si>
  <si>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</si>
  <si>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</si>
  <si>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</si>
  <si>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</si>
  <si>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</si>
  <si>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</si>
  <si>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</si>
  <si>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</si>
  <si>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</si>
  <si>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</si>
  <si>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</si>
  <si>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</si>
  <si>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</si>
  <si>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</si>
  <si>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</si>
  <si>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</si>
  <si>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</si>
  <si>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</si>
  <si>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</si>
  <si>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</si>
  <si>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</si>
  <si>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</si>
  <si>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</si>
  <si>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</si>
  <si>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</si>
  <si>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</si>
  <si>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</si>
  <si>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</si>
  <si>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</si>
  <si>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</si>
  <si>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</si>
  <si>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</si>
  <si>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</si>
  <si>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</si>
  <si>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</si>
  <si>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</si>
  <si>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</si>
  <si>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</si>
  <si>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</si>
  <si>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</si>
  <si>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</si>
  <si>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</si>
  <si>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</si>
  <si>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</si>
  <si>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</si>
  <si>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</si>
  <si>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</si>
  <si>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</si>
  <si>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</si>
  <si>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</si>
  <si>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</si>
  <si>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</si>
  <si>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</si>
  <si>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</si>
  <si>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</si>
  <si>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</si>
  <si>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</si>
  <si>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</si>
  <si>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</si>
  <si>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</si>
  <si>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</si>
  <si>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</si>
  <si>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</si>
  <si>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</si>
  <si>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</si>
  <si>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</si>
  <si>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</si>
  <si>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</si>
  <si>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</si>
  <si>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</si>
  <si>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</si>
  <si>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</si>
  <si>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</si>
  <si>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</si>
  <si>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</si>
  <si>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</si>
  <si>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</si>
  <si>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</si>
  <si>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</si>
  <si>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</si>
  <si>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</si>
  <si>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</si>
  <si>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</si>
  <si>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</si>
  <si>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</si>
  <si>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</si>
  <si>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</si>
  <si>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</si>
  <si>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</si>
  <si>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</si>
  <si>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</si>
  <si>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</si>
  <si>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</si>
  <si>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</si>
  <si>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</si>
  <si>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</si>
  <si>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</si>
  <si>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</si>
  <si>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</si>
  <si>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</si>
  <si>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</si>
  <si>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</si>
  <si>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</si>
  <si>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</si>
  <si>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</si>
  <si>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</si>
  <si>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</si>
  <si>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</si>
  <si>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</si>
  <si>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</si>
  <si>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</si>
  <si>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</si>
  <si>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</si>
  <si>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</si>
  <si>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</si>
  <si>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</si>
  <si>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</si>
  <si>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</si>
  <si>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</si>
  <si>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</si>
  <si>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</si>
  <si>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</si>
  <si>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</si>
  <si>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</si>
  <si>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</si>
  <si>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</si>
  <si>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</si>
  <si>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</si>
  <si>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</si>
  <si>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</si>
  <si>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</si>
  <si>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</si>
  <si>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</si>
  <si>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</si>
  <si>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</si>
  <si>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</si>
  <si>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</si>
  <si>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</si>
  <si>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</si>
  <si>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</si>
  <si>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</si>
  <si>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</si>
  <si>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</si>
  <si>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</si>
  <si>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</si>
  <si>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</si>
  <si>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</si>
  <si>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</si>
  <si>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</si>
  <si>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</si>
  <si>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</si>
  <si>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</si>
  <si>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</si>
  <si>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</si>
  <si>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</si>
  <si>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</si>
  <si>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</si>
  <si>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</si>
  <si>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</si>
  <si>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</si>
  <si>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</si>
  <si>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</si>
  <si>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</si>
  <si>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</si>
  <si>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</si>
  <si>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</si>
  <si>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</si>
  <si>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</si>
  <si>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</si>
  <si>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</si>
  <si>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</si>
  <si>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</si>
  <si>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</si>
  <si>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</si>
  <si>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</si>
  <si>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</si>
  <si>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</si>
  <si>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</si>
  <si>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</si>
  <si>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</si>
  <si>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</si>
  <si>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</si>
  <si>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</si>
  <si>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</si>
  <si>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</si>
  <si>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</si>
  <si>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</si>
  <si>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</si>
  <si>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</si>
  <si>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</si>
  <si>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</si>
  <si>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</si>
  <si>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</si>
  <si>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</si>
  <si>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</si>
  <si>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</si>
  <si>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</si>
  <si>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</si>
  <si>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</si>
  <si>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</si>
  <si>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</si>
  <si>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</si>
  <si>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</si>
  <si>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</si>
  <si>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</si>
  <si>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</si>
  <si>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</si>
  <si>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</si>
  <si>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</si>
  <si>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</si>
  <si>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</si>
  <si>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</si>
  <si>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</si>
  <si>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</si>
  <si>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</si>
  <si>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</si>
  <si>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</si>
  <si>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</si>
  <si>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</si>
  <si>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</si>
  <si>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</si>
  <si>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</si>
  <si>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</si>
  <si>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</si>
  <si>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</si>
  <si>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</si>
  <si>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</si>
  <si>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</si>
  <si>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</si>
  <si>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</si>
  <si>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</si>
  <si>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</si>
  <si>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</si>
  <si>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</si>
  <si>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</si>
  <si>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</si>
  <si>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</si>
  <si>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</si>
  <si>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</si>
  <si>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</si>
  <si>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</si>
  <si>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</si>
  <si>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</si>
  <si>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</si>
  <si>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</si>
  <si>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</si>
  <si>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</si>
  <si>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</si>
  <si>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</si>
  <si>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</si>
  <si>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</si>
  <si>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</si>
  <si>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</si>
  <si>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</si>
  <si>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</si>
  <si>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</si>
  <si>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</si>
  <si>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</si>
  <si>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</si>
  <si>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</si>
  <si>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</si>
  <si>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</si>
  <si>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</si>
  <si>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</si>
  <si>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</si>
  <si>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</si>
  <si>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</si>
  <si>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</si>
  <si>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</si>
  <si>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</si>
  <si>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</si>
  <si>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</si>
  <si>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</si>
  <si>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</si>
  <si>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</si>
  <si>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</si>
  <si>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</si>
  <si>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</si>
  <si>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</si>
  <si>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</si>
  <si>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</si>
  <si>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</si>
  <si>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</si>
  <si>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</si>
  <si>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</si>
  <si>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</si>
  <si>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</si>
  <si>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</si>
  <si>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</si>
  <si>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</si>
  <si>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</si>
  <si>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</si>
  <si>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</si>
  <si>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</si>
  <si>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</si>
  <si>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</si>
  <si>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</si>
  <si>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</si>
  <si>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</si>
  <si>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</si>
  <si>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</si>
  <si>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</si>
  <si>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</si>
  <si>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</si>
  <si>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</si>
  <si>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</si>
  <si>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</si>
  <si>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</si>
  <si>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</si>
  <si>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</si>
  <si>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</si>
  <si>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</si>
  <si>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</si>
  <si>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</si>
  <si>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</si>
  <si>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</si>
  <si>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</si>
  <si>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</si>
  <si>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</si>
  <si>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</si>
  <si>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</si>
  <si>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</si>
  <si>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</si>
  <si>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</si>
  <si>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</si>
  <si>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</si>
  <si>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</si>
  <si>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</si>
  <si>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</si>
  <si>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</si>
  <si>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</si>
  <si>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</si>
  <si>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</si>
  <si>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</si>
  <si>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</si>
  <si>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</si>
  <si>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</si>
  <si>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</si>
  <si>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</si>
  <si>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</si>
  <si>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</si>
  <si>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</si>
  <si>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</si>
  <si>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</si>
  <si>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</si>
  <si>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</si>
  <si>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</si>
  <si>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</si>
  <si>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</si>
  <si>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</si>
  <si>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</si>
  <si>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</si>
  <si>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</si>
  <si>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</si>
  <si>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</si>
  <si>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</si>
  <si>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</si>
  <si>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</si>
  <si>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</si>
  <si>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</si>
  <si>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</si>
  <si>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</si>
  <si>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</si>
  <si>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</si>
  <si>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</si>
  <si>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</si>
  <si>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</si>
  <si>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</si>
  <si>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</si>
  <si>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</si>
  <si>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</si>
  <si>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</si>
  <si>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</si>
  <si>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</si>
  <si>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</si>
  <si>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</si>
  <si>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</si>
  <si>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</si>
  <si>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</si>
  <si>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</si>
  <si>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</si>
  <si>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</si>
  <si>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</si>
  <si>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</si>
  <si>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</si>
  <si>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</si>
  <si>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</si>
  <si>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</si>
  <si>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</si>
  <si>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</si>
  <si>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</si>
  <si>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</si>
  <si>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</si>
  <si>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</si>
  <si>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</si>
  <si>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</si>
  <si>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</si>
  <si>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</si>
  <si>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</si>
  <si>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</si>
  <si>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</si>
  <si>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</si>
  <si>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</si>
  <si>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</si>
  <si>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</si>
  <si>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</si>
  <si>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</si>
  <si>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</si>
  <si>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</si>
  <si>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</si>
  <si>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</si>
  <si>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</si>
  <si>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</si>
  <si>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</si>
  <si>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</si>
  <si>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</si>
  <si>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</si>
  <si>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</si>
  <si>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</si>
  <si>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</si>
  <si>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</si>
  <si>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</si>
  <si>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</si>
  <si>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</si>
  <si>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</si>
  <si>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</si>
  <si>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</si>
  <si>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</si>
  <si>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</si>
  <si>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</si>
  <si>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</si>
  <si>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</si>
  <si>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</si>
  <si>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</si>
  <si>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</si>
  <si>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</si>
  <si>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</si>
  <si>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</si>
  <si>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</si>
  <si>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</si>
  <si>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</si>
  <si>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</si>
  <si>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</si>
  <si>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</si>
  <si>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</si>
  <si>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</si>
  <si>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</si>
  <si>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</si>
  <si>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</si>
  <si>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</si>
  <si>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</si>
  <si>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</si>
  <si>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</si>
  <si>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</si>
  <si>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</si>
  <si>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</si>
  <si>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</si>
  <si>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</si>
  <si>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</si>
  <si>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</si>
  <si>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</si>
  <si>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</si>
  <si>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</si>
  <si>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</si>
  <si>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</si>
  <si>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</si>
  <si>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</si>
  <si>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</si>
  <si>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</si>
  <si>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</si>
  <si>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</si>
  <si>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</si>
  <si>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</si>
  <si>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</si>
  <si>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</si>
  <si>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</si>
  <si>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</si>
  <si>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</si>
  <si>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</si>
  <si>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</si>
  <si>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</si>
  <si>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</si>
  <si>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</si>
  <si>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</si>
  <si>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</si>
  <si>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</si>
  <si>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</si>
  <si>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</si>
  <si>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</si>
  <si>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</si>
  <si>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</si>
  <si>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</si>
  <si>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</si>
  <si>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</si>
  <si>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</si>
  <si>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</si>
  <si>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</si>
  <si>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</si>
  <si>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</si>
  <si>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</si>
  <si>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</si>
  <si>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</si>
  <si>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</si>
  <si>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</si>
  <si>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</si>
  <si>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</si>
  <si>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</si>
  <si>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</si>
  <si>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</si>
  <si>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</si>
  <si>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</si>
  <si>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</si>
  <si>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</si>
  <si>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</si>
  <si>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</si>
  <si>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</si>
  <si>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</si>
  <si>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</si>
  <si>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</si>
  <si>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</si>
  <si>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</si>
  <si>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</si>
  <si>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</si>
  <si>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</si>
  <si>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</si>
  <si>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</si>
  <si>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</si>
  <si>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</si>
  <si>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</si>
  <si>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</si>
  <si>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</si>
  <si>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</si>
  <si>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</si>
  <si>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</si>
  <si>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</si>
  <si>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</si>
  <si>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</si>
  <si>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</si>
  <si>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</si>
  <si>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</si>
  <si>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</si>
  <si>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</si>
  <si>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</si>
  <si>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</si>
  <si>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</si>
  <si>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</si>
  <si>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</si>
  <si>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</si>
  <si>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</si>
  <si>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</si>
  <si>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</si>
  <si>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</si>
  <si>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</si>
  <si>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</si>
  <si>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</si>
  <si>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</si>
  <si>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</si>
  <si>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</si>
  <si>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</si>
  <si>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</si>
  <si>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</si>
  <si>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</si>
  <si>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</si>
  <si>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</si>
  <si>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</si>
  <si>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</si>
  <si>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</si>
  <si>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</si>
  <si>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</si>
  <si>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</si>
  <si>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</si>
  <si>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</si>
  <si>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</si>
  <si>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</si>
  <si>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</si>
  <si>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</si>
  <si>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</si>
  <si>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</si>
  <si>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</si>
  <si>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</si>
  <si>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</si>
  <si>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</si>
  <si>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</si>
  <si>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</si>
  <si>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</si>
  <si>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</si>
  <si>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</si>
  <si>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</si>
  <si>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</si>
  <si>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</si>
  <si>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</si>
  <si>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</si>
  <si>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</si>
  <si>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</si>
  <si>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</si>
  <si>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</si>
  <si>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</si>
  <si>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</si>
  <si>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</si>
  <si>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</si>
  <si>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</si>
  <si>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</si>
  <si>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</si>
  <si>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</si>
  <si>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</si>
  <si>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</si>
  <si>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</si>
  <si>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</si>
  <si>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</si>
  <si>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</si>
  <si>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</si>
  <si>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</si>
  <si>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</si>
  <si>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</si>
  <si>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</si>
  <si>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</si>
  <si>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</si>
  <si>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</si>
  <si>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</si>
  <si>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</si>
  <si>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</si>
  <si>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</si>
  <si>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</si>
  <si>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</si>
  <si>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</si>
  <si>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</si>
  <si>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</si>
  <si>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</si>
  <si>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</si>
  <si>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</si>
  <si>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</si>
  <si>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</si>
  <si>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</si>
  <si>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</si>
  <si>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</si>
  <si>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</si>
  <si>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</si>
  <si>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</si>
  <si>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</si>
  <si>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</si>
  <si>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</si>
  <si>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</si>
  <si>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</si>
  <si>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</si>
  <si>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</si>
  <si>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</si>
  <si>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</si>
  <si>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</si>
  <si>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</si>
  <si>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</si>
  <si>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</si>
  <si>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</si>
  <si>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</si>
  <si>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</si>
  <si>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</si>
  <si>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</si>
  <si>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</si>
  <si>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</si>
  <si>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</si>
  <si>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</si>
  <si>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</si>
  <si>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</si>
  <si>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</si>
  <si>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</si>
  <si>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</si>
  <si>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</si>
  <si>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</si>
  <si>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</si>
  <si>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</si>
  <si>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</si>
  <si>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</si>
  <si>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</si>
  <si>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</si>
  <si>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</si>
  <si>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</si>
  <si>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</si>
  <si>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</si>
  <si>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</si>
  <si>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</si>
  <si>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</si>
  <si>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</si>
  <si>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</si>
  <si>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</si>
  <si>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</si>
  <si>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</si>
  <si>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</si>
  <si>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</si>
  <si>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</si>
  <si>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</si>
  <si>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</si>
  <si>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</si>
  <si>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</si>
  <si>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</si>
  <si>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</si>
  <si>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</si>
  <si>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</si>
  <si>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</si>
  <si>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</si>
  <si>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</si>
  <si>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</si>
  <si>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</si>
  <si>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</si>
  <si>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</si>
  <si>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</si>
  <si>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</si>
  <si>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</si>
  <si>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</si>
  <si>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</si>
  <si>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</si>
  <si>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</si>
  <si>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</si>
  <si>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</si>
  <si>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</si>
  <si>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</si>
  <si>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</si>
  <si>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</si>
  <si>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</si>
  <si>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</si>
  <si>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</si>
  <si>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</si>
  <si>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</si>
  <si>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</si>
  <si>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</si>
  <si>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</si>
  <si>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</si>
  <si>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</si>
  <si>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</si>
  <si>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</si>
  <si>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</si>
  <si>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</si>
  <si>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</si>
  <si>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</si>
  <si>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</si>
  <si>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</si>
  <si>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</si>
  <si>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</si>
  <si>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</si>
  <si>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</si>
  <si>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</si>
  <si>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</si>
  <si>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</si>
  <si>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</si>
  <si>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</si>
  <si>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</si>
  <si>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</si>
  <si>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</si>
  <si>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</si>
  <si>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</si>
  <si>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</si>
  <si>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</si>
  <si>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</si>
  <si>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</si>
  <si>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</si>
  <si>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</si>
  <si>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</si>
  <si>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</si>
  <si>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</si>
  <si>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</si>
  <si>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</si>
  <si>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</si>
  <si>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</si>
  <si>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</si>
  <si>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</si>
  <si>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</si>
  <si>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</si>
  <si>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</si>
  <si>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</si>
  <si>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</si>
  <si>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</si>
  <si>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</si>
  <si>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</si>
  <si>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</si>
  <si>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</si>
  <si>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</si>
  <si>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</si>
  <si>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</si>
  <si>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</si>
  <si>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</si>
  <si>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</si>
  <si>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</si>
  <si>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</si>
  <si>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</si>
  <si>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</si>
  <si>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</si>
  <si>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</si>
  <si>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</si>
  <si>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</si>
  <si>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</si>
  <si>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</si>
  <si>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</si>
  <si>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</si>
  <si>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</si>
  <si>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</si>
  <si>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</si>
  <si>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</si>
  <si>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</si>
  <si>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</si>
  <si>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</si>
  <si>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</si>
  <si>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</si>
  <si>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</si>
  <si>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</si>
  <si>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</si>
  <si>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</si>
  <si>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</si>
  <si>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</si>
  <si>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</si>
  <si>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</si>
  <si>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</si>
  <si>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</si>
  <si>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</si>
  <si>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</si>
  <si>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</si>
  <si>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</si>
  <si>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</si>
  <si>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</si>
  <si>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</si>
  <si>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</si>
  <si>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</si>
  <si>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</si>
  <si>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</si>
  <si>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</si>
  <si>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</si>
  <si>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</si>
  <si>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</si>
  <si>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</si>
  <si>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</si>
  <si>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</si>
  <si>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</si>
  <si>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</si>
  <si>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</si>
  <si>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</si>
  <si>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</si>
  <si>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</si>
  <si>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</si>
  <si>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</si>
  <si>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</si>
  <si>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</si>
  <si>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</si>
  <si>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</si>
  <si>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</si>
  <si>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</si>
  <si>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</si>
  <si>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</si>
  <si>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</si>
  <si>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</si>
  <si>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</si>
  <si>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</si>
  <si>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</si>
  <si>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</si>
  <si>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</si>
  <si>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</si>
  <si>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</si>
  <si>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</si>
  <si>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</si>
  <si>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</si>
  <si>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</si>
  <si>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</si>
  <si>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</si>
  <si>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</si>
  <si>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</si>
  <si>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</si>
  <si>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</si>
  <si>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</si>
  <si>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</si>
  <si>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</si>
  <si>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</si>
  <si>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</si>
  <si>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</si>
  <si>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</si>
  <si>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</si>
  <si>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</si>
  <si>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</si>
  <si>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</si>
  <si>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</si>
  <si>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</si>
  <si>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</si>
  <si>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</si>
  <si>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</si>
  <si>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</si>
  <si>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</si>
  <si>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</si>
  <si>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</si>
  <si>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</si>
  <si>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</si>
  <si>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</si>
  <si>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</si>
  <si>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</si>
  <si>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</si>
  <si>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</si>
  <si>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</si>
  <si>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</si>
  <si>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</si>
  <si>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</si>
  <si>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</si>
  <si>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</si>
  <si>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</si>
  <si>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</si>
  <si>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</si>
  <si>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</si>
  <si>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</si>
  <si>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</si>
  <si>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</si>
  <si>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</si>
  <si>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</si>
  <si>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</si>
  <si>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</si>
  <si>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</si>
  <si>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</si>
  <si>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</si>
  <si>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</si>
  <si>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</si>
  <si>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</si>
  <si>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</si>
  <si>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</si>
  <si>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</si>
  <si>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</si>
  <si>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</si>
  <si>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</si>
  <si>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</si>
  <si>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</si>
  <si>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</si>
  <si>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</si>
  <si>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</si>
  <si>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</si>
  <si>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</si>
  <si>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</si>
  <si>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</si>
  <si>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</si>
  <si>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</si>
  <si>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</si>
  <si>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</si>
  <si>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</si>
  <si>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</si>
  <si>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</si>
  <si>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</si>
  <si>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</si>
  <si>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</si>
  <si>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</si>
  <si>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</si>
  <si>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</si>
  <si>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</si>
  <si>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</si>
  <si>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</si>
  <si>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</si>
  <si>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</si>
  <si>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</si>
  <si>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</si>
  <si>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</si>
  <si>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</si>
  <si>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</si>
  <si>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</si>
  <si>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Data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</si>
  <si>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</si>
  <si>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</si>
  <si>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</si>
  <si>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</si>
  <si>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</si>
  <si>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</si>
  <si>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</si>
  <si>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</si>
  <si>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</si>
  <si>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</si>
  <si>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</si>
  <si>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</si>
  <si>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</si>
  <si>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</si>
  <si>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</si>
  <si>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</si>
  <si>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</si>
  <si>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</si>
  <si>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</si>
  <si>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</si>
  <si>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</si>
  <si>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</si>
  <si>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</si>
  <si>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</si>
  <si>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</si>
  <si>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</si>
  <si>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</si>
  <si>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</si>
  <si>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</si>
  <si>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</si>
  <si>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</si>
  <si>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</si>
  <si>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</si>
  <si>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</si>
  <si>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</si>
  <si>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Standard Deviation</t>
  </si>
  <si>
    <t>Minimum</t>
  </si>
  <si>
    <t>Variance</t>
  </si>
  <si>
    <t>Maximun</t>
  </si>
  <si>
    <t>evaluation</t>
  </si>
  <si>
    <t>successful campaign</t>
  </si>
  <si>
    <t>failed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</si>
</sst>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color rgb="FF2B2B2B"/>
      <name val="Monaco"/>
      <family val="2"/>
    </font>
    <font>
      <b/>
      <sz val="12"/>
      <color rgb="FF2B2B2B"/>
      <name val="Calibri"/>
      <family val="2"/>
      <scheme val="minor"/>
    </font>
    <font>
      <sz val="12"/>
      <color rgb="FF2B2B2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0070C0"/>
      </patternFill>
    </fill>
    <fill>
      <patternFill patternType="solid">
        <fgColor theme="5" tint="0.39991454817346722"/>
        <bgColor theme="5" tint="0.39994506668294322"/>
      </patternFill>
    </fill>
    <fill>
      <patternFill patternType="solid">
        <fgColor theme="4" tint="0.3999450666829432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6" fillId="33" borderId="0" applyFont="0" applyAlignment="0">
      <alignment horizontal="center"/>
    </xf>
    <xf numFmtId="0" fontId="18" fillId="34" borderId="0" applyAlignment="0">
      <alignment horizontal="center"/>
    </xf>
    <xf numFmtId="0" fontId="19" fillId="35" borderId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34" borderId="0" xfId="44" applyAlignment="1"/>
    <xf numFmtId="0" fontId="16" fillId="0" borderId="0" xfId="0" applyFont="1"/>
    <xf numFmtId="1" fontId="0" fillId="0" borderId="0" xfId="42" applyNumberFormat="1" applyFont="1"/>
    <xf numFmtId="1" fontId="16" fillId="0" borderId="0" xfId="0" applyNumberFormat="1" applyFont="1"/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20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1" fillId="3" borderId="0" xfId="7" applyFont="1"/>
    <xf numFmtId="0" fontId="1" fillId="2" borderId="0" xfId="6" applyFont="1"/>
    <xf numFmtId="0" fontId="1" fillId="35" borderId="0" xfId="45" applyFont="1"/>
    <xf numFmtId="0" fontId="1" fillId="34" borderId="0" xfId="44" applyFont="1" applyAlignment="1"/>
    <xf numFmtId="9" fontId="20" fillId="0" borderId="0" xfId="42" applyFont="1"/>
    <xf numFmtId="2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nceled" xfId="44" xr:uid="{3E687D9C-3585-C846-A4D5-11B4133F3129}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live" xfId="43" xr:uid="{5BA23E19-CF02-BC43-BC12-B8F3BB99C1AA}"/>
    <cellStyle name="live2" xfId="45" xr:uid="{D7406A6E-1494-6545-B613-7B3C34A86894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9"/>
      <color rgb="FFECACA6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[CrowdfundingBookChallenge1.xlsx]Sheet1!PivotTable4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62-E94B-B715-40545A7EFE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62-E94B-B715-40545A7EFE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62-E94B-B715-40545A7EFE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62-E94B-B715-40545A7EF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3620144"/>
        <c:axId val="523603200"/>
      </c:barChart>
      <c:catAx>
        <c:axId val="55362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03200"/>
        <c:crosses val="autoZero"/>
        <c:auto val="1"/>
        <c:lblAlgn val="ctr"/>
        <c:lblOffset val="100"/>
        <c:noMultiLvlLbl val="0"/>
      </c:catAx>
      <c:valAx>
        <c:axId val="5236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[CrowdfundingBookChallenge1.xlsx]Sheet2!PivotTable5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B-E24B-9E6F-DEE8AFE056B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B-E24B-9E6F-DEE8AFE056B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B-E24B-9E6F-DEE8AFE056B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3B-E24B-9E6F-DEE8AFE05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3795264"/>
        <c:axId val="546416896"/>
      </c:barChart>
      <c:catAx>
        <c:axId val="5837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16896"/>
        <c:crosses val="autoZero"/>
        <c:auto val="1"/>
        <c:lblAlgn val="ctr"/>
        <c:lblOffset val="100"/>
        <c:noMultiLvlLbl val="0"/>
      </c:catAx>
      <c:valAx>
        <c:axId val="5464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9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[CrowdfundingBookChallenge1.xlsx]Sheet3!PivotTable7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ysClr val="window" lastClr="FFFFFF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noFill/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D-4242-83A6-02D1FE4DB06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D-4242-83A6-02D1FE4DB06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3D-4242-83A6-02D1FE4DB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025344"/>
        <c:axId val="1086027616"/>
      </c:lineChart>
      <c:catAx>
        <c:axId val="10860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27616"/>
        <c:crosses val="autoZero"/>
        <c:auto val="1"/>
        <c:lblAlgn val="ctr"/>
        <c:lblOffset val="100"/>
        <c:noMultiLvlLbl val="0"/>
      </c:catAx>
      <c:valAx>
        <c:axId val="10860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2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0-534B-95BA-4347C078669C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0-534B-95BA-4347C078669C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70-534B-95BA-4347C0786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168976"/>
        <c:axId val="650571136"/>
      </c:lineChart>
      <c:catAx>
        <c:axId val="68416897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71136"/>
        <c:crosses val="autoZero"/>
        <c:auto val="1"/>
        <c:lblAlgn val="ctr"/>
        <c:lblOffset val="100"/>
        <c:noMultiLvlLbl val="0"/>
      </c:catAx>
      <c:valAx>
        <c:axId val="6505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</xdr:colOff>
      <xdr:row>0</xdr:row>
      <xdr:rowOff>0</xdr:rowOff>
    </xdr:from>
    <xdr:to>
      <xdr:col>13</xdr:col>
      <xdr:colOff>14110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6068D-03F5-6373-E895-14431CE7C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0</xdr:row>
      <xdr:rowOff>0</xdr:rowOff>
    </xdr:from>
    <xdr:to>
      <xdr:col>12</xdr:col>
      <xdr:colOff>203200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597C9-D87A-7439-9F67-AB2FF4CAC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0</xdr:rowOff>
    </xdr:from>
    <xdr:to>
      <xdr:col>10</xdr:col>
      <xdr:colOff>711200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6C04B-C78B-C6E1-83CD-BA587B92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14</xdr:row>
      <xdr:rowOff>31750</xdr:rowOff>
    </xdr:from>
    <xdr:to>
      <xdr:col>8</xdr:col>
      <xdr:colOff>0</xdr:colOff>
      <xdr:row>27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F377ED-B6A3-1FCE-3280-572EC4A27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B" refreshedDate="45088.511981365744" createdVersion="8" refreshedVersion="8" minRefreshableVersion="3" recordCount="1000" xr:uid="{A0EE0F02-788C-8F49-84F9-88C1718DC5B9}">
  <cacheSource type="worksheet">
    <worksheetSource ref="G1:T1001" sheet="Crowdfunding"/>
  </cacheSource>
  <cacheFields count="16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 base="7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B" refreshedDate="45088.789190393516" createdVersion="8" refreshedVersion="8" minRefreshableVersion="3" recordCount="1000" xr:uid="{FE865CBE-2902-4545-BBB8-FE6407F04E8C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9E9CB-467B-3E4A-8C8B-ABD23D9FFD4C}" name="PivotTable4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DA99F-B79C-B44E-8131-32FB0C312808}" name="PivotTable5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AAD3EC-7F85-E444-9E17-BC9288AA2D87}" name="PivotTable7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16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5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6"/>
  <sheetViews>
    <sheetView tabSelected="1" topLeftCell="C1" zoomScaleNormal="100" workbookViewId="0">
      <selection activeCell="G1" sqref="G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5" style="8" customWidth="1"/>
    <col min="7" max="7" width="10.83203125" style="4"/>
    <col min="8" max="8" width="13" bestFit="1" customWidth="1"/>
    <col min="9" max="9" width="13.1640625" style="8" customWidth="1"/>
    <col min="12" max="13" width="11.1640625" bestFit="1" customWidth="1"/>
    <col min="14" max="14" width="28.83203125" style="13" customWidth="1"/>
    <col min="15" max="15" width="26.6640625" style="13" customWidth="1"/>
    <col min="18" max="18" width="28" bestFit="1" customWidth="1"/>
    <col min="19" max="19" width="22.1640625" customWidth="1"/>
    <col min="20" max="20" width="17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5" t="s">
        <v>4</v>
      </c>
      <c r="H1" s="1" t="s">
        <v>5</v>
      </c>
      <c r="I1" s="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0/100</f>
        <v>0</v>
      </c>
      <c r="G2" s="20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>
        <v>1450159200</v>
      </c>
      <c r="N2" s="13" cm="1">
        <f t="array" ref="N2:N1001">((($L$2:$L$1001/60)/60)/24)+DATE(1970,1,1)</f>
        <v>42336.25</v>
      </c>
      <c r="O2" s="13" cm="1">
        <f t="array" ref="O2:O1001">((($M$2:$M$1001/60)/60/24+DATE(1970,1,1)))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>14560/1400*100</f>
        <v>1040</v>
      </c>
      <c r="G3" s="21" t="s">
        <v>20</v>
      </c>
      <c r="H3">
        <v>158</v>
      </c>
      <c r="I3" s="8" cm="1">
        <f t="array" ref="I3:I1001">$E$3:$E$1001/$H$3:$H$1001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v>41870.208333333336</v>
      </c>
      <c r="O3" s="13"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$E$4/$D$4*100</f>
        <v>131.4787822878229</v>
      </c>
      <c r="G4" s="21" t="s">
        <v>20</v>
      </c>
      <c r="H4">
        <v>1425</v>
      </c>
      <c r="I4" s="8"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v>41595.25</v>
      </c>
      <c r="O4" s="13"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 cm="1">
        <f t="array" ref="F5:F1001">$E$5:$E$1001/$D$5:$D$1001*100</f>
        <v>58.976190476190467</v>
      </c>
      <c r="G5" s="20" t="s">
        <v>14</v>
      </c>
      <c r="H5">
        <v>24</v>
      </c>
      <c r="I5" s="8"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v>43688.208333333328</v>
      </c>
      <c r="O5" s="13"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v>69.276315789473685</v>
      </c>
      <c r="G6" s="20" t="s">
        <v>14</v>
      </c>
      <c r="H6">
        <v>53</v>
      </c>
      <c r="I6" s="8"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v>43485.25</v>
      </c>
      <c r="O6" s="13"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v>173.61842105263159</v>
      </c>
      <c r="G7" s="21" t="s">
        <v>20</v>
      </c>
      <c r="H7">
        <v>174</v>
      </c>
      <c r="I7" s="8"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v>41149.208333333336</v>
      </c>
      <c r="O7" s="13"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v>20.961538461538463</v>
      </c>
      <c r="G8" s="20" t="s">
        <v>14</v>
      </c>
      <c r="H8">
        <v>18</v>
      </c>
      <c r="I8" s="8"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v>42991.208333333328</v>
      </c>
      <c r="O8" s="13"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v>327.57777777777778</v>
      </c>
      <c r="G9" s="21" t="s">
        <v>20</v>
      </c>
      <c r="H9">
        <v>227</v>
      </c>
      <c r="I9" s="8"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v>42229.208333333328</v>
      </c>
      <c r="O9" s="13"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v>19.932788374205266</v>
      </c>
      <c r="G10" s="22" t="s">
        <v>47</v>
      </c>
      <c r="H10">
        <v>708</v>
      </c>
      <c r="I10" s="8"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v>40399.208333333336</v>
      </c>
      <c r="O10" s="13"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v>51.741935483870968</v>
      </c>
      <c r="G11" s="20" t="s">
        <v>14</v>
      </c>
      <c r="H11">
        <v>44</v>
      </c>
      <c r="I11" s="8"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v>41536.208333333336</v>
      </c>
      <c r="O11" s="13"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v>266.11538461538464</v>
      </c>
      <c r="G12" s="21" t="s">
        <v>20</v>
      </c>
      <c r="H12">
        <v>220</v>
      </c>
      <c r="I12" s="8"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v>40404.208333333336</v>
      </c>
      <c r="O12" s="13"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v>48.095238095238095</v>
      </c>
      <c r="G13" s="20" t="s">
        <v>14</v>
      </c>
      <c r="H13">
        <v>27</v>
      </c>
      <c r="I13" s="8"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v>40442.208333333336</v>
      </c>
      <c r="O13" s="13"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v>89.349206349206341</v>
      </c>
      <c r="G14" s="20" t="s">
        <v>14</v>
      </c>
      <c r="H14">
        <v>55</v>
      </c>
      <c r="I14" s="8"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v>43760.208333333328</v>
      </c>
      <c r="O14" s="13"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v>245.11904761904765</v>
      </c>
      <c r="G15" s="21" t="s">
        <v>20</v>
      </c>
      <c r="H15">
        <v>98</v>
      </c>
      <c r="I15" s="8"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v>42532.208333333328</v>
      </c>
      <c r="O15" s="13"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v>66.769503546099301</v>
      </c>
      <c r="G16" s="20" t="s">
        <v>14</v>
      </c>
      <c r="H16">
        <v>200</v>
      </c>
      <c r="I16" s="8"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v>40974.25</v>
      </c>
      <c r="O16" s="13"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v>47.307881773399011</v>
      </c>
      <c r="G17" s="20" t="s">
        <v>14</v>
      </c>
      <c r="H17">
        <v>452</v>
      </c>
      <c r="I17" s="8"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v>43809.25</v>
      </c>
      <c r="O17" s="13"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v>649.47058823529414</v>
      </c>
      <c r="G18" s="21" t="s">
        <v>20</v>
      </c>
      <c r="H18">
        <v>100</v>
      </c>
      <c r="I18" s="8"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v>41661.25</v>
      </c>
      <c r="O18" s="13"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v>159.39125295508273</v>
      </c>
      <c r="G19" s="21" t="s">
        <v>20</v>
      </c>
      <c r="H19">
        <v>1249</v>
      </c>
      <c r="I19" s="8"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v>40555.25</v>
      </c>
      <c r="O19" s="13"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v>66.912087912087912</v>
      </c>
      <c r="G20" s="23" t="s">
        <v>74</v>
      </c>
      <c r="H20">
        <v>135</v>
      </c>
      <c r="I20" s="8"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v>43351.208333333328</v>
      </c>
      <c r="O20" s="13"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v>48.529600000000002</v>
      </c>
      <c r="G21" s="20" t="s">
        <v>14</v>
      </c>
      <c r="H21">
        <v>674</v>
      </c>
      <c r="I21" s="8"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v>43528.25</v>
      </c>
      <c r="O21" s="13"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v>112.24279210925646</v>
      </c>
      <c r="G22" s="21" t="s">
        <v>20</v>
      </c>
      <c r="H22">
        <v>1396</v>
      </c>
      <c r="I22" s="8"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v>41848.208333333336</v>
      </c>
      <c r="O22" s="13"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v>40.992553191489364</v>
      </c>
      <c r="G23" s="20" t="s">
        <v>14</v>
      </c>
      <c r="H23">
        <v>558</v>
      </c>
      <c r="I23" s="8"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v>40770.208333333336</v>
      </c>
      <c r="O23" s="13"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v>128.07106598984771</v>
      </c>
      <c r="G24" s="21" t="s">
        <v>20</v>
      </c>
      <c r="H24">
        <v>890</v>
      </c>
      <c r="I24" s="8"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v>43193.208333333328</v>
      </c>
      <c r="O24" s="13"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v>332.04444444444448</v>
      </c>
      <c r="G25" s="21" t="s">
        <v>20</v>
      </c>
      <c r="H25">
        <v>142</v>
      </c>
      <c r="I25" s="8"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v>43510.25</v>
      </c>
      <c r="O25" s="13"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v>112.83225108225108</v>
      </c>
      <c r="G26" s="21" t="s">
        <v>20</v>
      </c>
      <c r="H26">
        <v>2673</v>
      </c>
      <c r="I26" s="8"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v>41811.208333333336</v>
      </c>
      <c r="O26" s="13"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v>216.43636363636364</v>
      </c>
      <c r="G27" s="21" t="s">
        <v>20</v>
      </c>
      <c r="H27">
        <v>163</v>
      </c>
      <c r="I27" s="8"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v>40681.208333333336</v>
      </c>
      <c r="O27" s="13"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v>48.199069767441863</v>
      </c>
      <c r="G28" s="23" t="s">
        <v>74</v>
      </c>
      <c r="H28">
        <v>1480</v>
      </c>
      <c r="I28" s="8"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v>43312.208333333328</v>
      </c>
      <c r="O28" s="13"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v>79.95</v>
      </c>
      <c r="G29" s="20" t="s">
        <v>14</v>
      </c>
      <c r="H29">
        <v>15</v>
      </c>
      <c r="I29" s="8"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v>42280.208333333328</v>
      </c>
      <c r="O29" s="13"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v>105.22553516819573</v>
      </c>
      <c r="G30" s="21" t="s">
        <v>20</v>
      </c>
      <c r="H30">
        <v>2220</v>
      </c>
      <c r="I30" s="8"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v>40218.25</v>
      </c>
      <c r="O30" s="13"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v>328.89978213507629</v>
      </c>
      <c r="G31" s="21" t="s">
        <v>20</v>
      </c>
      <c r="H31">
        <v>1606</v>
      </c>
      <c r="I31" s="8"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v>43301.208333333328</v>
      </c>
      <c r="O31" s="13"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v>160.61111111111111</v>
      </c>
      <c r="G32" s="21" t="s">
        <v>20</v>
      </c>
      <c r="H32">
        <v>129</v>
      </c>
      <c r="I32" s="8"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v>43609.208333333328</v>
      </c>
      <c r="O32" s="13"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v>310</v>
      </c>
      <c r="G33" s="21" t="s">
        <v>20</v>
      </c>
      <c r="H33">
        <v>226</v>
      </c>
      <c r="I33" s="8"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v>42374.25</v>
      </c>
      <c r="O33" s="13"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v>86.807920792079202</v>
      </c>
      <c r="G34" s="20" t="s">
        <v>14</v>
      </c>
      <c r="H34">
        <v>2307</v>
      </c>
      <c r="I34" s="8"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v>43110.25</v>
      </c>
      <c r="O34" s="13"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v>377.82071713147411</v>
      </c>
      <c r="G35" s="21" t="s">
        <v>20</v>
      </c>
      <c r="H35">
        <v>5419</v>
      </c>
      <c r="I35" s="8"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v>41917.208333333336</v>
      </c>
      <c r="O35" s="13"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v>150.80645161290323</v>
      </c>
      <c r="G36" s="21" t="s">
        <v>20</v>
      </c>
      <c r="H36">
        <v>165</v>
      </c>
      <c r="I36" s="8"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v>42817.208333333328</v>
      </c>
      <c r="O36" s="13"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v>150.30119521912351</v>
      </c>
      <c r="G37" s="21" t="s">
        <v>20</v>
      </c>
      <c r="H37">
        <v>1965</v>
      </c>
      <c r="I37" s="8"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v>43484.25</v>
      </c>
      <c r="O37" s="13"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v>157.28571428571431</v>
      </c>
      <c r="G38" s="21" t="s">
        <v>20</v>
      </c>
      <c r="H38">
        <v>16</v>
      </c>
      <c r="I38" s="8"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v>40600.25</v>
      </c>
      <c r="O38" s="13"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v>139.98765432098764</v>
      </c>
      <c r="G39" s="21" t="s">
        <v>20</v>
      </c>
      <c r="H39">
        <v>107</v>
      </c>
      <c r="I39" s="8"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v>43744.208333333328</v>
      </c>
      <c r="O39" s="13"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v>325.32258064516128</v>
      </c>
      <c r="G40" s="21" t="s">
        <v>20</v>
      </c>
      <c r="H40">
        <v>134</v>
      </c>
      <c r="I40" s="8"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v>40469.208333333336</v>
      </c>
      <c r="O40" s="13"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v>50.777777777777779</v>
      </c>
      <c r="G41" s="20" t="s">
        <v>14</v>
      </c>
      <c r="H41">
        <v>88</v>
      </c>
      <c r="I41" s="8"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v>41330.25</v>
      </c>
      <c r="O41" s="13"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v>169.06818181818181</v>
      </c>
      <c r="G42" s="21" t="s">
        <v>20</v>
      </c>
      <c r="H42">
        <v>198</v>
      </c>
      <c r="I42" s="8"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v>40334.208333333336</v>
      </c>
      <c r="O42" s="13"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v>212.92857142857144</v>
      </c>
      <c r="G43" s="21" t="s">
        <v>20</v>
      </c>
      <c r="H43">
        <v>111</v>
      </c>
      <c r="I43" s="8"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v>41156.208333333336</v>
      </c>
      <c r="O43" s="13"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v>443.94444444444446</v>
      </c>
      <c r="G44" s="21" t="s">
        <v>20</v>
      </c>
      <c r="H44">
        <v>222</v>
      </c>
      <c r="I44" s="8"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v>40728.208333333336</v>
      </c>
      <c r="O44" s="13"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v>185.9390243902439</v>
      </c>
      <c r="G45" s="21" t="s">
        <v>20</v>
      </c>
      <c r="H45">
        <v>6212</v>
      </c>
      <c r="I45" s="8"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v>41844.208333333336</v>
      </c>
      <c r="O45" s="13"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v>658.8125</v>
      </c>
      <c r="G46" s="21" t="s">
        <v>20</v>
      </c>
      <c r="H46">
        <v>98</v>
      </c>
      <c r="I46" s="8"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v>43541.208333333328</v>
      </c>
      <c r="O46" s="13"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v>47.684210526315788</v>
      </c>
      <c r="G47" s="20" t="s">
        <v>14</v>
      </c>
      <c r="H47">
        <v>48</v>
      </c>
      <c r="I47" s="8"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v>42676.208333333328</v>
      </c>
      <c r="O47" s="13"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v>114.78378378378378</v>
      </c>
      <c r="G48" s="21" t="s">
        <v>20</v>
      </c>
      <c r="H48">
        <v>92</v>
      </c>
      <c r="I48" s="8"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v>40367.208333333336</v>
      </c>
      <c r="O48" s="13"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v>475.26666666666665</v>
      </c>
      <c r="G49" s="21" t="s">
        <v>20</v>
      </c>
      <c r="H49">
        <v>149</v>
      </c>
      <c r="I49" s="8"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v>41727.208333333336</v>
      </c>
      <c r="O49" s="13"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v>386.97297297297297</v>
      </c>
      <c r="G50" s="21" t="s">
        <v>20</v>
      </c>
      <c r="H50">
        <v>2431</v>
      </c>
      <c r="I50" s="8"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v>42180.208333333328</v>
      </c>
      <c r="O50" s="13"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v>189.625</v>
      </c>
      <c r="G51" s="21" t="s">
        <v>20</v>
      </c>
      <c r="H51">
        <v>303</v>
      </c>
      <c r="I51" s="8"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v>43758.208333333328</v>
      </c>
      <c r="O51" s="13"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v>2</v>
      </c>
      <c r="G52" s="20" t="s">
        <v>14</v>
      </c>
      <c r="H52">
        <v>1</v>
      </c>
      <c r="I52" s="8"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v>41487.208333333336</v>
      </c>
      <c r="O52" s="13"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v>91.867805186590772</v>
      </c>
      <c r="G53" s="20" t="s">
        <v>14</v>
      </c>
      <c r="H53">
        <v>1467</v>
      </c>
      <c r="I53" s="8"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v>40995.208333333336</v>
      </c>
      <c r="O53" s="13"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v>34.152777777777779</v>
      </c>
      <c r="G54" s="20" t="s">
        <v>14</v>
      </c>
      <c r="H54">
        <v>75</v>
      </c>
      <c r="I54" s="8"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v>40436.208333333336</v>
      </c>
      <c r="O54" s="13"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v>140.40909090909091</v>
      </c>
      <c r="G55" s="21" t="s">
        <v>20</v>
      </c>
      <c r="H55">
        <v>209</v>
      </c>
      <c r="I55" s="8"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v>41779.208333333336</v>
      </c>
      <c r="O55" s="13"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v>89.86666666666666</v>
      </c>
      <c r="G56" s="20" t="s">
        <v>14</v>
      </c>
      <c r="H56">
        <v>120</v>
      </c>
      <c r="I56" s="8"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v>43170.25</v>
      </c>
      <c r="O56" s="13"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v>177.96969696969697</v>
      </c>
      <c r="G57" s="21" t="s">
        <v>20</v>
      </c>
      <c r="H57">
        <v>131</v>
      </c>
      <c r="I57" s="8"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v>43311.208333333328</v>
      </c>
      <c r="O57" s="13"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v>143.66249999999999</v>
      </c>
      <c r="G58" s="21" t="s">
        <v>20</v>
      </c>
      <c r="H58">
        <v>164</v>
      </c>
      <c r="I58" s="8"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v>42014.25</v>
      </c>
      <c r="O58" s="13"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v>215.27586206896552</v>
      </c>
      <c r="G59" s="21" t="s">
        <v>20</v>
      </c>
      <c r="H59">
        <v>201</v>
      </c>
      <c r="I59" s="8"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v>42979.208333333328</v>
      </c>
      <c r="O59" s="13"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v>227.11111111111114</v>
      </c>
      <c r="G60" s="21" t="s">
        <v>20</v>
      </c>
      <c r="H60">
        <v>211</v>
      </c>
      <c r="I60" s="8"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v>42268.208333333328</v>
      </c>
      <c r="O60" s="13"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v>275.07142857142861</v>
      </c>
      <c r="G61" s="21" t="s">
        <v>20</v>
      </c>
      <c r="H61">
        <v>128</v>
      </c>
      <c r="I61" s="8"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v>42898.208333333328</v>
      </c>
      <c r="O61" s="13"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v>144.37048832271762</v>
      </c>
      <c r="G62" s="21" t="s">
        <v>20</v>
      </c>
      <c r="H62">
        <v>1600</v>
      </c>
      <c r="I62" s="8"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v>41107.208333333336</v>
      </c>
      <c r="O62" s="13"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v>92.74598393574297</v>
      </c>
      <c r="G63" s="20" t="s">
        <v>14</v>
      </c>
      <c r="H63">
        <v>2253</v>
      </c>
      <c r="I63" s="8"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v>40595.25</v>
      </c>
      <c r="O63" s="13"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v>722.6</v>
      </c>
      <c r="G64" s="21" t="s">
        <v>20</v>
      </c>
      <c r="H64">
        <v>249</v>
      </c>
      <c r="I64" s="8"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v>42160.208333333328</v>
      </c>
      <c r="O64" s="13"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v>11.851063829787234</v>
      </c>
      <c r="G65" s="20" t="s">
        <v>14</v>
      </c>
      <c r="H65">
        <v>5</v>
      </c>
      <c r="I65" s="8"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v>42853.208333333328</v>
      </c>
      <c r="O65" s="13"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v>97.642857142857139</v>
      </c>
      <c r="G66" s="20" t="s">
        <v>14</v>
      </c>
      <c r="H66">
        <v>38</v>
      </c>
      <c r="I66" s="8"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v>43283.208333333328</v>
      </c>
      <c r="O66" s="13"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v>236.14754098360655</v>
      </c>
      <c r="G67" s="21" t="s">
        <v>20</v>
      </c>
      <c r="H67">
        <v>236</v>
      </c>
      <c r="I67" s="8"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v>40570.25</v>
      </c>
      <c r="O67" s="13"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v>45.068965517241381</v>
      </c>
      <c r="G68" s="20" t="s">
        <v>14</v>
      </c>
      <c r="H68">
        <v>12</v>
      </c>
      <c r="I68" s="8"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v>42102.208333333328</v>
      </c>
      <c r="O68" s="13"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v>162.38567493112947</v>
      </c>
      <c r="G69" s="21" t="s">
        <v>20</v>
      </c>
      <c r="H69">
        <v>4065</v>
      </c>
      <c r="I69" s="8"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v>40203.25</v>
      </c>
      <c r="O69" s="13"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v>254.52631578947367</v>
      </c>
      <c r="G70" s="21" t="s">
        <v>20</v>
      </c>
      <c r="H70">
        <v>246</v>
      </c>
      <c r="I70" s="8"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v>42943.208333333328</v>
      </c>
      <c r="O70" s="13"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v>24.063291139240505</v>
      </c>
      <c r="G71" s="23" t="s">
        <v>74</v>
      </c>
      <c r="H71">
        <v>17</v>
      </c>
      <c r="I71" s="8"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v>40531.25</v>
      </c>
      <c r="O71" s="13"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v>123.74140625000001</v>
      </c>
      <c r="G72" s="21" t="s">
        <v>20</v>
      </c>
      <c r="H72">
        <v>2475</v>
      </c>
      <c r="I72" s="8"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v>40484.208333333336</v>
      </c>
      <c r="O72" s="13"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v>108.06666666666666</v>
      </c>
      <c r="G73" s="21" t="s">
        <v>20</v>
      </c>
      <c r="H73">
        <v>76</v>
      </c>
      <c r="I73" s="8"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v>43799.25</v>
      </c>
      <c r="O73" s="13"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v>670.33333333333326</v>
      </c>
      <c r="G74" s="21" t="s">
        <v>20</v>
      </c>
      <c r="H74">
        <v>54</v>
      </c>
      <c r="I74" s="8"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v>42186.208333333328</v>
      </c>
      <c r="O74" s="13"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v>660.92857142857144</v>
      </c>
      <c r="G75" s="21" t="s">
        <v>20</v>
      </c>
      <c r="H75">
        <v>88</v>
      </c>
      <c r="I75" s="8"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v>42701.25</v>
      </c>
      <c r="O75" s="13"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v>122.46153846153847</v>
      </c>
      <c r="G76" s="21" t="s">
        <v>20</v>
      </c>
      <c r="H76">
        <v>85</v>
      </c>
      <c r="I76" s="8"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v>42456.208333333328</v>
      </c>
      <c r="O76" s="13"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v>150.57731958762886</v>
      </c>
      <c r="G77" s="21" t="s">
        <v>20</v>
      </c>
      <c r="H77">
        <v>170</v>
      </c>
      <c r="I77" s="8"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v>43296.208333333328</v>
      </c>
      <c r="O77" s="13"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v>78.106590724165997</v>
      </c>
      <c r="G78" s="20" t="s">
        <v>14</v>
      </c>
      <c r="H78">
        <v>1684</v>
      </c>
      <c r="I78" s="8"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v>42027.25</v>
      </c>
      <c r="O78" s="13"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v>46.94736842105263</v>
      </c>
      <c r="G79" s="20" t="s">
        <v>14</v>
      </c>
      <c r="H79">
        <v>56</v>
      </c>
      <c r="I79" s="8"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v>40448.208333333336</v>
      </c>
      <c r="O79" s="13"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v>300.8</v>
      </c>
      <c r="G80" s="21" t="s">
        <v>20</v>
      </c>
      <c r="H80">
        <v>330</v>
      </c>
      <c r="I80" s="8"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v>43206.208333333328</v>
      </c>
      <c r="O80" s="13"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v>69.598615916955026</v>
      </c>
      <c r="G81" s="20" t="s">
        <v>14</v>
      </c>
      <c r="H81">
        <v>838</v>
      </c>
      <c r="I81" s="8"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v>43267.208333333328</v>
      </c>
      <c r="O81" s="13"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v>637.4545454545455</v>
      </c>
      <c r="G82" s="21" t="s">
        <v>20</v>
      </c>
      <c r="H82">
        <v>127</v>
      </c>
      <c r="I82" s="8"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v>42976.208333333328</v>
      </c>
      <c r="O82" s="13"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v>225.33928571428569</v>
      </c>
      <c r="G83" s="21" t="s">
        <v>20</v>
      </c>
      <c r="H83">
        <v>411</v>
      </c>
      <c r="I83" s="8"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v>43062.25</v>
      </c>
      <c r="O83" s="13"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v>1497.3000000000002</v>
      </c>
      <c r="G84" s="21" t="s">
        <v>20</v>
      </c>
      <c r="H84">
        <v>180</v>
      </c>
      <c r="I84" s="8"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v>43482.25</v>
      </c>
      <c r="O84" s="13"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v>37.590225563909776</v>
      </c>
      <c r="G85" s="20" t="s">
        <v>14</v>
      </c>
      <c r="H85">
        <v>1000</v>
      </c>
      <c r="I85" s="8"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v>42579.208333333328</v>
      </c>
      <c r="O85" s="13"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v>132.36942675159236</v>
      </c>
      <c r="G86" s="21" t="s">
        <v>20</v>
      </c>
      <c r="H86">
        <v>374</v>
      </c>
      <c r="I86" s="8"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v>41118.208333333336</v>
      </c>
      <c r="O86" s="13"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v>131.22448979591837</v>
      </c>
      <c r="G87" s="21" t="s">
        <v>20</v>
      </c>
      <c r="H87">
        <v>71</v>
      </c>
      <c r="I87" s="8"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v>40797.208333333336</v>
      </c>
      <c r="O87" s="13"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v>167.63513513513513</v>
      </c>
      <c r="G88" s="21" t="s">
        <v>20</v>
      </c>
      <c r="H88">
        <v>203</v>
      </c>
      <c r="I88" s="8"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v>42128.208333333328</v>
      </c>
      <c r="O88" s="13"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v>61.984886649874063</v>
      </c>
      <c r="G89" s="20" t="s">
        <v>14</v>
      </c>
      <c r="H89">
        <v>1482</v>
      </c>
      <c r="I89" s="8"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v>40610.25</v>
      </c>
      <c r="O89" s="13"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v>260.75</v>
      </c>
      <c r="G90" s="21" t="s">
        <v>20</v>
      </c>
      <c r="H90">
        <v>113</v>
      </c>
      <c r="I90" s="8"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v>42110.208333333328</v>
      </c>
      <c r="O90" s="13"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v>252.58823529411765</v>
      </c>
      <c r="G91" s="21" t="s">
        <v>20</v>
      </c>
      <c r="H91">
        <v>96</v>
      </c>
      <c r="I91" s="8"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v>40283.208333333336</v>
      </c>
      <c r="O91" s="13"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v>78.615384615384613</v>
      </c>
      <c r="G92" s="20" t="s">
        <v>14</v>
      </c>
      <c r="H92">
        <v>106</v>
      </c>
      <c r="I92" s="8"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v>42425.25</v>
      </c>
      <c r="O92" s="13"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v>48.404406999351913</v>
      </c>
      <c r="G93" s="20" t="s">
        <v>14</v>
      </c>
      <c r="H93">
        <v>679</v>
      </c>
      <c r="I93" s="8"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v>42588.208333333328</v>
      </c>
      <c r="O93" s="13"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v>258.875</v>
      </c>
      <c r="G94" s="21" t="s">
        <v>20</v>
      </c>
      <c r="H94">
        <v>498</v>
      </c>
      <c r="I94" s="8"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v>40352.208333333336</v>
      </c>
      <c r="O94" s="13"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v>60.548713235294116</v>
      </c>
      <c r="G95" s="23" t="s">
        <v>74</v>
      </c>
      <c r="H95">
        <v>610</v>
      </c>
      <c r="I95" s="8"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v>41202.208333333336</v>
      </c>
      <c r="O95" s="13"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v>303.68965517241378</v>
      </c>
      <c r="G96" s="21" t="s">
        <v>20</v>
      </c>
      <c r="H96">
        <v>180</v>
      </c>
      <c r="I96" s="8"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v>43562.208333333328</v>
      </c>
      <c r="O96" s="13"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v>112.99999999999999</v>
      </c>
      <c r="G97" s="21" t="s">
        <v>20</v>
      </c>
      <c r="H97">
        <v>27</v>
      </c>
      <c r="I97" s="8"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v>43752.208333333328</v>
      </c>
      <c r="O97" s="13"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v>217.37876614060258</v>
      </c>
      <c r="G98" s="21" t="s">
        <v>20</v>
      </c>
      <c r="H98">
        <v>2331</v>
      </c>
      <c r="I98" s="8"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v>40612.25</v>
      </c>
      <c r="O98" s="13"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v>926.69230769230762</v>
      </c>
      <c r="G99" s="21" t="s">
        <v>20</v>
      </c>
      <c r="H99">
        <v>113</v>
      </c>
      <c r="I99" s="8"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v>42180.208333333328</v>
      </c>
      <c r="O99" s="13"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v>33.692229038854805</v>
      </c>
      <c r="G100" s="20" t="s">
        <v>14</v>
      </c>
      <c r="H100">
        <v>1220</v>
      </c>
      <c r="I100" s="8"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v>42212.208333333328</v>
      </c>
      <c r="O100" s="13"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v>196.7236842105263</v>
      </c>
      <c r="G101" s="21" t="s">
        <v>20</v>
      </c>
      <c r="H101">
        <v>164</v>
      </c>
      <c r="I101" s="8"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v>41968.25</v>
      </c>
      <c r="O101" s="13"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v>1</v>
      </c>
      <c r="G102" s="20" t="s">
        <v>14</v>
      </c>
      <c r="H102">
        <v>1</v>
      </c>
      <c r="I102" s="8"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v>40835.208333333336</v>
      </c>
      <c r="O102" s="13"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v>1021.4444444444445</v>
      </c>
      <c r="G103" s="21" t="s">
        <v>20</v>
      </c>
      <c r="H103">
        <v>164</v>
      </c>
      <c r="I103" s="8"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v>42056.25</v>
      </c>
      <c r="O103" s="13"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v>281.67567567567568</v>
      </c>
      <c r="G104" s="21" t="s">
        <v>20</v>
      </c>
      <c r="H104">
        <v>336</v>
      </c>
      <c r="I104" s="8"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v>43234.208333333328</v>
      </c>
      <c r="O104" s="13"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v>24.610000000000003</v>
      </c>
      <c r="G105" s="20" t="s">
        <v>14</v>
      </c>
      <c r="H105">
        <v>37</v>
      </c>
      <c r="I105" s="8"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v>40475.208333333336</v>
      </c>
      <c r="O105" s="13"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v>143.14010067114094</v>
      </c>
      <c r="G106" s="21" t="s">
        <v>20</v>
      </c>
      <c r="H106">
        <v>1917</v>
      </c>
      <c r="I106" s="8"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v>42878.208333333328</v>
      </c>
      <c r="O106" s="13"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v>144.54411764705884</v>
      </c>
      <c r="G107" s="21" t="s">
        <v>20</v>
      </c>
      <c r="H107">
        <v>95</v>
      </c>
      <c r="I107" s="8"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v>41366.208333333336</v>
      </c>
      <c r="O107" s="13"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v>359.12820512820514</v>
      </c>
      <c r="G108" s="21" t="s">
        <v>20</v>
      </c>
      <c r="H108">
        <v>147</v>
      </c>
      <c r="I108" s="8"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v>43716.208333333328</v>
      </c>
      <c r="O108" s="13"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v>186.48571428571427</v>
      </c>
      <c r="G109" s="21" t="s">
        <v>20</v>
      </c>
      <c r="H109">
        <v>86</v>
      </c>
      <c r="I109" s="8"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v>43213.208333333328</v>
      </c>
      <c r="O109" s="13"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v>595.26666666666665</v>
      </c>
      <c r="G110" s="21" t="s">
        <v>20</v>
      </c>
      <c r="H110">
        <v>83</v>
      </c>
      <c r="I110" s="8"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v>41005.208333333336</v>
      </c>
      <c r="O110" s="13"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v>59.21153846153846</v>
      </c>
      <c r="G111" s="20" t="s">
        <v>14</v>
      </c>
      <c r="H111">
        <v>60</v>
      </c>
      <c r="I111" s="8"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v>41651.25</v>
      </c>
      <c r="O111" s="13"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v>14.962780898876405</v>
      </c>
      <c r="G112" s="20" t="s">
        <v>14</v>
      </c>
      <c r="H112">
        <v>296</v>
      </c>
      <c r="I112" s="8"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v>43354.208333333328</v>
      </c>
      <c r="O112" s="13"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v>119.95602605863192</v>
      </c>
      <c r="G113" s="21" t="s">
        <v>20</v>
      </c>
      <c r="H113">
        <v>676</v>
      </c>
      <c r="I113" s="8"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v>41174.208333333336</v>
      </c>
      <c r="O113" s="13"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v>268.82978723404256</v>
      </c>
      <c r="G114" s="21" t="s">
        <v>20</v>
      </c>
      <c r="H114">
        <v>361</v>
      </c>
      <c r="I114" s="8"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v>41875.208333333336</v>
      </c>
      <c r="O114" s="13"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v>376.87878787878788</v>
      </c>
      <c r="G115" s="21" t="s">
        <v>20</v>
      </c>
      <c r="H115">
        <v>131</v>
      </c>
      <c r="I115" s="8"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v>42990.208333333328</v>
      </c>
      <c r="O115" s="13"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v>727.15789473684208</v>
      </c>
      <c r="G116" s="21" t="s">
        <v>20</v>
      </c>
      <c r="H116">
        <v>126</v>
      </c>
      <c r="I116" s="8"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v>43564.208333333328</v>
      </c>
      <c r="O116" s="13"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v>87.211757648470297</v>
      </c>
      <c r="G117" s="20" t="s">
        <v>14</v>
      </c>
      <c r="H117">
        <v>3304</v>
      </c>
      <c r="I117" s="8"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v>43056.25</v>
      </c>
      <c r="O117" s="13"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v>88</v>
      </c>
      <c r="G118" s="20" t="s">
        <v>14</v>
      </c>
      <c r="H118">
        <v>73</v>
      </c>
      <c r="I118" s="8"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v>42265.208333333328</v>
      </c>
      <c r="O118" s="13"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v>173.9387755102041</v>
      </c>
      <c r="G119" s="21" t="s">
        <v>20</v>
      </c>
      <c r="H119">
        <v>275</v>
      </c>
      <c r="I119" s="8"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v>40808.208333333336</v>
      </c>
      <c r="O119" s="13"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v>117.61111111111111</v>
      </c>
      <c r="G120" s="21" t="s">
        <v>20</v>
      </c>
      <c r="H120">
        <v>67</v>
      </c>
      <c r="I120" s="8"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v>41665.25</v>
      </c>
      <c r="O120" s="13"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v>214.96</v>
      </c>
      <c r="G121" s="21" t="s">
        <v>20</v>
      </c>
      <c r="H121">
        <v>154</v>
      </c>
      <c r="I121" s="8"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v>41806.208333333336</v>
      </c>
      <c r="O121" s="13"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v>149.49667110519306</v>
      </c>
      <c r="G122" s="21" t="s">
        <v>20</v>
      </c>
      <c r="H122">
        <v>1782</v>
      </c>
      <c r="I122" s="8"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v>42111.208333333328</v>
      </c>
      <c r="O122" s="13"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v>219.33995584988963</v>
      </c>
      <c r="G123" s="21" t="s">
        <v>20</v>
      </c>
      <c r="H123">
        <v>903</v>
      </c>
      <c r="I123" s="8"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v>41917.208333333336</v>
      </c>
      <c r="O123" s="13"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v>64.367690058479525</v>
      </c>
      <c r="G124" s="20" t="s">
        <v>14</v>
      </c>
      <c r="H124">
        <v>3387</v>
      </c>
      <c r="I124" s="8"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v>41970.25</v>
      </c>
      <c r="O124" s="13"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v>18.622397298818232</v>
      </c>
      <c r="G125" s="20" t="s">
        <v>14</v>
      </c>
      <c r="H125">
        <v>662</v>
      </c>
      <c r="I125" s="8"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v>42332.25</v>
      </c>
      <c r="O125" s="13"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v>367.76923076923077</v>
      </c>
      <c r="G126" s="21" t="s">
        <v>20</v>
      </c>
      <c r="H126">
        <v>94</v>
      </c>
      <c r="I126" s="8"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v>43598.208333333328</v>
      </c>
      <c r="O126" s="13"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v>159.90566037735849</v>
      </c>
      <c r="G127" s="21" t="s">
        <v>20</v>
      </c>
      <c r="H127">
        <v>180</v>
      </c>
      <c r="I127" s="8"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v>43362.208333333328</v>
      </c>
      <c r="O127" s="13"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v>38.633185349611544</v>
      </c>
      <c r="G128" s="20" t="s">
        <v>14</v>
      </c>
      <c r="H128">
        <v>774</v>
      </c>
      <c r="I128" s="8"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v>42596.208333333328</v>
      </c>
      <c r="O128" s="13"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v>51.42151162790698</v>
      </c>
      <c r="G129" s="20" t="s">
        <v>14</v>
      </c>
      <c r="H129">
        <v>672</v>
      </c>
      <c r="I129" s="8"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v>40310.208333333336</v>
      </c>
      <c r="O129" s="13"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v>60.334277620396605</v>
      </c>
      <c r="G130" s="23" t="s">
        <v>74</v>
      </c>
      <c r="H130">
        <v>532</v>
      </c>
      <c r="I130" s="8"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v>40417.208333333336</v>
      </c>
      <c r="O130" s="13"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v>3.202693602693603</v>
      </c>
      <c r="G131" s="23" t="s">
        <v>74</v>
      </c>
      <c r="H131">
        <v>55</v>
      </c>
      <c r="I131" s="8"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v>42038.25</v>
      </c>
      <c r="O131" s="13"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v>155.46875</v>
      </c>
      <c r="G132" s="21" t="s">
        <v>20</v>
      </c>
      <c r="H132">
        <v>533</v>
      </c>
      <c r="I132" s="8"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v>40842.208333333336</v>
      </c>
      <c r="O132" s="13"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v>100.85974499089254</v>
      </c>
      <c r="G133" s="21" t="s">
        <v>20</v>
      </c>
      <c r="H133">
        <v>2443</v>
      </c>
      <c r="I133" s="8"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v>41607.25</v>
      </c>
      <c r="O133" s="13"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v>116.18181818181819</v>
      </c>
      <c r="G134" s="21" t="s">
        <v>20</v>
      </c>
      <c r="H134">
        <v>89</v>
      </c>
      <c r="I134" s="8"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v>43112.25</v>
      </c>
      <c r="O134" s="13"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v>310.77777777777777</v>
      </c>
      <c r="G135" s="21" t="s">
        <v>20</v>
      </c>
      <c r="H135">
        <v>159</v>
      </c>
      <c r="I135" s="8"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v>40767.208333333336</v>
      </c>
      <c r="O135" s="13"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v>89.73668341708543</v>
      </c>
      <c r="G136" s="20" t="s">
        <v>14</v>
      </c>
      <c r="H136">
        <v>940</v>
      </c>
      <c r="I136" s="8"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v>40713.208333333336</v>
      </c>
      <c r="O136" s="13"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v>71.27272727272728</v>
      </c>
      <c r="G137" s="20" t="s">
        <v>14</v>
      </c>
      <c r="H137">
        <v>117</v>
      </c>
      <c r="I137" s="8"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v>41340.25</v>
      </c>
      <c r="O137" s="13"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v>3.2862318840579712</v>
      </c>
      <c r="G138" s="23" t="s">
        <v>74</v>
      </c>
      <c r="H138">
        <v>58</v>
      </c>
      <c r="I138" s="8"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v>41797.208333333336</v>
      </c>
      <c r="O138" s="13"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v>261.77777777777777</v>
      </c>
      <c r="G139" s="21" t="s">
        <v>20</v>
      </c>
      <c r="H139">
        <v>50</v>
      </c>
      <c r="I139" s="8"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v>40457.208333333336</v>
      </c>
      <c r="O139" s="13"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v>96</v>
      </c>
      <c r="G140" s="20" t="s">
        <v>14</v>
      </c>
      <c r="H140">
        <v>115</v>
      </c>
      <c r="I140" s="8"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v>41180.208333333336</v>
      </c>
      <c r="O140" s="13"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v>20.896851248642779</v>
      </c>
      <c r="G141" s="20" t="s">
        <v>14</v>
      </c>
      <c r="H141">
        <v>326</v>
      </c>
      <c r="I141" s="8"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v>42115.208333333328</v>
      </c>
      <c r="O141" s="13"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v>223.16363636363636</v>
      </c>
      <c r="G142" s="21" t="s">
        <v>20</v>
      </c>
      <c r="H142">
        <v>186</v>
      </c>
      <c r="I142" s="8"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v>43156.25</v>
      </c>
      <c r="O142" s="13"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v>101.59097978227061</v>
      </c>
      <c r="G143" s="21" t="s">
        <v>20</v>
      </c>
      <c r="H143">
        <v>1071</v>
      </c>
      <c r="I143" s="8"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v>42167.208333333328</v>
      </c>
      <c r="O143" s="13"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v>230.03999999999996</v>
      </c>
      <c r="G144" s="21" t="s">
        <v>20</v>
      </c>
      <c r="H144">
        <v>117</v>
      </c>
      <c r="I144" s="8"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v>41005.208333333336</v>
      </c>
      <c r="O144" s="13"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v>135.59259259259261</v>
      </c>
      <c r="G145" s="21" t="s">
        <v>20</v>
      </c>
      <c r="H145">
        <v>70</v>
      </c>
      <c r="I145" s="8"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v>40357.208333333336</v>
      </c>
      <c r="O145" s="13"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v>129.1</v>
      </c>
      <c r="G146" s="21" t="s">
        <v>20</v>
      </c>
      <c r="H146">
        <v>135</v>
      </c>
      <c r="I146" s="8"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v>43633.208333333328</v>
      </c>
      <c r="O146" s="13"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v>236.512</v>
      </c>
      <c r="G147" s="21" t="s">
        <v>20</v>
      </c>
      <c r="H147">
        <v>768</v>
      </c>
      <c r="I147" s="8"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v>41889.208333333336</v>
      </c>
      <c r="O147" s="13"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v>17.25</v>
      </c>
      <c r="G148" s="23" t="s">
        <v>74</v>
      </c>
      <c r="H148">
        <v>51</v>
      </c>
      <c r="I148" s="8"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v>40855.25</v>
      </c>
      <c r="O148" s="13"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v>112.49397590361446</v>
      </c>
      <c r="G149" s="21" t="s">
        <v>20</v>
      </c>
      <c r="H149">
        <v>199</v>
      </c>
      <c r="I149" s="8"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v>42534.208333333328</v>
      </c>
      <c r="O149" s="13"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v>121.02150537634408</v>
      </c>
      <c r="G150" s="21" t="s">
        <v>20</v>
      </c>
      <c r="H150">
        <v>107</v>
      </c>
      <c r="I150" s="8"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v>42941.208333333328</v>
      </c>
      <c r="O150" s="13"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v>219.87096774193549</v>
      </c>
      <c r="G151" s="21" t="s">
        <v>20</v>
      </c>
      <c r="H151">
        <v>195</v>
      </c>
      <c r="I151" s="8"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v>41275.25</v>
      </c>
      <c r="O151" s="13"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v>1</v>
      </c>
      <c r="G152" s="20" t="s">
        <v>14</v>
      </c>
      <c r="H152">
        <v>1</v>
      </c>
      <c r="I152" s="8"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v>43450.25</v>
      </c>
      <c r="O152" s="13"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v>64.166909620991248</v>
      </c>
      <c r="G153" s="20" t="s">
        <v>14</v>
      </c>
      <c r="H153">
        <v>1467</v>
      </c>
      <c r="I153" s="8"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v>41799.208333333336</v>
      </c>
      <c r="O153" s="13"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v>423.06746987951806</v>
      </c>
      <c r="G154" s="21" t="s">
        <v>20</v>
      </c>
      <c r="H154">
        <v>3376</v>
      </c>
      <c r="I154" s="8"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v>42783.25</v>
      </c>
      <c r="O154" s="13"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v>92.984160506863773</v>
      </c>
      <c r="G155" s="20" t="s">
        <v>14</v>
      </c>
      <c r="H155">
        <v>5681</v>
      </c>
      <c r="I155" s="8"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v>41201.208333333336</v>
      </c>
      <c r="O155" s="13"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v>58.756567425569173</v>
      </c>
      <c r="G156" s="20" t="s">
        <v>14</v>
      </c>
      <c r="H156">
        <v>1059</v>
      </c>
      <c r="I156" s="8"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v>42502.208333333328</v>
      </c>
      <c r="O156" s="13"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v>65.022222222222226</v>
      </c>
      <c r="G157" s="20" t="s">
        <v>14</v>
      </c>
      <c r="H157">
        <v>1194</v>
      </c>
      <c r="I157" s="8"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v>40262.208333333336</v>
      </c>
      <c r="O157" s="13"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v>73.939560439560438</v>
      </c>
      <c r="G158" s="23" t="s">
        <v>74</v>
      </c>
      <c r="H158">
        <v>379</v>
      </c>
      <c r="I158" s="8"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v>43743.208333333328</v>
      </c>
      <c r="O158" s="13"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v>52.666666666666664</v>
      </c>
      <c r="G159" s="20" t="s">
        <v>14</v>
      </c>
      <c r="H159">
        <v>30</v>
      </c>
      <c r="I159" s="8"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v>41638.25</v>
      </c>
      <c r="O159" s="13"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v>220.95238095238096</v>
      </c>
      <c r="G160" s="21" t="s">
        <v>20</v>
      </c>
      <c r="H160">
        <v>41</v>
      </c>
      <c r="I160" s="8"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v>42346.25</v>
      </c>
      <c r="O160" s="13"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v>100.01150627615063</v>
      </c>
      <c r="G161" s="21" t="s">
        <v>20</v>
      </c>
      <c r="H161">
        <v>1821</v>
      </c>
      <c r="I161" s="8"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v>43551.208333333328</v>
      </c>
      <c r="O161" s="13"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v>162.3125</v>
      </c>
      <c r="G162" s="21" t="s">
        <v>20</v>
      </c>
      <c r="H162">
        <v>164</v>
      </c>
      <c r="I162" s="8"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v>43582.208333333328</v>
      </c>
      <c r="O162" s="13"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v>78.181818181818187</v>
      </c>
      <c r="G163" s="20" t="s">
        <v>14</v>
      </c>
      <c r="H163">
        <v>75</v>
      </c>
      <c r="I163" s="8"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v>42270.208333333328</v>
      </c>
      <c r="O163" s="13"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v>149.73770491803279</v>
      </c>
      <c r="G164" s="21" t="s">
        <v>20</v>
      </c>
      <c r="H164">
        <v>157</v>
      </c>
      <c r="I164" s="8"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v>43442.25</v>
      </c>
      <c r="O164" s="13"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v>253.25714285714284</v>
      </c>
      <c r="G165" s="21" t="s">
        <v>20</v>
      </c>
      <c r="H165">
        <v>246</v>
      </c>
      <c r="I165" s="8"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v>43028.208333333328</v>
      </c>
      <c r="O165" s="13"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v>100.16943521594683</v>
      </c>
      <c r="G166" s="21" t="s">
        <v>20</v>
      </c>
      <c r="H166">
        <v>1396</v>
      </c>
      <c r="I166" s="8"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v>43016.208333333328</v>
      </c>
      <c r="O166" s="13"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v>121.99004424778761</v>
      </c>
      <c r="G167" s="21" t="s">
        <v>20</v>
      </c>
      <c r="H167">
        <v>2506</v>
      </c>
      <c r="I167" s="8"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v>42948.208333333328</v>
      </c>
      <c r="O167" s="13"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v>137.13265306122449</v>
      </c>
      <c r="G168" s="21" t="s">
        <v>20</v>
      </c>
      <c r="H168">
        <v>244</v>
      </c>
      <c r="I168" s="8"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v>40534.25</v>
      </c>
      <c r="O168" s="13"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v>415.53846153846149</v>
      </c>
      <c r="G169" s="21" t="s">
        <v>20</v>
      </c>
      <c r="H169">
        <v>146</v>
      </c>
      <c r="I169" s="8"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v>41435.208333333336</v>
      </c>
      <c r="O169" s="13"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v>31.30913348946136</v>
      </c>
      <c r="G170" s="20" t="s">
        <v>14</v>
      </c>
      <c r="H170">
        <v>955</v>
      </c>
      <c r="I170" s="8"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v>43518.25</v>
      </c>
      <c r="O170" s="13"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v>424.08154506437768</v>
      </c>
      <c r="G171" s="21" t="s">
        <v>20</v>
      </c>
      <c r="H171">
        <v>1267</v>
      </c>
      <c r="I171" s="8"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v>41077.208333333336</v>
      </c>
      <c r="O171" s="13"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v>2.93886230728336</v>
      </c>
      <c r="G172" s="20" t="s">
        <v>14</v>
      </c>
      <c r="H172">
        <v>67</v>
      </c>
      <c r="I172" s="8"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v>42950.208333333328</v>
      </c>
      <c r="O172" s="13"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v>10.63265306122449</v>
      </c>
      <c r="G173" s="20" t="s">
        <v>14</v>
      </c>
      <c r="H173">
        <v>5</v>
      </c>
      <c r="I173" s="8"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v>41718.208333333336</v>
      </c>
      <c r="O173" s="13"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v>82.875</v>
      </c>
      <c r="G174" s="20" t="s">
        <v>14</v>
      </c>
      <c r="H174">
        <v>26</v>
      </c>
      <c r="I174" s="8"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v>41839.208333333336</v>
      </c>
      <c r="O174" s="13"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v>163.01447776628748</v>
      </c>
      <c r="G175" s="21" t="s">
        <v>20</v>
      </c>
      <c r="H175">
        <v>1561</v>
      </c>
      <c r="I175" s="8"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v>41412.208333333336</v>
      </c>
      <c r="O175" s="13"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v>894.66666666666674</v>
      </c>
      <c r="G176" s="21" t="s">
        <v>20</v>
      </c>
      <c r="H176">
        <v>48</v>
      </c>
      <c r="I176" s="8"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v>42282.208333333328</v>
      </c>
      <c r="O176" s="13"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v>26.191501103752756</v>
      </c>
      <c r="G177" s="20" t="s">
        <v>14</v>
      </c>
      <c r="H177">
        <v>1130</v>
      </c>
      <c r="I177" s="8"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v>42613.208333333328</v>
      </c>
      <c r="O177" s="13"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v>74.834782608695647</v>
      </c>
      <c r="G178" s="20" t="s">
        <v>14</v>
      </c>
      <c r="H178">
        <v>782</v>
      </c>
      <c r="I178" s="8"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v>42616.208333333328</v>
      </c>
      <c r="O178" s="13"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v>416.47680412371136</v>
      </c>
      <c r="G179" s="21" t="s">
        <v>20</v>
      </c>
      <c r="H179">
        <v>2739</v>
      </c>
      <c r="I179" s="8"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v>40497.25</v>
      </c>
      <c r="O179" s="13"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v>96.208333333333329</v>
      </c>
      <c r="G180" s="20" t="s">
        <v>14</v>
      </c>
      <c r="H180">
        <v>210</v>
      </c>
      <c r="I180" s="8"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v>42999.208333333328</v>
      </c>
      <c r="O180" s="13"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v>357.71910112359546</v>
      </c>
      <c r="G181" s="21" t="s">
        <v>20</v>
      </c>
      <c r="H181">
        <v>3537</v>
      </c>
      <c r="I181" s="8"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v>41350.208333333336</v>
      </c>
      <c r="O181" s="13"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v>308.45714285714286</v>
      </c>
      <c r="G182" s="21" t="s">
        <v>20</v>
      </c>
      <c r="H182">
        <v>2107</v>
      </c>
      <c r="I182" s="8"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v>40259.208333333336</v>
      </c>
      <c r="O182" s="13"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v>61.802325581395344</v>
      </c>
      <c r="G183" s="20" t="s">
        <v>14</v>
      </c>
      <c r="H183">
        <v>136</v>
      </c>
      <c r="I183" s="8"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v>43012.208333333328</v>
      </c>
      <c r="O183" s="13"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v>722.32472324723244</v>
      </c>
      <c r="G184" s="21" t="s">
        <v>20</v>
      </c>
      <c r="H184">
        <v>3318</v>
      </c>
      <c r="I184" s="8"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v>43631.208333333328</v>
      </c>
      <c r="O184" s="13"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v>69.117647058823522</v>
      </c>
      <c r="G185" s="20" t="s">
        <v>14</v>
      </c>
      <c r="H185">
        <v>86</v>
      </c>
      <c r="I185" s="8"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v>40430.208333333336</v>
      </c>
      <c r="O185" s="13"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v>293.05555555555554</v>
      </c>
      <c r="G186" s="21" t="s">
        <v>20</v>
      </c>
      <c r="H186">
        <v>340</v>
      </c>
      <c r="I186" s="8"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v>43588.208333333328</v>
      </c>
      <c r="O186" s="13"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v>71.8</v>
      </c>
      <c r="G187" s="20" t="s">
        <v>14</v>
      </c>
      <c r="H187">
        <v>19</v>
      </c>
      <c r="I187" s="8"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v>43233.208333333328</v>
      </c>
      <c r="O187" s="13"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v>31.934684684684683</v>
      </c>
      <c r="G188" s="20" t="s">
        <v>14</v>
      </c>
      <c r="H188">
        <v>886</v>
      </c>
      <c r="I188" s="8"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v>41782.208333333336</v>
      </c>
      <c r="O188" s="13"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v>229.87375415282392</v>
      </c>
      <c r="G189" s="21" t="s">
        <v>20</v>
      </c>
      <c r="H189">
        <v>1442</v>
      </c>
      <c r="I189" s="8"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v>41328.25</v>
      </c>
      <c r="O189" s="13"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v>32.012195121951223</v>
      </c>
      <c r="G190" s="20" t="s">
        <v>14</v>
      </c>
      <c r="H190">
        <v>35</v>
      </c>
      <c r="I190" s="8"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v>41975.25</v>
      </c>
      <c r="O190" s="13"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v>23.525352848928385</v>
      </c>
      <c r="G191" s="23" t="s">
        <v>74</v>
      </c>
      <c r="H191">
        <v>441</v>
      </c>
      <c r="I191" s="8"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v>42433.25</v>
      </c>
      <c r="O191" s="13"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v>68.594594594594597</v>
      </c>
      <c r="G192" s="20" t="s">
        <v>14</v>
      </c>
      <c r="H192">
        <v>24</v>
      </c>
      <c r="I192" s="8"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v>41429.208333333336</v>
      </c>
      <c r="O192" s="13"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v>37.952380952380956</v>
      </c>
      <c r="G193" s="20" t="s">
        <v>14</v>
      </c>
      <c r="H193">
        <v>86</v>
      </c>
      <c r="I193" s="8"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v>43536.208333333328</v>
      </c>
      <c r="O193" s="13"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v>19.992957746478872</v>
      </c>
      <c r="G194" s="20" t="s">
        <v>14</v>
      </c>
      <c r="H194">
        <v>243</v>
      </c>
      <c r="I194" s="8"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v>41817.208333333336</v>
      </c>
      <c r="O194" s="13"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v>45.636363636363633</v>
      </c>
      <c r="G195" s="20" t="s">
        <v>14</v>
      </c>
      <c r="H195">
        <v>65</v>
      </c>
      <c r="I195" s="8"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v>43198.208333333328</v>
      </c>
      <c r="O195" s="13"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v>122.7605633802817</v>
      </c>
      <c r="G196" s="21" t="s">
        <v>20</v>
      </c>
      <c r="H196">
        <v>126</v>
      </c>
      <c r="I196" s="8"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v>42261.208333333328</v>
      </c>
      <c r="O196" s="13"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v>361.75316455696202</v>
      </c>
      <c r="G197" s="21" t="s">
        <v>20</v>
      </c>
      <c r="H197">
        <v>524</v>
      </c>
      <c r="I197" s="8"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v>43310.208333333328</v>
      </c>
      <c r="O197" s="13"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v>63.146341463414636</v>
      </c>
      <c r="G198" s="20" t="s">
        <v>14</v>
      </c>
      <c r="H198">
        <v>100</v>
      </c>
      <c r="I198" s="8"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v>42616.208333333328</v>
      </c>
      <c r="O198" s="13"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v>298.20475319926874</v>
      </c>
      <c r="G199" s="21" t="s">
        <v>20</v>
      </c>
      <c r="H199">
        <v>1989</v>
      </c>
      <c r="I199" s="8"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v>42909.208333333328</v>
      </c>
      <c r="O199" s="13"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v>9.5585443037974684</v>
      </c>
      <c r="G200" s="20" t="s">
        <v>14</v>
      </c>
      <c r="H200">
        <v>168</v>
      </c>
      <c r="I200" s="8"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v>40396.208333333336</v>
      </c>
      <c r="O200" s="13"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v>53.777777777777779</v>
      </c>
      <c r="G201" s="20" t="s">
        <v>14</v>
      </c>
      <c r="H201">
        <v>13</v>
      </c>
      <c r="I201" s="8"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v>42192.208333333328</v>
      </c>
      <c r="O201" s="13"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v>2</v>
      </c>
      <c r="G202" s="20" t="s">
        <v>14</v>
      </c>
      <c r="H202">
        <v>1</v>
      </c>
      <c r="I202" s="8"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v>40262.208333333336</v>
      </c>
      <c r="O202" s="13"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v>681.19047619047615</v>
      </c>
      <c r="G203" s="21" t="s">
        <v>20</v>
      </c>
      <c r="H203">
        <v>157</v>
      </c>
      <c r="I203" s="8"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v>41845.208333333336</v>
      </c>
      <c r="O203" s="13"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v>78.831325301204828</v>
      </c>
      <c r="G204" s="23" t="s">
        <v>74</v>
      </c>
      <c r="H204">
        <v>82</v>
      </c>
      <c r="I204" s="8"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v>40818.208333333336</v>
      </c>
      <c r="O204" s="13"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v>134.40792216817235</v>
      </c>
      <c r="G205" s="21" t="s">
        <v>20</v>
      </c>
      <c r="H205">
        <v>4498</v>
      </c>
      <c r="I205" s="8"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v>42752.25</v>
      </c>
      <c r="O205" s="13"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v>3.3719999999999999</v>
      </c>
      <c r="G206" s="20" t="s">
        <v>14</v>
      </c>
      <c r="H206">
        <v>40</v>
      </c>
      <c r="I206" s="8"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v>40636.208333333336</v>
      </c>
      <c r="O206" s="13"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v>431.84615384615387</v>
      </c>
      <c r="G207" s="21" t="s">
        <v>20</v>
      </c>
      <c r="H207">
        <v>80</v>
      </c>
      <c r="I207" s="8"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v>43390.208333333328</v>
      </c>
      <c r="O207" s="13"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v>38.844444444444441</v>
      </c>
      <c r="G208" s="23" t="s">
        <v>74</v>
      </c>
      <c r="H208">
        <v>57</v>
      </c>
      <c r="I208" s="8"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v>40236.25</v>
      </c>
      <c r="O208" s="13"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v>425.7</v>
      </c>
      <c r="G209" s="21" t="s">
        <v>20</v>
      </c>
      <c r="H209">
        <v>43</v>
      </c>
      <c r="I209" s="8"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v>43340.208333333328</v>
      </c>
      <c r="O209" s="13"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v>101.12239715591672</v>
      </c>
      <c r="G210" s="21" t="s">
        <v>20</v>
      </c>
      <c r="H210">
        <v>2053</v>
      </c>
      <c r="I210" s="8"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v>43048.25</v>
      </c>
      <c r="O210" s="13"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v>21.188688946015425</v>
      </c>
      <c r="G211" s="22" t="s">
        <v>47</v>
      </c>
      <c r="H211">
        <v>808</v>
      </c>
      <c r="I211" s="8"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v>42496.208333333328</v>
      </c>
      <c r="O211" s="13"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v>67.425531914893625</v>
      </c>
      <c r="G212" s="20" t="s">
        <v>14</v>
      </c>
      <c r="H212">
        <v>226</v>
      </c>
      <c r="I212" s="8"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v>42797.25</v>
      </c>
      <c r="O212" s="13"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v>94.923371647509583</v>
      </c>
      <c r="G213" s="20" t="s">
        <v>14</v>
      </c>
      <c r="H213">
        <v>1625</v>
      </c>
      <c r="I213" s="8"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v>41513.208333333336</v>
      </c>
      <c r="O213" s="13"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v>151.85185185185185</v>
      </c>
      <c r="G214" s="21" t="s">
        <v>20</v>
      </c>
      <c r="H214">
        <v>168</v>
      </c>
      <c r="I214" s="8"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v>43814.25</v>
      </c>
      <c r="O214" s="13"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v>195.16382252559728</v>
      </c>
      <c r="G215" s="21" t="s">
        <v>20</v>
      </c>
      <c r="H215">
        <v>4289</v>
      </c>
      <c r="I215" s="8"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v>40488.208333333336</v>
      </c>
      <c r="O215" s="13"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v>1023.1428571428571</v>
      </c>
      <c r="G216" s="21" t="s">
        <v>20</v>
      </c>
      <c r="H216">
        <v>165</v>
      </c>
      <c r="I216" s="8"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v>40409.208333333336</v>
      </c>
      <c r="O216" s="13"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v>3.841836734693878</v>
      </c>
      <c r="G217" s="20" t="s">
        <v>14</v>
      </c>
      <c r="H217">
        <v>143</v>
      </c>
      <c r="I217" s="8"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v>43509.25</v>
      </c>
      <c r="O217" s="13"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v>155.07066557107643</v>
      </c>
      <c r="G218" s="21" t="s">
        <v>20</v>
      </c>
      <c r="H218">
        <v>1815</v>
      </c>
      <c r="I218" s="8"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v>40869.25</v>
      </c>
      <c r="O218" s="13"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v>44.753477588871718</v>
      </c>
      <c r="G219" s="20" t="s">
        <v>14</v>
      </c>
      <c r="H219">
        <v>934</v>
      </c>
      <c r="I219" s="8"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v>43583.208333333328</v>
      </c>
      <c r="O219" s="13"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v>215.94736842105263</v>
      </c>
      <c r="G220" s="21" t="s">
        <v>20</v>
      </c>
      <c r="H220">
        <v>397</v>
      </c>
      <c r="I220" s="8"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v>40858.25</v>
      </c>
      <c r="O220" s="13"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v>332.12709832134288</v>
      </c>
      <c r="G221" s="21" t="s">
        <v>20</v>
      </c>
      <c r="H221">
        <v>1539</v>
      </c>
      <c r="I221" s="8"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v>41137.208333333336</v>
      </c>
      <c r="O221" s="13"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v>8.4430379746835449</v>
      </c>
      <c r="G222" s="20" t="s">
        <v>14</v>
      </c>
      <c r="H222">
        <v>17</v>
      </c>
      <c r="I222" s="8"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v>40725.208333333336</v>
      </c>
      <c r="O222" s="13"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v>98.625514403292186</v>
      </c>
      <c r="G223" s="20" t="s">
        <v>14</v>
      </c>
      <c r="H223">
        <v>2179</v>
      </c>
      <c r="I223" s="8"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v>41081.208333333336</v>
      </c>
      <c r="O223" s="13"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v>137.97916666666669</v>
      </c>
      <c r="G224" s="21" t="s">
        <v>20</v>
      </c>
      <c r="H224">
        <v>138</v>
      </c>
      <c r="I224" s="8"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v>41914.208333333336</v>
      </c>
      <c r="O224" s="13"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v>93.81099656357388</v>
      </c>
      <c r="G225" s="20" t="s">
        <v>14</v>
      </c>
      <c r="H225">
        <v>931</v>
      </c>
      <c r="I225" s="8"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v>42445.208333333328</v>
      </c>
      <c r="O225" s="13"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v>403.63930885529157</v>
      </c>
      <c r="G226" s="21" t="s">
        <v>20</v>
      </c>
      <c r="H226">
        <v>3594</v>
      </c>
      <c r="I226" s="8"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v>41906.208333333336</v>
      </c>
      <c r="O226" s="13"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v>260.1740412979351</v>
      </c>
      <c r="G227" s="21" t="s">
        <v>20</v>
      </c>
      <c r="H227">
        <v>5880</v>
      </c>
      <c r="I227" s="8"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v>41762.208333333336</v>
      </c>
      <c r="O227" s="13"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v>366.63333333333333</v>
      </c>
      <c r="G228" s="21" t="s">
        <v>20</v>
      </c>
      <c r="H228">
        <v>112</v>
      </c>
      <c r="I228" s="8"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v>40276.208333333336</v>
      </c>
      <c r="O228" s="13"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v>168.72085385878489</v>
      </c>
      <c r="G229" s="21" t="s">
        <v>20</v>
      </c>
      <c r="H229">
        <v>943</v>
      </c>
      <c r="I229" s="8"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v>42139.208333333328</v>
      </c>
      <c r="O229" s="13"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v>119.90717911530093</v>
      </c>
      <c r="G230" s="21" t="s">
        <v>20</v>
      </c>
      <c r="H230">
        <v>2468</v>
      </c>
      <c r="I230" s="8"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v>42613.208333333328</v>
      </c>
      <c r="O230" s="13"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v>193.68925233644859</v>
      </c>
      <c r="G231" s="21" t="s">
        <v>20</v>
      </c>
      <c r="H231">
        <v>2551</v>
      </c>
      <c r="I231" s="8"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v>42887.208333333328</v>
      </c>
      <c r="O231" s="13"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v>420.16666666666669</v>
      </c>
      <c r="G232" s="21" t="s">
        <v>20</v>
      </c>
      <c r="H232">
        <v>101</v>
      </c>
      <c r="I232" s="8"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v>43805.25</v>
      </c>
      <c r="O232" s="13"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v>76.708333333333329</v>
      </c>
      <c r="G233" s="23" t="s">
        <v>74</v>
      </c>
      <c r="H233">
        <v>67</v>
      </c>
      <c r="I233" s="8"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v>41415.208333333336</v>
      </c>
      <c r="O233" s="13"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v>171.26470588235293</v>
      </c>
      <c r="G234" s="21" t="s">
        <v>20</v>
      </c>
      <c r="H234">
        <v>92</v>
      </c>
      <c r="I234" s="8"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v>42576.208333333328</v>
      </c>
      <c r="O234" s="13"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v>157.89473684210526</v>
      </c>
      <c r="G235" s="21" t="s">
        <v>20</v>
      </c>
      <c r="H235">
        <v>62</v>
      </c>
      <c r="I235" s="8"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v>40706.208333333336</v>
      </c>
      <c r="O235" s="13"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v>109.08</v>
      </c>
      <c r="G236" s="21" t="s">
        <v>20</v>
      </c>
      <c r="H236">
        <v>149</v>
      </c>
      <c r="I236" s="8"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v>42969.208333333328</v>
      </c>
      <c r="O236" s="13"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v>41.732558139534881</v>
      </c>
      <c r="G237" s="20" t="s">
        <v>14</v>
      </c>
      <c r="H237">
        <v>92</v>
      </c>
      <c r="I237" s="8"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v>42779.25</v>
      </c>
      <c r="O237" s="13"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v>10.944303797468354</v>
      </c>
      <c r="G238" s="20" t="s">
        <v>14</v>
      </c>
      <c r="H238">
        <v>57</v>
      </c>
      <c r="I238" s="8"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v>43641.208333333328</v>
      </c>
      <c r="O238" s="13"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v>159.3763440860215</v>
      </c>
      <c r="G239" s="21" t="s">
        <v>20</v>
      </c>
      <c r="H239">
        <v>329</v>
      </c>
      <c r="I239" s="8"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v>41754.208333333336</v>
      </c>
      <c r="O239" s="13"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v>422.41666666666669</v>
      </c>
      <c r="G240" s="21" t="s">
        <v>20</v>
      </c>
      <c r="H240">
        <v>97</v>
      </c>
      <c r="I240" s="8"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v>43083.25</v>
      </c>
      <c r="O240" s="13"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v>97.71875</v>
      </c>
      <c r="G241" s="20" t="s">
        <v>14</v>
      </c>
      <c r="H241">
        <v>41</v>
      </c>
      <c r="I241" s="8"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v>42245.208333333328</v>
      </c>
      <c r="O241" s="13"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v>418.78911564625849</v>
      </c>
      <c r="G242" s="21" t="s">
        <v>20</v>
      </c>
      <c r="H242">
        <v>1784</v>
      </c>
      <c r="I242" s="8"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v>40396.208333333336</v>
      </c>
      <c r="O242" s="13"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v>101.91632047477745</v>
      </c>
      <c r="G243" s="21" t="s">
        <v>20</v>
      </c>
      <c r="H243">
        <v>1684</v>
      </c>
      <c r="I243" s="8"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v>41742.208333333336</v>
      </c>
      <c r="O243" s="13"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v>127.72619047619047</v>
      </c>
      <c r="G244" s="21" t="s">
        <v>20</v>
      </c>
      <c r="H244">
        <v>250</v>
      </c>
      <c r="I244" s="8"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v>42865.208333333328</v>
      </c>
      <c r="O244" s="13"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v>445.21739130434781</v>
      </c>
      <c r="G245" s="21" t="s">
        <v>20</v>
      </c>
      <c r="H245">
        <v>238</v>
      </c>
      <c r="I245" s="8"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v>43163.25</v>
      </c>
      <c r="O245" s="13"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v>569.71428571428578</v>
      </c>
      <c r="G246" s="21" t="s">
        <v>20</v>
      </c>
      <c r="H246">
        <v>53</v>
      </c>
      <c r="I246" s="8"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v>41834.208333333336</v>
      </c>
      <c r="O246" s="13"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v>509.34482758620686</v>
      </c>
      <c r="G247" s="21" t="s">
        <v>20</v>
      </c>
      <c r="H247">
        <v>214</v>
      </c>
      <c r="I247" s="8"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v>41736.208333333336</v>
      </c>
      <c r="O247" s="13"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v>325.5333333333333</v>
      </c>
      <c r="G248" s="21" t="s">
        <v>20</v>
      </c>
      <c r="H248">
        <v>222</v>
      </c>
      <c r="I248" s="8"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v>41491.208333333336</v>
      </c>
      <c r="O248" s="13"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v>932.61616161616166</v>
      </c>
      <c r="G249" s="21" t="s">
        <v>20</v>
      </c>
      <c r="H249">
        <v>1884</v>
      </c>
      <c r="I249" s="8"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v>42726.25</v>
      </c>
      <c r="O249" s="13"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v>211.33870967741933</v>
      </c>
      <c r="G250" s="21" t="s">
        <v>20</v>
      </c>
      <c r="H250">
        <v>218</v>
      </c>
      <c r="I250" s="8"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v>42004.25</v>
      </c>
      <c r="O250" s="13"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v>273.32520325203251</v>
      </c>
      <c r="G251" s="21" t="s">
        <v>20</v>
      </c>
      <c r="H251">
        <v>6465</v>
      </c>
      <c r="I251" s="8"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v>42006.25</v>
      </c>
      <c r="O251" s="13"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v>3</v>
      </c>
      <c r="G252" s="20" t="s">
        <v>14</v>
      </c>
      <c r="H252">
        <v>1</v>
      </c>
      <c r="I252" s="8"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v>40203.25</v>
      </c>
      <c r="O252" s="13"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v>54.084507042253513</v>
      </c>
      <c r="G253" s="20" t="s">
        <v>14</v>
      </c>
      <c r="H253">
        <v>101</v>
      </c>
      <c r="I253" s="8"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v>41252.25</v>
      </c>
      <c r="O253" s="13"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v>626.29999999999995</v>
      </c>
      <c r="G254" s="21" t="s">
        <v>20</v>
      </c>
      <c r="H254">
        <v>59</v>
      </c>
      <c r="I254" s="8"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v>41572.208333333336</v>
      </c>
      <c r="O254" s="13"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v>89.021399176954731</v>
      </c>
      <c r="G255" s="20" t="s">
        <v>14</v>
      </c>
      <c r="H255">
        <v>1335</v>
      </c>
      <c r="I255" s="8"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v>40641.208333333336</v>
      </c>
      <c r="O255" s="13"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v>184.89130434782609</v>
      </c>
      <c r="G256" s="21" t="s">
        <v>20</v>
      </c>
      <c r="H256">
        <v>88</v>
      </c>
      <c r="I256" s="8"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v>42787.25</v>
      </c>
      <c r="O256" s="13"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v>120.16770186335404</v>
      </c>
      <c r="G257" s="21" t="s">
        <v>20</v>
      </c>
      <c r="H257">
        <v>1697</v>
      </c>
      <c r="I257" s="8"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v>40590.25</v>
      </c>
      <c r="O257" s="13"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v>23.390243902439025</v>
      </c>
      <c r="G258" s="20" t="s">
        <v>14</v>
      </c>
      <c r="H258">
        <v>15</v>
      </c>
      <c r="I258" s="8"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v>42393.25</v>
      </c>
      <c r="O258" s="13"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v>146</v>
      </c>
      <c r="G259" s="21" t="s">
        <v>20</v>
      </c>
      <c r="H259">
        <v>92</v>
      </c>
      <c r="I259" s="8"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v>41338.25</v>
      </c>
      <c r="O259" s="13"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v>268.48</v>
      </c>
      <c r="G260" s="21" t="s">
        <v>20</v>
      </c>
      <c r="H260">
        <v>186</v>
      </c>
      <c r="I260" s="8"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v>42712.25</v>
      </c>
      <c r="O260" s="13"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v>597.5</v>
      </c>
      <c r="G261" s="21" t="s">
        <v>20</v>
      </c>
      <c r="H261">
        <v>138</v>
      </c>
      <c r="I261" s="8"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v>41251.25</v>
      </c>
      <c r="O261" s="13"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v>157.69841269841268</v>
      </c>
      <c r="G262" s="21" t="s">
        <v>20</v>
      </c>
      <c r="H262">
        <v>261</v>
      </c>
      <c r="I262" s="8"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v>41180.208333333336</v>
      </c>
      <c r="O262" s="13"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v>31.201660735468568</v>
      </c>
      <c r="G263" s="20" t="s">
        <v>14</v>
      </c>
      <c r="H263">
        <v>454</v>
      </c>
      <c r="I263" s="8"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v>40415.208333333336</v>
      </c>
      <c r="O263" s="13"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v>313.41176470588238</v>
      </c>
      <c r="G264" s="21" t="s">
        <v>20</v>
      </c>
      <c r="H264">
        <v>107</v>
      </c>
      <c r="I264" s="8"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v>40638.208333333336</v>
      </c>
      <c r="O264" s="13"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v>370.89655172413791</v>
      </c>
      <c r="G265" s="21" t="s">
        <v>20</v>
      </c>
      <c r="H265">
        <v>199</v>
      </c>
      <c r="I265" s="8"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v>40187.25</v>
      </c>
      <c r="O265" s="13"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v>362.66447368421052</v>
      </c>
      <c r="G266" s="21" t="s">
        <v>20</v>
      </c>
      <c r="H266">
        <v>5512</v>
      </c>
      <c r="I266" s="8"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v>41317.25</v>
      </c>
      <c r="O266" s="13"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v>123.08163265306122</v>
      </c>
      <c r="G267" s="21" t="s">
        <v>20</v>
      </c>
      <c r="H267">
        <v>86</v>
      </c>
      <c r="I267" s="8"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v>42372.25</v>
      </c>
      <c r="O267" s="13"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v>76.766756032171585</v>
      </c>
      <c r="G268" s="20" t="s">
        <v>14</v>
      </c>
      <c r="H268">
        <v>3182</v>
      </c>
      <c r="I268" s="8"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v>41950.25</v>
      </c>
      <c r="O268" s="13"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v>233.62012987012989</v>
      </c>
      <c r="G269" s="21" t="s">
        <v>20</v>
      </c>
      <c r="H269">
        <v>2768</v>
      </c>
      <c r="I269" s="8"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v>41206.208333333336</v>
      </c>
      <c r="O269" s="13"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v>180.53333333333333</v>
      </c>
      <c r="G270" s="21" t="s">
        <v>20</v>
      </c>
      <c r="H270">
        <v>48</v>
      </c>
      <c r="I270" s="8"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v>41186.208333333336</v>
      </c>
      <c r="O270" s="13"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v>252.62857142857143</v>
      </c>
      <c r="G271" s="21" t="s">
        <v>20</v>
      </c>
      <c r="H271">
        <v>87</v>
      </c>
      <c r="I271" s="8"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v>43496.25</v>
      </c>
      <c r="O271" s="13"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v>27.176538240368025</v>
      </c>
      <c r="G272" s="23" t="s">
        <v>74</v>
      </c>
      <c r="H272">
        <v>1890</v>
      </c>
      <c r="I272" s="8"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v>40514.25</v>
      </c>
      <c r="O272" s="13"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v>1.2706571242680547</v>
      </c>
      <c r="G273" s="22" t="s">
        <v>47</v>
      </c>
      <c r="H273">
        <v>61</v>
      </c>
      <c r="I273" s="8"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v>42345.25</v>
      </c>
      <c r="O273" s="13"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v>304.0097847358121</v>
      </c>
      <c r="G274" s="21" t="s">
        <v>20</v>
      </c>
      <c r="H274">
        <v>1894</v>
      </c>
      <c r="I274" s="8"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v>43656.208333333328</v>
      </c>
      <c r="O274" s="13"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v>137.23076923076923</v>
      </c>
      <c r="G275" s="21" t="s">
        <v>20</v>
      </c>
      <c r="H275">
        <v>282</v>
      </c>
      <c r="I275" s="8"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v>42995.208333333328</v>
      </c>
      <c r="O275" s="13"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v>32.208333333333336</v>
      </c>
      <c r="G276" s="20" t="s">
        <v>14</v>
      </c>
      <c r="H276">
        <v>15</v>
      </c>
      <c r="I276" s="8"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v>43045.25</v>
      </c>
      <c r="O276" s="13"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v>241.51282051282053</v>
      </c>
      <c r="G277" s="21" t="s">
        <v>20</v>
      </c>
      <c r="H277">
        <v>116</v>
      </c>
      <c r="I277" s="8"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v>43561.208333333328</v>
      </c>
      <c r="O277" s="13"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v>96.8</v>
      </c>
      <c r="G278" s="20" t="s">
        <v>14</v>
      </c>
      <c r="H278">
        <v>133</v>
      </c>
      <c r="I278" s="8"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v>41018.208333333336</v>
      </c>
      <c r="O278" s="13"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v>1066.4285714285716</v>
      </c>
      <c r="G279" s="21" t="s">
        <v>20</v>
      </c>
      <c r="H279">
        <v>83</v>
      </c>
      <c r="I279" s="8"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v>40378.208333333336</v>
      </c>
      <c r="O279" s="13"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v>325.88888888888891</v>
      </c>
      <c r="G280" s="21" t="s">
        <v>20</v>
      </c>
      <c r="H280">
        <v>91</v>
      </c>
      <c r="I280" s="8"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v>41239.25</v>
      </c>
      <c r="O280" s="13"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v>170.70000000000002</v>
      </c>
      <c r="G281" s="21" t="s">
        <v>20</v>
      </c>
      <c r="H281">
        <v>546</v>
      </c>
      <c r="I281" s="8"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v>43346.208333333328</v>
      </c>
      <c r="O281" s="13"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v>581.44000000000005</v>
      </c>
      <c r="G282" s="21" t="s">
        <v>20</v>
      </c>
      <c r="H282">
        <v>393</v>
      </c>
      <c r="I282" s="8"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v>43060.25</v>
      </c>
      <c r="O282" s="13"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v>91.520972644376897</v>
      </c>
      <c r="G283" s="20" t="s">
        <v>14</v>
      </c>
      <c r="H283">
        <v>2062</v>
      </c>
      <c r="I283" s="8"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v>40979.25</v>
      </c>
      <c r="O283" s="13"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v>108.04761904761904</v>
      </c>
      <c r="G284" s="21" t="s">
        <v>20</v>
      </c>
      <c r="H284">
        <v>133</v>
      </c>
      <c r="I284" s="8"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v>42701.25</v>
      </c>
      <c r="O284" s="13"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v>18.728395061728396</v>
      </c>
      <c r="G285" s="20" t="s">
        <v>14</v>
      </c>
      <c r="H285">
        <v>29</v>
      </c>
      <c r="I285" s="8"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v>42520.208333333328</v>
      </c>
      <c r="O285" s="13"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v>83.193877551020407</v>
      </c>
      <c r="G286" s="20" t="s">
        <v>14</v>
      </c>
      <c r="H286">
        <v>132</v>
      </c>
      <c r="I286" s="8"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v>41030.208333333336</v>
      </c>
      <c r="O286" s="13"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v>706.33333333333337</v>
      </c>
      <c r="G287" s="21" t="s">
        <v>20</v>
      </c>
      <c r="H287">
        <v>254</v>
      </c>
      <c r="I287" s="8"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v>42623.208333333328</v>
      </c>
      <c r="O287" s="13"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v>17.446030330062445</v>
      </c>
      <c r="G288" s="23" t="s">
        <v>74</v>
      </c>
      <c r="H288">
        <v>184</v>
      </c>
      <c r="I288" s="8"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v>42697.25</v>
      </c>
      <c r="O288" s="13"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v>209.73015873015873</v>
      </c>
      <c r="G289" s="21" t="s">
        <v>20</v>
      </c>
      <c r="H289">
        <v>176</v>
      </c>
      <c r="I289" s="8"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v>42122.208333333328</v>
      </c>
      <c r="O289" s="13"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v>97.785714285714292</v>
      </c>
      <c r="G290" s="20" t="s">
        <v>14</v>
      </c>
      <c r="H290">
        <v>137</v>
      </c>
      <c r="I290" s="8"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v>40982.208333333336</v>
      </c>
      <c r="O290" s="13"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v>1684.25</v>
      </c>
      <c r="G291" s="21" t="s">
        <v>20</v>
      </c>
      <c r="H291">
        <v>337</v>
      </c>
      <c r="I291" s="8"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v>42219.208333333328</v>
      </c>
      <c r="O291" s="13"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v>54.402135231316727</v>
      </c>
      <c r="G292" s="20" t="s">
        <v>14</v>
      </c>
      <c r="H292">
        <v>908</v>
      </c>
      <c r="I292" s="8"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v>41404.208333333336</v>
      </c>
      <c r="O292" s="13"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v>456.61111111111109</v>
      </c>
      <c r="G293" s="21" t="s">
        <v>20</v>
      </c>
      <c r="H293">
        <v>107</v>
      </c>
      <c r="I293" s="8"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v>40831.208333333336</v>
      </c>
      <c r="O293" s="13"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v>9.8219178082191778</v>
      </c>
      <c r="G294" s="20" t="s">
        <v>14</v>
      </c>
      <c r="H294">
        <v>10</v>
      </c>
      <c r="I294" s="8"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v>40984.208333333336</v>
      </c>
      <c r="O294" s="13"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v>16.384615384615383</v>
      </c>
      <c r="G295" s="23" t="s">
        <v>74</v>
      </c>
      <c r="H295">
        <v>32</v>
      </c>
      <c r="I295" s="8"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v>40456.208333333336</v>
      </c>
      <c r="O295" s="13"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v>1339.6666666666667</v>
      </c>
      <c r="G296" s="21" t="s">
        <v>20</v>
      </c>
      <c r="H296">
        <v>183</v>
      </c>
      <c r="I296" s="8"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v>43399.208333333328</v>
      </c>
      <c r="O296" s="13"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v>35.650077760497666</v>
      </c>
      <c r="G297" s="20" t="s">
        <v>14</v>
      </c>
      <c r="H297">
        <v>1910</v>
      </c>
      <c r="I297" s="8"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v>41562.208333333336</v>
      </c>
      <c r="O297" s="13"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v>54.950819672131146</v>
      </c>
      <c r="G298" s="20" t="s">
        <v>14</v>
      </c>
      <c r="H298">
        <v>38</v>
      </c>
      <c r="I298" s="8"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v>43493.25</v>
      </c>
      <c r="O298" s="13"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v>94.236111111111114</v>
      </c>
      <c r="G299" s="20" t="s">
        <v>14</v>
      </c>
      <c r="H299">
        <v>104</v>
      </c>
      <c r="I299" s="8"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v>41653.25</v>
      </c>
      <c r="O299" s="13"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v>143.91428571428571</v>
      </c>
      <c r="G300" s="21" t="s">
        <v>20</v>
      </c>
      <c r="H300">
        <v>72</v>
      </c>
      <c r="I300" s="8"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v>42426.25</v>
      </c>
      <c r="O300" s="13"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v>51.421052631578945</v>
      </c>
      <c r="G301" s="20" t="s">
        <v>14</v>
      </c>
      <c r="H301">
        <v>49</v>
      </c>
      <c r="I301" s="8"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v>42432.25</v>
      </c>
      <c r="O301" s="13"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v>5</v>
      </c>
      <c r="G302" s="20" t="s">
        <v>14</v>
      </c>
      <c r="H302">
        <v>1</v>
      </c>
      <c r="I302" s="8"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v>42977.208333333328</v>
      </c>
      <c r="O302" s="13"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v>1344.6666666666667</v>
      </c>
      <c r="G303" s="21" t="s">
        <v>20</v>
      </c>
      <c r="H303">
        <v>295</v>
      </c>
      <c r="I303" s="8"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v>42061.25</v>
      </c>
      <c r="O303" s="13"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v>31.844940867279899</v>
      </c>
      <c r="G304" s="20" t="s">
        <v>14</v>
      </c>
      <c r="H304">
        <v>245</v>
      </c>
      <c r="I304" s="8"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v>43345.208333333328</v>
      </c>
      <c r="O304" s="13"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v>82.617647058823536</v>
      </c>
      <c r="G305" s="20" t="s">
        <v>14</v>
      </c>
      <c r="H305">
        <v>32</v>
      </c>
      <c r="I305" s="8"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v>42376.25</v>
      </c>
      <c r="O305" s="13"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v>546.14285714285722</v>
      </c>
      <c r="G306" s="21" t="s">
        <v>20</v>
      </c>
      <c r="H306">
        <v>142</v>
      </c>
      <c r="I306" s="8"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v>42589.208333333328</v>
      </c>
      <c r="O306" s="13"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v>286.21428571428572</v>
      </c>
      <c r="G307" s="21" t="s">
        <v>20</v>
      </c>
      <c r="H307">
        <v>85</v>
      </c>
      <c r="I307" s="8"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v>42448.208333333328</v>
      </c>
      <c r="O307" s="13"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v>7.9076923076923071</v>
      </c>
      <c r="G308" s="20" t="s">
        <v>14</v>
      </c>
      <c r="H308">
        <v>7</v>
      </c>
      <c r="I308" s="8"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v>42930.208333333328</v>
      </c>
      <c r="O308" s="13"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v>132.13677811550153</v>
      </c>
      <c r="G309" s="21" t="s">
        <v>20</v>
      </c>
      <c r="H309">
        <v>659</v>
      </c>
      <c r="I309" s="8"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v>41066.208333333336</v>
      </c>
      <c r="O309" s="13"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v>74.077834179357026</v>
      </c>
      <c r="G310" s="20" t="s">
        <v>14</v>
      </c>
      <c r="H310">
        <v>803</v>
      </c>
      <c r="I310" s="8"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v>40651.208333333336</v>
      </c>
      <c r="O310" s="13"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v>75.292682926829272</v>
      </c>
      <c r="G311" s="23" t="s">
        <v>74</v>
      </c>
      <c r="H311">
        <v>75</v>
      </c>
      <c r="I311" s="8"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v>40807.208333333336</v>
      </c>
      <c r="O311" s="13"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v>20.333333333333332</v>
      </c>
      <c r="G312" s="20" t="s">
        <v>14</v>
      </c>
      <c r="H312">
        <v>16</v>
      </c>
      <c r="I312" s="8"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v>40277.208333333336</v>
      </c>
      <c r="O312" s="13"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v>203.36507936507937</v>
      </c>
      <c r="G313" s="21" t="s">
        <v>20</v>
      </c>
      <c r="H313">
        <v>121</v>
      </c>
      <c r="I313" s="8"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v>40590.25</v>
      </c>
      <c r="O313" s="13"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v>310.2284263959391</v>
      </c>
      <c r="G314" s="21" t="s">
        <v>20</v>
      </c>
      <c r="H314">
        <v>3742</v>
      </c>
      <c r="I314" s="8"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v>41572.208333333336</v>
      </c>
      <c r="O314" s="13"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v>395.31818181818181</v>
      </c>
      <c r="G315" s="21" t="s">
        <v>20</v>
      </c>
      <c r="H315">
        <v>223</v>
      </c>
      <c r="I315" s="8"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v>40966.25</v>
      </c>
      <c r="O315" s="13"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v>294.71428571428572</v>
      </c>
      <c r="G316" s="21" t="s">
        <v>20</v>
      </c>
      <c r="H316">
        <v>133</v>
      </c>
      <c r="I316" s="8"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v>43536.208333333328</v>
      </c>
      <c r="O316" s="13"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v>33.89473684210526</v>
      </c>
      <c r="G317" s="20" t="s">
        <v>14</v>
      </c>
      <c r="H317">
        <v>31</v>
      </c>
      <c r="I317" s="8"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v>41783.208333333336</v>
      </c>
      <c r="O317" s="13"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v>66.677083333333329</v>
      </c>
      <c r="G318" s="20" t="s">
        <v>14</v>
      </c>
      <c r="H318">
        <v>108</v>
      </c>
      <c r="I318" s="8"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v>43788.25</v>
      </c>
      <c r="O318" s="13"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v>19.227272727272727</v>
      </c>
      <c r="G319" s="20" t="s">
        <v>14</v>
      </c>
      <c r="H319">
        <v>30</v>
      </c>
      <c r="I319" s="8"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v>42869.208333333328</v>
      </c>
      <c r="O319" s="13"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v>15.842105263157894</v>
      </c>
      <c r="G320" s="20" t="s">
        <v>14</v>
      </c>
      <c r="H320">
        <v>17</v>
      </c>
      <c r="I320" s="8"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v>41684.25</v>
      </c>
      <c r="O320" s="13"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v>38.702380952380956</v>
      </c>
      <c r="G321" s="23" t="s">
        <v>74</v>
      </c>
      <c r="H321">
        <v>64</v>
      </c>
      <c r="I321" s="8"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v>40402.208333333336</v>
      </c>
      <c r="O321" s="13"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v>9.5876777251184837</v>
      </c>
      <c r="G322" s="20" t="s">
        <v>14</v>
      </c>
      <c r="H322">
        <v>80</v>
      </c>
      <c r="I322" s="8"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v>40673.208333333336</v>
      </c>
      <c r="O322" s="13"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v>94.144366197183089</v>
      </c>
      <c r="G323" s="20" t="s">
        <v>14</v>
      </c>
      <c r="H323">
        <v>2468</v>
      </c>
      <c r="I323" s="8"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v>40634.208333333336</v>
      </c>
      <c r="O323" s="13"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v>166.56234096692114</v>
      </c>
      <c r="G324" s="21" t="s">
        <v>20</v>
      </c>
      <c r="H324">
        <v>5168</v>
      </c>
      <c r="I324" s="8"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v>40507.25</v>
      </c>
      <c r="O324" s="13"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v>24.134831460674157</v>
      </c>
      <c r="G325" s="20" t="s">
        <v>14</v>
      </c>
      <c r="H325">
        <v>26</v>
      </c>
      <c r="I325" s="8"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v>41725.208333333336</v>
      </c>
      <c r="O325" s="13"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v>164.05633802816902</v>
      </c>
      <c r="G326" s="21" t="s">
        <v>20</v>
      </c>
      <c r="H326">
        <v>307</v>
      </c>
      <c r="I326" s="8"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v>42176.208333333328</v>
      </c>
      <c r="O326" s="13"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v>90.723076923076931</v>
      </c>
      <c r="G327" s="20" t="s">
        <v>14</v>
      </c>
      <c r="H327">
        <v>73</v>
      </c>
      <c r="I327" s="8"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v>43267.208333333328</v>
      </c>
      <c r="O327" s="13"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v>46.194444444444443</v>
      </c>
      <c r="G328" s="20" t="s">
        <v>14</v>
      </c>
      <c r="H328">
        <v>128</v>
      </c>
      <c r="I328" s="8"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v>42364.25</v>
      </c>
      <c r="O328" s="13"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v>38.53846153846154</v>
      </c>
      <c r="G329" s="20" t="s">
        <v>14</v>
      </c>
      <c r="H329">
        <v>33</v>
      </c>
      <c r="I329" s="8"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v>43705.208333333328</v>
      </c>
      <c r="O329" s="13"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v>133.56231003039514</v>
      </c>
      <c r="G330" s="21" t="s">
        <v>20</v>
      </c>
      <c r="H330">
        <v>2441</v>
      </c>
      <c r="I330" s="8"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v>43434.25</v>
      </c>
      <c r="O330" s="13"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v>22.896588486140725</v>
      </c>
      <c r="G331" s="22" t="s">
        <v>47</v>
      </c>
      <c r="H331">
        <v>211</v>
      </c>
      <c r="I331" s="8"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v>42716.25</v>
      </c>
      <c r="O331" s="13"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v>184.95548961424333</v>
      </c>
      <c r="G332" s="21" t="s">
        <v>20</v>
      </c>
      <c r="H332">
        <v>1385</v>
      </c>
      <c r="I332" s="8"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v>43077.25</v>
      </c>
      <c r="O332" s="13"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v>443.72727272727275</v>
      </c>
      <c r="G333" s="21" t="s">
        <v>20</v>
      </c>
      <c r="H333">
        <v>190</v>
      </c>
      <c r="I333" s="8"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v>40896.25</v>
      </c>
      <c r="O333" s="13"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v>199.9806763285024</v>
      </c>
      <c r="G334" s="21" t="s">
        <v>20</v>
      </c>
      <c r="H334">
        <v>470</v>
      </c>
      <c r="I334" s="8"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v>41361.208333333336</v>
      </c>
      <c r="O334" s="13"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v>123.95833333333333</v>
      </c>
      <c r="G335" s="21" t="s">
        <v>20</v>
      </c>
      <c r="H335">
        <v>253</v>
      </c>
      <c r="I335" s="8"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v>43424.25</v>
      </c>
      <c r="O335" s="13"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v>186.61329305135951</v>
      </c>
      <c r="G336" s="21" t="s">
        <v>20</v>
      </c>
      <c r="H336">
        <v>1113</v>
      </c>
      <c r="I336" s="8"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v>43110.25</v>
      </c>
      <c r="O336" s="13"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v>114.28538550057536</v>
      </c>
      <c r="G337" s="21" t="s">
        <v>20</v>
      </c>
      <c r="H337">
        <v>2283</v>
      </c>
      <c r="I337" s="8"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v>43784.25</v>
      </c>
      <c r="O337" s="13"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v>97.032531824611041</v>
      </c>
      <c r="G338" s="20" t="s">
        <v>14</v>
      </c>
      <c r="H338">
        <v>1072</v>
      </c>
      <c r="I338" s="8"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v>40527.25</v>
      </c>
      <c r="O338" s="13"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v>122.81904761904762</v>
      </c>
      <c r="G339" s="21" t="s">
        <v>20</v>
      </c>
      <c r="H339">
        <v>1095</v>
      </c>
      <c r="I339" s="8"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v>43780.25</v>
      </c>
      <c r="O339" s="13"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v>179.14326647564468</v>
      </c>
      <c r="G340" s="21" t="s">
        <v>20</v>
      </c>
      <c r="H340">
        <v>1690</v>
      </c>
      <c r="I340" s="8"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v>40821.208333333336</v>
      </c>
      <c r="O340" s="13"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v>79.951577402787962</v>
      </c>
      <c r="G341" s="23" t="s">
        <v>74</v>
      </c>
      <c r="H341">
        <v>1297</v>
      </c>
      <c r="I341" s="8"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v>42949.208333333328</v>
      </c>
      <c r="O341" s="13"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v>94.242587601078171</v>
      </c>
      <c r="G342" s="20" t="s">
        <v>14</v>
      </c>
      <c r="H342">
        <v>393</v>
      </c>
      <c r="I342" s="8"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v>40889.25</v>
      </c>
      <c r="O342" s="13"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v>84.669291338582681</v>
      </c>
      <c r="G343" s="20" t="s">
        <v>14</v>
      </c>
      <c r="H343">
        <v>1257</v>
      </c>
      <c r="I343" s="8"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v>42244.208333333328</v>
      </c>
      <c r="O343" s="13"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v>66.521920668058456</v>
      </c>
      <c r="G344" s="20" t="s">
        <v>14</v>
      </c>
      <c r="H344">
        <v>328</v>
      </c>
      <c r="I344" s="8"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v>41475.208333333336</v>
      </c>
      <c r="O344" s="13"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v>53.922222222222224</v>
      </c>
      <c r="G345" s="20" t="s">
        <v>14</v>
      </c>
      <c r="H345">
        <v>147</v>
      </c>
      <c r="I345" s="8"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v>41597.25</v>
      </c>
      <c r="O345" s="13"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v>41.983299595141702</v>
      </c>
      <c r="G346" s="20" t="s">
        <v>14</v>
      </c>
      <c r="H346">
        <v>830</v>
      </c>
      <c r="I346" s="8"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v>43122.25</v>
      </c>
      <c r="O346" s="13"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v>14.69479695431472</v>
      </c>
      <c r="G347" s="20" t="s">
        <v>14</v>
      </c>
      <c r="H347">
        <v>331</v>
      </c>
      <c r="I347" s="8"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v>42194.208333333328</v>
      </c>
      <c r="O347" s="13"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v>34.475000000000001</v>
      </c>
      <c r="G348" s="20" t="s">
        <v>14</v>
      </c>
      <c r="H348">
        <v>25</v>
      </c>
      <c r="I348" s="8"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v>42971.208333333328</v>
      </c>
      <c r="O348" s="13"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v>1400.7777777777778</v>
      </c>
      <c r="G349" s="21" t="s">
        <v>20</v>
      </c>
      <c r="H349">
        <v>191</v>
      </c>
      <c r="I349" s="8"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v>42046.25</v>
      </c>
      <c r="O349" s="13"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v>71.770351758793964</v>
      </c>
      <c r="G350" s="20" t="s">
        <v>14</v>
      </c>
      <c r="H350">
        <v>3483</v>
      </c>
      <c r="I350" s="8"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v>42782.25</v>
      </c>
      <c r="O350" s="13"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v>53.074115044247783</v>
      </c>
      <c r="G351" s="20" t="s">
        <v>14</v>
      </c>
      <c r="H351">
        <v>923</v>
      </c>
      <c r="I351" s="8"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v>42930.208333333328</v>
      </c>
      <c r="O351" s="13"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v>5</v>
      </c>
      <c r="G352" s="20" t="s">
        <v>14</v>
      </c>
      <c r="H352">
        <v>1</v>
      </c>
      <c r="I352" s="8"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v>42144.208333333328</v>
      </c>
      <c r="O352" s="13"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v>127.70715249662618</v>
      </c>
      <c r="G353" s="21" t="s">
        <v>20</v>
      </c>
      <c r="H353">
        <v>2013</v>
      </c>
      <c r="I353" s="8"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v>42240.208333333328</v>
      </c>
      <c r="O353" s="13"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v>34.892857142857139</v>
      </c>
      <c r="G354" s="20" t="s">
        <v>14</v>
      </c>
      <c r="H354">
        <v>33</v>
      </c>
      <c r="I354" s="8"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v>42315.25</v>
      </c>
      <c r="O354" s="13"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v>410.59821428571428</v>
      </c>
      <c r="G355" s="21" t="s">
        <v>20</v>
      </c>
      <c r="H355">
        <v>1703</v>
      </c>
      <c r="I355" s="8"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v>43651.208333333328</v>
      </c>
      <c r="O355" s="13"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v>123.73770491803278</v>
      </c>
      <c r="G356" s="21" t="s">
        <v>20</v>
      </c>
      <c r="H356">
        <v>80</v>
      </c>
      <c r="I356" s="8"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v>41520.208333333336</v>
      </c>
      <c r="O356" s="13"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v>58.973684210526315</v>
      </c>
      <c r="G357" s="22" t="s">
        <v>47</v>
      </c>
      <c r="H357">
        <v>86</v>
      </c>
      <c r="I357" s="8"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v>42757.25</v>
      </c>
      <c r="O357" s="13"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v>36.892473118279568</v>
      </c>
      <c r="G358" s="20" t="s">
        <v>14</v>
      </c>
      <c r="H358">
        <v>40</v>
      </c>
      <c r="I358" s="8"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v>40922.25</v>
      </c>
      <c r="O358" s="13"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v>184.91304347826087</v>
      </c>
      <c r="G359" s="21" t="s">
        <v>20</v>
      </c>
      <c r="H359">
        <v>41</v>
      </c>
      <c r="I359" s="8"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v>42250.208333333328</v>
      </c>
      <c r="O359" s="13"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v>11.814432989690722</v>
      </c>
      <c r="G360" s="20" t="s">
        <v>14</v>
      </c>
      <c r="H360">
        <v>23</v>
      </c>
      <c r="I360" s="8"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v>43322.208333333328</v>
      </c>
      <c r="O360" s="13"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v>298.7</v>
      </c>
      <c r="G361" s="21" t="s">
        <v>20</v>
      </c>
      <c r="H361">
        <v>187</v>
      </c>
      <c r="I361" s="8"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v>40782.208333333336</v>
      </c>
      <c r="O361" s="13"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v>226.35175879396985</v>
      </c>
      <c r="G362" s="21" t="s">
        <v>20</v>
      </c>
      <c r="H362">
        <v>2875</v>
      </c>
      <c r="I362" s="8"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v>40544.25</v>
      </c>
      <c r="O362" s="13"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v>173.56363636363636</v>
      </c>
      <c r="G363" s="21" t="s">
        <v>20</v>
      </c>
      <c r="H363">
        <v>88</v>
      </c>
      <c r="I363" s="8"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v>43015.208333333328</v>
      </c>
      <c r="O363" s="13"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v>371.75675675675677</v>
      </c>
      <c r="G364" s="21" t="s">
        <v>20</v>
      </c>
      <c r="H364">
        <v>191</v>
      </c>
      <c r="I364" s="8"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v>40570.25</v>
      </c>
      <c r="O364" s="13"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v>160.19230769230771</v>
      </c>
      <c r="G365" s="21" t="s">
        <v>20</v>
      </c>
      <c r="H365">
        <v>139</v>
      </c>
      <c r="I365" s="8"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v>40904.25</v>
      </c>
      <c r="O365" s="13"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v>1616.3333333333335</v>
      </c>
      <c r="G366" s="21" t="s">
        <v>20</v>
      </c>
      <c r="H366">
        <v>186</v>
      </c>
      <c r="I366" s="8"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v>43164.25</v>
      </c>
      <c r="O366" s="13"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v>733.4375</v>
      </c>
      <c r="G367" s="21" t="s">
        <v>20</v>
      </c>
      <c r="H367">
        <v>112</v>
      </c>
      <c r="I367" s="8"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v>42733.25</v>
      </c>
      <c r="O367" s="13"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v>592.11111111111109</v>
      </c>
      <c r="G368" s="21" t="s">
        <v>20</v>
      </c>
      <c r="H368">
        <v>101</v>
      </c>
      <c r="I368" s="8"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v>40546.25</v>
      </c>
      <c r="O368" s="13"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v>18.888888888888889</v>
      </c>
      <c r="G369" s="20" t="s">
        <v>14</v>
      </c>
      <c r="H369">
        <v>75</v>
      </c>
      <c r="I369" s="8"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v>41930.208333333336</v>
      </c>
      <c r="O369" s="13"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v>276.80769230769232</v>
      </c>
      <c r="G370" s="21" t="s">
        <v>20</v>
      </c>
      <c r="H370">
        <v>206</v>
      </c>
      <c r="I370" s="8"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v>40464.208333333336</v>
      </c>
      <c r="O370" s="13"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v>273.01851851851848</v>
      </c>
      <c r="G371" s="21" t="s">
        <v>20</v>
      </c>
      <c r="H371">
        <v>154</v>
      </c>
      <c r="I371" s="8"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v>41308.25</v>
      </c>
      <c r="O371" s="13"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v>159.36331255565449</v>
      </c>
      <c r="G372" s="21" t="s">
        <v>20</v>
      </c>
      <c r="H372">
        <v>5966</v>
      </c>
      <c r="I372" s="8"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v>43570.208333333328</v>
      </c>
      <c r="O372" s="13"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v>67.869978858350947</v>
      </c>
      <c r="G373" s="20" t="s">
        <v>14</v>
      </c>
      <c r="H373">
        <v>2176</v>
      </c>
      <c r="I373" s="8"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v>42043.25</v>
      </c>
      <c r="O373" s="13"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v>1591.5555555555554</v>
      </c>
      <c r="G374" s="21" t="s">
        <v>20</v>
      </c>
      <c r="H374">
        <v>169</v>
      </c>
      <c r="I374" s="8"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v>42012.25</v>
      </c>
      <c r="O374" s="13"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v>730.18222222222221</v>
      </c>
      <c r="G375" s="21" t="s">
        <v>20</v>
      </c>
      <c r="H375">
        <v>2106</v>
      </c>
      <c r="I375" s="8"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v>42964.208333333328</v>
      </c>
      <c r="O375" s="13"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v>13.185782556750297</v>
      </c>
      <c r="G376" s="20" t="s">
        <v>14</v>
      </c>
      <c r="H376">
        <v>441</v>
      </c>
      <c r="I376" s="8"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v>43476.25</v>
      </c>
      <c r="O376" s="13"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v>54.777777777777779</v>
      </c>
      <c r="G377" s="20" t="s">
        <v>14</v>
      </c>
      <c r="H377">
        <v>25</v>
      </c>
      <c r="I377" s="8"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v>42293.208333333328</v>
      </c>
      <c r="O377" s="13"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v>361.02941176470591</v>
      </c>
      <c r="G378" s="21" t="s">
        <v>20</v>
      </c>
      <c r="H378">
        <v>131</v>
      </c>
      <c r="I378" s="8"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v>41826.208333333336</v>
      </c>
      <c r="O378" s="13"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v>10.257545271629779</v>
      </c>
      <c r="G379" s="20" t="s">
        <v>14</v>
      </c>
      <c r="H379">
        <v>127</v>
      </c>
      <c r="I379" s="8"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v>43760.208333333328</v>
      </c>
      <c r="O379" s="13"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v>13.962962962962964</v>
      </c>
      <c r="G380" s="20" t="s">
        <v>14</v>
      </c>
      <c r="H380">
        <v>355</v>
      </c>
      <c r="I380" s="8"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v>43241.208333333328</v>
      </c>
      <c r="O380" s="13"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v>40.444444444444443</v>
      </c>
      <c r="G381" s="20" t="s">
        <v>14</v>
      </c>
      <c r="H381">
        <v>44</v>
      </c>
      <c r="I381" s="8"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v>40843.208333333336</v>
      </c>
      <c r="O381" s="13"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v>160.32</v>
      </c>
      <c r="G382" s="21" t="s">
        <v>20</v>
      </c>
      <c r="H382">
        <v>84</v>
      </c>
      <c r="I382" s="8"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v>41448.208333333336</v>
      </c>
      <c r="O382" s="13"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v>183.9433962264151</v>
      </c>
      <c r="G383" s="21" t="s">
        <v>20</v>
      </c>
      <c r="H383">
        <v>155</v>
      </c>
      <c r="I383" s="8"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v>42163.208333333328</v>
      </c>
      <c r="O383" s="13"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v>63.769230769230766</v>
      </c>
      <c r="G384" s="20" t="s">
        <v>14</v>
      </c>
      <c r="H384">
        <v>67</v>
      </c>
      <c r="I384" s="8"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v>43024.208333333328</v>
      </c>
      <c r="O384" s="13"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v>225.38095238095238</v>
      </c>
      <c r="G385" s="21" t="s">
        <v>20</v>
      </c>
      <c r="H385">
        <v>189</v>
      </c>
      <c r="I385" s="8"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v>43509.25</v>
      </c>
      <c r="O385" s="13"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v>172.00961538461539</v>
      </c>
      <c r="G386" s="21" t="s">
        <v>20</v>
      </c>
      <c r="H386">
        <v>4799</v>
      </c>
      <c r="I386" s="8"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v>42776.25</v>
      </c>
      <c r="O386" s="13"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v>146.16709511568124</v>
      </c>
      <c r="G387" s="21" t="s">
        <v>20</v>
      </c>
      <c r="H387">
        <v>1137</v>
      </c>
      <c r="I387" s="8"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v>43553.208333333328</v>
      </c>
      <c r="O387" s="13"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v>76.42361623616236</v>
      </c>
      <c r="G388" s="20" t="s">
        <v>14</v>
      </c>
      <c r="H388">
        <v>1068</v>
      </c>
      <c r="I388" s="8"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v>40355.208333333336</v>
      </c>
      <c r="O388" s="13"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v>39.261467889908261</v>
      </c>
      <c r="G389" s="20" t="s">
        <v>14</v>
      </c>
      <c r="H389">
        <v>424</v>
      </c>
      <c r="I389" s="8"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v>41072.208333333336</v>
      </c>
      <c r="O389" s="13"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v>11.270034843205574</v>
      </c>
      <c r="G390" s="23" t="s">
        <v>74</v>
      </c>
      <c r="H390">
        <v>145</v>
      </c>
      <c r="I390" s="8"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v>40912.25</v>
      </c>
      <c r="O390" s="13"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v>122.11084337349398</v>
      </c>
      <c r="G391" s="21" t="s">
        <v>20</v>
      </c>
      <c r="H391">
        <v>1152</v>
      </c>
      <c r="I391" s="8"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v>40479.208333333336</v>
      </c>
      <c r="O391" s="13"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v>186.54166666666669</v>
      </c>
      <c r="G392" s="21" t="s">
        <v>20</v>
      </c>
      <c r="H392">
        <v>50</v>
      </c>
      <c r="I392" s="8"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v>41530.208333333336</v>
      </c>
      <c r="O392" s="13"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v>7.2731788079470201</v>
      </c>
      <c r="G393" s="20" t="s">
        <v>14</v>
      </c>
      <c r="H393">
        <v>151</v>
      </c>
      <c r="I393" s="8"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v>41653.25</v>
      </c>
      <c r="O393" s="13"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v>65.642371234207957</v>
      </c>
      <c r="G394" s="20" t="s">
        <v>14</v>
      </c>
      <c r="H394">
        <v>1608</v>
      </c>
      <c r="I394" s="8"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v>40549.25</v>
      </c>
      <c r="O394" s="13"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v>228.96178343949046</v>
      </c>
      <c r="G395" s="21" t="s">
        <v>20</v>
      </c>
      <c r="H395">
        <v>3059</v>
      </c>
      <c r="I395" s="8"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v>42933.208333333328</v>
      </c>
      <c r="O395" s="13"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v>469.37499999999994</v>
      </c>
      <c r="G396" s="21" t="s">
        <v>20</v>
      </c>
      <c r="H396">
        <v>34</v>
      </c>
      <c r="I396" s="8"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v>41484.208333333336</v>
      </c>
      <c r="O396" s="13"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v>130.11267605633802</v>
      </c>
      <c r="G397" s="21" t="s">
        <v>20</v>
      </c>
      <c r="H397">
        <v>220</v>
      </c>
      <c r="I397" s="8"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v>40885.25</v>
      </c>
      <c r="O397" s="13"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v>167.05422993492408</v>
      </c>
      <c r="G398" s="21" t="s">
        <v>20</v>
      </c>
      <c r="H398">
        <v>1604</v>
      </c>
      <c r="I398" s="8"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v>43378.208333333328</v>
      </c>
      <c r="O398" s="13"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v>173.8641975308642</v>
      </c>
      <c r="G399" s="21" t="s">
        <v>20</v>
      </c>
      <c r="H399">
        <v>454</v>
      </c>
      <c r="I399" s="8"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v>41417.208333333336</v>
      </c>
      <c r="O399" s="13"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v>717.76470588235293</v>
      </c>
      <c r="G400" s="21" t="s">
        <v>20</v>
      </c>
      <c r="H400">
        <v>123</v>
      </c>
      <c r="I400" s="8"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v>43228.208333333328</v>
      </c>
      <c r="O400" s="13"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v>63.850976361767728</v>
      </c>
      <c r="G401" s="20" t="s">
        <v>14</v>
      </c>
      <c r="H401">
        <v>941</v>
      </c>
      <c r="I401" s="8"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v>40576.25</v>
      </c>
      <c r="O401" s="13"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v>2</v>
      </c>
      <c r="G402" s="20" t="s">
        <v>14</v>
      </c>
      <c r="H402">
        <v>1</v>
      </c>
      <c r="I402" s="8"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v>41502.208333333336</v>
      </c>
      <c r="O402" s="13"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v>1530.2222222222222</v>
      </c>
      <c r="G403" s="21" t="s">
        <v>20</v>
      </c>
      <c r="H403">
        <v>299</v>
      </c>
      <c r="I403" s="8"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v>43765.208333333328</v>
      </c>
      <c r="O403" s="13"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v>40.356164383561641</v>
      </c>
      <c r="G404" s="20" t="s">
        <v>14</v>
      </c>
      <c r="H404">
        <v>40</v>
      </c>
      <c r="I404" s="8"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v>40914.25</v>
      </c>
      <c r="O404" s="13"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v>86.220633299284984</v>
      </c>
      <c r="G405" s="20" t="s">
        <v>14</v>
      </c>
      <c r="H405">
        <v>3015</v>
      </c>
      <c r="I405" s="8"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v>40310.208333333336</v>
      </c>
      <c r="O405" s="13"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v>315.58486707566465</v>
      </c>
      <c r="G406" s="21" t="s">
        <v>20</v>
      </c>
      <c r="H406">
        <v>2237</v>
      </c>
      <c r="I406" s="8"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v>43053.25</v>
      </c>
      <c r="O406" s="13"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v>89.618243243243242</v>
      </c>
      <c r="G407" s="20" t="s">
        <v>14</v>
      </c>
      <c r="H407">
        <v>435</v>
      </c>
      <c r="I407" s="8"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v>43255.208333333328</v>
      </c>
      <c r="O407" s="13"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v>182.14503816793894</v>
      </c>
      <c r="G408" s="21" t="s">
        <v>20</v>
      </c>
      <c r="H408">
        <v>645</v>
      </c>
      <c r="I408" s="8"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v>41304.25</v>
      </c>
      <c r="O408" s="13"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v>355.88235294117646</v>
      </c>
      <c r="G409" s="21" t="s">
        <v>20</v>
      </c>
      <c r="H409">
        <v>484</v>
      </c>
      <c r="I409" s="8"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v>43751.208333333328</v>
      </c>
      <c r="O409" s="13"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v>131.83695652173913</v>
      </c>
      <c r="G410" s="21" t="s">
        <v>20</v>
      </c>
      <c r="H410">
        <v>154</v>
      </c>
      <c r="I410" s="8"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v>42541.208333333328</v>
      </c>
      <c r="O410" s="13"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v>46.315634218289084</v>
      </c>
      <c r="G411" s="20" t="s">
        <v>14</v>
      </c>
      <c r="H411">
        <v>714</v>
      </c>
      <c r="I411" s="8"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v>42843.208333333328</v>
      </c>
      <c r="O411" s="13"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v>36.132726089785294</v>
      </c>
      <c r="G412" s="22" t="s">
        <v>47</v>
      </c>
      <c r="H412">
        <v>1111</v>
      </c>
      <c r="I412" s="8"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v>42122.208333333328</v>
      </c>
      <c r="O412" s="13"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v>104.62820512820512</v>
      </c>
      <c r="G413" s="21" t="s">
        <v>20</v>
      </c>
      <c r="H413">
        <v>82</v>
      </c>
      <c r="I413" s="8"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v>42884.208333333328</v>
      </c>
      <c r="O413" s="13"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v>668.85714285714289</v>
      </c>
      <c r="G414" s="21" t="s">
        <v>20</v>
      </c>
      <c r="H414">
        <v>134</v>
      </c>
      <c r="I414" s="8"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v>41642.25</v>
      </c>
      <c r="O414" s="13"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v>62.072823218997364</v>
      </c>
      <c r="G415" s="22" t="s">
        <v>47</v>
      </c>
      <c r="H415">
        <v>1089</v>
      </c>
      <c r="I415" s="8"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v>43431.25</v>
      </c>
      <c r="O415" s="13"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v>84.699787460148784</v>
      </c>
      <c r="G416" s="20" t="s">
        <v>14</v>
      </c>
      <c r="H416">
        <v>5497</v>
      </c>
      <c r="I416" s="8"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v>40288.208333333336</v>
      </c>
      <c r="O416" s="13"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v>11.059030837004405</v>
      </c>
      <c r="G417" s="20" t="s">
        <v>14</v>
      </c>
      <c r="H417">
        <v>418</v>
      </c>
      <c r="I417" s="8"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v>40921.25</v>
      </c>
      <c r="O417" s="13"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v>43.838781575037146</v>
      </c>
      <c r="G418" s="20" t="s">
        <v>14</v>
      </c>
      <c r="H418">
        <v>1439</v>
      </c>
      <c r="I418" s="8"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v>40560.25</v>
      </c>
      <c r="O418" s="13"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v>55.470588235294116</v>
      </c>
      <c r="G419" s="20" t="s">
        <v>14</v>
      </c>
      <c r="H419">
        <v>15</v>
      </c>
      <c r="I419" s="8"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v>43407.208333333328</v>
      </c>
      <c r="O419" s="13"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v>57.399511301160658</v>
      </c>
      <c r="G420" s="20" t="s">
        <v>14</v>
      </c>
      <c r="H420">
        <v>1999</v>
      </c>
      <c r="I420" s="8"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v>41035.208333333336</v>
      </c>
      <c r="O420" s="13"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v>123.43497363796135</v>
      </c>
      <c r="G421" s="21" t="s">
        <v>20</v>
      </c>
      <c r="H421">
        <v>5203</v>
      </c>
      <c r="I421" s="8"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v>40899.25</v>
      </c>
      <c r="O421" s="13"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v>128.46</v>
      </c>
      <c r="G422" s="21" t="s">
        <v>20</v>
      </c>
      <c r="H422">
        <v>94</v>
      </c>
      <c r="I422" s="8"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v>42911.208333333328</v>
      </c>
      <c r="O422" s="13"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v>63.989361702127653</v>
      </c>
      <c r="G423" s="20" t="s">
        <v>14</v>
      </c>
      <c r="H423">
        <v>118</v>
      </c>
      <c r="I423" s="8"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v>42915.208333333328</v>
      </c>
      <c r="O423" s="13"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v>127.29885057471265</v>
      </c>
      <c r="G424" s="21" t="s">
        <v>20</v>
      </c>
      <c r="H424">
        <v>205</v>
      </c>
      <c r="I424" s="8"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v>40285.208333333336</v>
      </c>
      <c r="O424" s="13"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v>10.638024357239512</v>
      </c>
      <c r="G425" s="20" t="s">
        <v>14</v>
      </c>
      <c r="H425">
        <v>162</v>
      </c>
      <c r="I425" s="8"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v>40808.208333333336</v>
      </c>
      <c r="O425" s="13"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v>40.470588235294116</v>
      </c>
      <c r="G426" s="20" t="s">
        <v>14</v>
      </c>
      <c r="H426">
        <v>83</v>
      </c>
      <c r="I426" s="8"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v>43208.208333333328</v>
      </c>
      <c r="O426" s="13"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v>287.66666666666663</v>
      </c>
      <c r="G427" s="21" t="s">
        <v>20</v>
      </c>
      <c r="H427">
        <v>92</v>
      </c>
      <c r="I427" s="8"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v>42213.208333333328</v>
      </c>
      <c r="O427" s="13"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v>572.94444444444446</v>
      </c>
      <c r="G428" s="21" t="s">
        <v>20</v>
      </c>
      <c r="H428">
        <v>219</v>
      </c>
      <c r="I428" s="8"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v>41332.25</v>
      </c>
      <c r="O428" s="13"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v>112.90429799426933</v>
      </c>
      <c r="G429" s="21" t="s">
        <v>20</v>
      </c>
      <c r="H429">
        <v>2526</v>
      </c>
      <c r="I429" s="8"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v>41895.208333333336</v>
      </c>
      <c r="O429" s="13"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v>46.387573964497044</v>
      </c>
      <c r="G430" s="20" t="s">
        <v>14</v>
      </c>
      <c r="H430">
        <v>747</v>
      </c>
      <c r="I430" s="8"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v>40585.25</v>
      </c>
      <c r="O430" s="13"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v>90.675916230366497</v>
      </c>
      <c r="G431" s="23" t="s">
        <v>74</v>
      </c>
      <c r="H431">
        <v>2138</v>
      </c>
      <c r="I431" s="8"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v>41680.25</v>
      </c>
      <c r="O431" s="13"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v>67.740740740740748</v>
      </c>
      <c r="G432" s="20" t="s">
        <v>14</v>
      </c>
      <c r="H432">
        <v>84</v>
      </c>
      <c r="I432" s="8"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v>43737.208333333328</v>
      </c>
      <c r="O432" s="13"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v>192.49019607843135</v>
      </c>
      <c r="G433" s="21" t="s">
        <v>20</v>
      </c>
      <c r="H433">
        <v>94</v>
      </c>
      <c r="I433" s="8"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v>43273.208333333328</v>
      </c>
      <c r="O433" s="13"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v>82.714285714285722</v>
      </c>
      <c r="G434" s="20" t="s">
        <v>14</v>
      </c>
      <c r="H434">
        <v>91</v>
      </c>
      <c r="I434" s="8"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v>41761.208333333336</v>
      </c>
      <c r="O434" s="13"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v>54.163920922570021</v>
      </c>
      <c r="G435" s="20" t="s">
        <v>14</v>
      </c>
      <c r="H435">
        <v>792</v>
      </c>
      <c r="I435" s="8"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v>41603.25</v>
      </c>
      <c r="O435" s="13"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v>16.722222222222221</v>
      </c>
      <c r="G436" s="23" t="s">
        <v>74</v>
      </c>
      <c r="H436">
        <v>10</v>
      </c>
      <c r="I436" s="8"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v>42705.25</v>
      </c>
      <c r="O436" s="13"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v>116.87664041994749</v>
      </c>
      <c r="G437" s="21" t="s">
        <v>20</v>
      </c>
      <c r="H437">
        <v>1713</v>
      </c>
      <c r="I437" s="8"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v>41988.25</v>
      </c>
      <c r="O437" s="13"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v>1052.1538461538462</v>
      </c>
      <c r="G438" s="21" t="s">
        <v>20</v>
      </c>
      <c r="H438">
        <v>249</v>
      </c>
      <c r="I438" s="8"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v>43575.208333333328</v>
      </c>
      <c r="O438" s="13"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v>123.07407407407408</v>
      </c>
      <c r="G439" s="21" t="s">
        <v>20</v>
      </c>
      <c r="H439">
        <v>192</v>
      </c>
      <c r="I439" s="8"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v>42260.208333333328</v>
      </c>
      <c r="O439" s="13"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v>178.63855421686748</v>
      </c>
      <c r="G440" s="21" t="s">
        <v>20</v>
      </c>
      <c r="H440">
        <v>247</v>
      </c>
      <c r="I440" s="8"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v>41337.25</v>
      </c>
      <c r="O440" s="13"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v>355.28169014084506</v>
      </c>
      <c r="G441" s="21" t="s">
        <v>20</v>
      </c>
      <c r="H441">
        <v>2293</v>
      </c>
      <c r="I441" s="8"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v>42680.208333333328</v>
      </c>
      <c r="O441" s="13"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v>161.90634146341463</v>
      </c>
      <c r="G442" s="21" t="s">
        <v>20</v>
      </c>
      <c r="H442">
        <v>3131</v>
      </c>
      <c r="I442" s="8"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v>42916.208333333328</v>
      </c>
      <c r="O442" s="13"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v>24.914285714285715</v>
      </c>
      <c r="G443" s="20" t="s">
        <v>14</v>
      </c>
      <c r="H443">
        <v>32</v>
      </c>
      <c r="I443" s="8"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v>41025.208333333336</v>
      </c>
      <c r="O443" s="13"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v>198.72222222222223</v>
      </c>
      <c r="G444" s="21" t="s">
        <v>20</v>
      </c>
      <c r="H444">
        <v>143</v>
      </c>
      <c r="I444" s="8"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v>42980.208333333328</v>
      </c>
      <c r="O444" s="13"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v>34.752688172043008</v>
      </c>
      <c r="G445" s="23" t="s">
        <v>74</v>
      </c>
      <c r="H445">
        <v>90</v>
      </c>
      <c r="I445" s="8"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v>40451.208333333336</v>
      </c>
      <c r="O445" s="13"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v>176.41935483870967</v>
      </c>
      <c r="G446" s="21" t="s">
        <v>20</v>
      </c>
      <c r="H446">
        <v>296</v>
      </c>
      <c r="I446" s="8"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v>40748.208333333336</v>
      </c>
      <c r="O446" s="13"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v>511.38095238095235</v>
      </c>
      <c r="G447" s="21" t="s">
        <v>20</v>
      </c>
      <c r="H447">
        <v>170</v>
      </c>
      <c r="I447" s="8"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v>40515.25</v>
      </c>
      <c r="O447" s="13"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v>82.044117647058826</v>
      </c>
      <c r="G448" s="20" t="s">
        <v>14</v>
      </c>
      <c r="H448">
        <v>186</v>
      </c>
      <c r="I448" s="8"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v>41261.25</v>
      </c>
      <c r="O448" s="13"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v>24.326030927835053</v>
      </c>
      <c r="G449" s="23" t="s">
        <v>74</v>
      </c>
      <c r="H449">
        <v>439</v>
      </c>
      <c r="I449" s="8"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v>43088.25</v>
      </c>
      <c r="O449" s="13"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v>50.482758620689658</v>
      </c>
      <c r="G450" s="20" t="s">
        <v>14</v>
      </c>
      <c r="H450">
        <v>605</v>
      </c>
      <c r="I450" s="8"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v>41378.208333333336</v>
      </c>
      <c r="O450" s="13"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v>967</v>
      </c>
      <c r="G451" s="21" t="s">
        <v>20</v>
      </c>
      <c r="H451">
        <v>86</v>
      </c>
      <c r="I451" s="8"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v>43530.25</v>
      </c>
      <c r="O451" s="13"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v>4</v>
      </c>
      <c r="G452" s="20" t="s">
        <v>14</v>
      </c>
      <c r="H452">
        <v>1</v>
      </c>
      <c r="I452" s="8"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v>43394.208333333328</v>
      </c>
      <c r="O452" s="13"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v>122.84501347708894</v>
      </c>
      <c r="G453" s="21" t="s">
        <v>20</v>
      </c>
      <c r="H453">
        <v>6286</v>
      </c>
      <c r="I453" s="8"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v>42935.208333333328</v>
      </c>
      <c r="O453" s="13"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v>63.4375</v>
      </c>
      <c r="G454" s="20" t="s">
        <v>14</v>
      </c>
      <c r="H454">
        <v>31</v>
      </c>
      <c r="I454" s="8"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v>40365.208333333336</v>
      </c>
      <c r="O454" s="13"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v>56.331688596491226</v>
      </c>
      <c r="G455" s="20" t="s">
        <v>14</v>
      </c>
      <c r="H455">
        <v>1181</v>
      </c>
      <c r="I455" s="8"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v>42705.25</v>
      </c>
      <c r="O455" s="13"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v>44.074999999999996</v>
      </c>
      <c r="G456" s="20" t="s">
        <v>14</v>
      </c>
      <c r="H456">
        <v>39</v>
      </c>
      <c r="I456" s="8"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v>41568.208333333336</v>
      </c>
      <c r="O456" s="13"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v>118.37253218884121</v>
      </c>
      <c r="G457" s="21" t="s">
        <v>20</v>
      </c>
      <c r="H457">
        <v>3727</v>
      </c>
      <c r="I457" s="8"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v>40809.208333333336</v>
      </c>
      <c r="O457" s="13"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v>104.1243169398907</v>
      </c>
      <c r="G458" s="21" t="s">
        <v>20</v>
      </c>
      <c r="H458">
        <v>1605</v>
      </c>
      <c r="I458" s="8"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v>43141.25</v>
      </c>
      <c r="O458" s="13"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v>26.640000000000004</v>
      </c>
      <c r="G459" s="20" t="s">
        <v>14</v>
      </c>
      <c r="H459">
        <v>46</v>
      </c>
      <c r="I459" s="8"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v>42657.208333333328</v>
      </c>
      <c r="O459" s="13"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v>351.20118343195264</v>
      </c>
      <c r="G460" s="21" t="s">
        <v>20</v>
      </c>
      <c r="H460">
        <v>2120</v>
      </c>
      <c r="I460" s="8"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v>40265.208333333336</v>
      </c>
      <c r="O460" s="13"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v>90.063492063492063</v>
      </c>
      <c r="G461" s="20" t="s">
        <v>14</v>
      </c>
      <c r="H461">
        <v>105</v>
      </c>
      <c r="I461" s="8"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v>42001.25</v>
      </c>
      <c r="O461" s="13"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v>171.625</v>
      </c>
      <c r="G462" s="21" t="s">
        <v>20</v>
      </c>
      <c r="H462">
        <v>50</v>
      </c>
      <c r="I462" s="8"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v>40399.208333333336</v>
      </c>
      <c r="O462" s="13"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v>141.04655870445345</v>
      </c>
      <c r="G463" s="21" t="s">
        <v>20</v>
      </c>
      <c r="H463">
        <v>2080</v>
      </c>
      <c r="I463" s="8"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v>41757.208333333336</v>
      </c>
      <c r="O463" s="13"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v>30.57944915254237</v>
      </c>
      <c r="G464" s="20" t="s">
        <v>14</v>
      </c>
      <c r="H464">
        <v>535</v>
      </c>
      <c r="I464" s="8"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v>41304.25</v>
      </c>
      <c r="O464" s="13"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v>108.16455696202532</v>
      </c>
      <c r="G465" s="21" t="s">
        <v>20</v>
      </c>
      <c r="H465">
        <v>2105</v>
      </c>
      <c r="I465" s="8"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v>41639.25</v>
      </c>
      <c r="O465" s="13"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v>133.45505617977528</v>
      </c>
      <c r="G466" s="21" t="s">
        <v>20</v>
      </c>
      <c r="H466">
        <v>2436</v>
      </c>
      <c r="I466" s="8"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v>43142.25</v>
      </c>
      <c r="O466" s="13"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v>187.85106382978722</v>
      </c>
      <c r="G467" s="21" t="s">
        <v>20</v>
      </c>
      <c r="H467">
        <v>80</v>
      </c>
      <c r="I467" s="8"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v>43127.25</v>
      </c>
      <c r="O467" s="13"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v>332</v>
      </c>
      <c r="G468" s="21" t="s">
        <v>20</v>
      </c>
      <c r="H468">
        <v>42</v>
      </c>
      <c r="I468" s="8"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v>41409.208333333336</v>
      </c>
      <c r="O468" s="13"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v>575.21428571428578</v>
      </c>
      <c r="G469" s="21" t="s">
        <v>20</v>
      </c>
      <c r="H469">
        <v>139</v>
      </c>
      <c r="I469" s="8"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v>42331.25</v>
      </c>
      <c r="O469" s="13"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v>40.5</v>
      </c>
      <c r="G470" s="20" t="s">
        <v>14</v>
      </c>
      <c r="H470">
        <v>16</v>
      </c>
      <c r="I470" s="8"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v>43569.208333333328</v>
      </c>
      <c r="O470" s="13"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v>184.42857142857144</v>
      </c>
      <c r="G471" s="21" t="s">
        <v>20</v>
      </c>
      <c r="H471">
        <v>159</v>
      </c>
      <c r="I471" s="8"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v>42142.208333333328</v>
      </c>
      <c r="O471" s="13"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v>285.80555555555554</v>
      </c>
      <c r="G472" s="21" t="s">
        <v>20</v>
      </c>
      <c r="H472">
        <v>381</v>
      </c>
      <c r="I472" s="8"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v>42716.25</v>
      </c>
      <c r="O472" s="13"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v>319</v>
      </c>
      <c r="G473" s="21" t="s">
        <v>20</v>
      </c>
      <c r="H473">
        <v>194</v>
      </c>
      <c r="I473" s="8"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v>41031.208333333336</v>
      </c>
      <c r="O473" s="13"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v>39.234070221066318</v>
      </c>
      <c r="G474" s="20" t="s">
        <v>14</v>
      </c>
      <c r="H474">
        <v>575</v>
      </c>
      <c r="I474" s="8"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v>43535.208333333328</v>
      </c>
      <c r="O474" s="13"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v>178.14000000000001</v>
      </c>
      <c r="G475" s="21" t="s">
        <v>20</v>
      </c>
      <c r="H475">
        <v>106</v>
      </c>
      <c r="I475" s="8"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v>43277.208333333328</v>
      </c>
      <c r="O475" s="13"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v>365.15</v>
      </c>
      <c r="G476" s="21" t="s">
        <v>20</v>
      </c>
      <c r="H476">
        <v>142</v>
      </c>
      <c r="I476" s="8"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v>41989.25</v>
      </c>
      <c r="O476" s="13"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v>113.94594594594594</v>
      </c>
      <c r="G477" s="21" t="s">
        <v>20</v>
      </c>
      <c r="H477">
        <v>211</v>
      </c>
      <c r="I477" s="8"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v>41450.208333333336</v>
      </c>
      <c r="O477" s="13"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v>29.828720626631856</v>
      </c>
      <c r="G478" s="20" t="s">
        <v>14</v>
      </c>
      <c r="H478">
        <v>1120</v>
      </c>
      <c r="I478" s="8"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v>43322.208333333328</v>
      </c>
      <c r="O478" s="13"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v>54.270588235294113</v>
      </c>
      <c r="G479" s="20" t="s">
        <v>14</v>
      </c>
      <c r="H479">
        <v>113</v>
      </c>
      <c r="I479" s="8"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v>40720.208333333336</v>
      </c>
      <c r="O479" s="13"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v>236.34156976744185</v>
      </c>
      <c r="G480" s="21" t="s">
        <v>20</v>
      </c>
      <c r="H480">
        <v>2756</v>
      </c>
      <c r="I480" s="8"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v>42072.208333333328</v>
      </c>
      <c r="O480" s="13"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v>512.91666666666663</v>
      </c>
      <c r="G481" s="21" t="s">
        <v>20</v>
      </c>
      <c r="H481">
        <v>173</v>
      </c>
      <c r="I481" s="8"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v>42945.208333333328</v>
      </c>
      <c r="O481" s="13"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v>100.65116279069768</v>
      </c>
      <c r="G482" s="21" t="s">
        <v>20</v>
      </c>
      <c r="H482">
        <v>87</v>
      </c>
      <c r="I482" s="8"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v>40248.25</v>
      </c>
      <c r="O482" s="13"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v>81.348423194303152</v>
      </c>
      <c r="G483" s="20" t="s">
        <v>14</v>
      </c>
      <c r="H483">
        <v>1538</v>
      </c>
      <c r="I483" s="8"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v>41913.208333333336</v>
      </c>
      <c r="O483" s="13"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v>16.404761904761905</v>
      </c>
      <c r="G484" s="20" t="s">
        <v>14</v>
      </c>
      <c r="H484">
        <v>9</v>
      </c>
      <c r="I484" s="8"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v>40963.25</v>
      </c>
      <c r="O484" s="13"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v>52.774617067833695</v>
      </c>
      <c r="G485" s="20" t="s">
        <v>14</v>
      </c>
      <c r="H485">
        <v>554</v>
      </c>
      <c r="I485" s="8"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v>43811.25</v>
      </c>
      <c r="O485" s="13"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v>260.20608108108109</v>
      </c>
      <c r="G486" s="21" t="s">
        <v>20</v>
      </c>
      <c r="H486">
        <v>1572</v>
      </c>
      <c r="I486" s="8"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v>41855.208333333336</v>
      </c>
      <c r="O486" s="13"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v>30.73289183222958</v>
      </c>
      <c r="G487" s="20" t="s">
        <v>14</v>
      </c>
      <c r="H487">
        <v>648</v>
      </c>
      <c r="I487" s="8"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v>43626.208333333328</v>
      </c>
      <c r="O487" s="13"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v>13.5</v>
      </c>
      <c r="G488" s="20" t="s">
        <v>14</v>
      </c>
      <c r="H488">
        <v>21</v>
      </c>
      <c r="I488" s="8"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v>43168.25</v>
      </c>
      <c r="O488" s="13"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v>178.62556663644605</v>
      </c>
      <c r="G489" s="21" t="s">
        <v>20</v>
      </c>
      <c r="H489">
        <v>2346</v>
      </c>
      <c r="I489" s="8"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v>42845.208333333328</v>
      </c>
      <c r="O489" s="13"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v>220.0566037735849</v>
      </c>
      <c r="G490" s="21" t="s">
        <v>20</v>
      </c>
      <c r="H490">
        <v>115</v>
      </c>
      <c r="I490" s="8"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v>42403.25</v>
      </c>
      <c r="O490" s="13"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v>101.5108695652174</v>
      </c>
      <c r="G491" s="21" t="s">
        <v>20</v>
      </c>
      <c r="H491">
        <v>85</v>
      </c>
      <c r="I491" s="8"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v>40406.208333333336</v>
      </c>
      <c r="O491" s="13"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v>191.5</v>
      </c>
      <c r="G492" s="21" t="s">
        <v>20</v>
      </c>
      <c r="H492">
        <v>144</v>
      </c>
      <c r="I492" s="8"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v>43786.25</v>
      </c>
      <c r="O492" s="13"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v>305.34683098591546</v>
      </c>
      <c r="G493" s="21" t="s">
        <v>20</v>
      </c>
      <c r="H493">
        <v>2443</v>
      </c>
      <c r="I493" s="8"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v>41456.208333333336</v>
      </c>
      <c r="O493" s="13"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v>23.995287958115181</v>
      </c>
      <c r="G494" s="23" t="s">
        <v>74</v>
      </c>
      <c r="H494">
        <v>595</v>
      </c>
      <c r="I494" s="8"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v>40336.208333333336</v>
      </c>
      <c r="O494" s="13"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v>723.77777777777771</v>
      </c>
      <c r="G495" s="21" t="s">
        <v>20</v>
      </c>
      <c r="H495">
        <v>64</v>
      </c>
      <c r="I495" s="8"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v>43645.208333333328</v>
      </c>
      <c r="O495" s="13"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v>547.36</v>
      </c>
      <c r="G496" s="21" t="s">
        <v>20</v>
      </c>
      <c r="H496">
        <v>268</v>
      </c>
      <c r="I496" s="8"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v>40990.208333333336</v>
      </c>
      <c r="O496" s="13"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v>414.49999999999994</v>
      </c>
      <c r="G497" s="21" t="s">
        <v>20</v>
      </c>
      <c r="H497">
        <v>195</v>
      </c>
      <c r="I497" s="8"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v>41800.208333333336</v>
      </c>
      <c r="O497" s="13"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v>0.90696409140369971</v>
      </c>
      <c r="G498" s="20" t="s">
        <v>14</v>
      </c>
      <c r="H498">
        <v>54</v>
      </c>
      <c r="I498" s="8"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v>42876.208333333328</v>
      </c>
      <c r="O498" s="13"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v>34.173469387755098</v>
      </c>
      <c r="G499" s="20" t="s">
        <v>14</v>
      </c>
      <c r="H499">
        <v>120</v>
      </c>
      <c r="I499" s="8"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v>42724.25</v>
      </c>
      <c r="O499" s="13"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v>23.948810754912099</v>
      </c>
      <c r="G500" s="20" t="s">
        <v>14</v>
      </c>
      <c r="H500">
        <v>579</v>
      </c>
      <c r="I500" s="8"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v>42005.25</v>
      </c>
      <c r="O500" s="13"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v>48.072649572649574</v>
      </c>
      <c r="G501" s="20" t="s">
        <v>14</v>
      </c>
      <c r="H501">
        <v>2072</v>
      </c>
      <c r="I501" s="8"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v>42444.208333333328</v>
      </c>
      <c r="O501" s="13"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v>0</v>
      </c>
      <c r="G502" s="20" t="s">
        <v>14</v>
      </c>
      <c r="H502">
        <v>0</v>
      </c>
      <c r="I502" s="8" t="e">
        <v>#DIV/0!</v>
      </c>
      <c r="J502" t="s">
        <v>21</v>
      </c>
      <c r="K502" t="s">
        <v>22</v>
      </c>
      <c r="L502">
        <v>1367384400</v>
      </c>
      <c r="M502">
        <v>1369803600</v>
      </c>
      <c r="N502" s="13">
        <v>41395.208333333336</v>
      </c>
      <c r="O502" s="13"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v>70.145182291666657</v>
      </c>
      <c r="G503" s="20" t="s">
        <v>14</v>
      </c>
      <c r="H503">
        <v>1796</v>
      </c>
      <c r="I503" s="8"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v>41345.208333333336</v>
      </c>
      <c r="O503" s="13"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v>529.92307692307691</v>
      </c>
      <c r="G504" s="21" t="s">
        <v>20</v>
      </c>
      <c r="H504">
        <v>186</v>
      </c>
      <c r="I504" s="8"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v>41117.208333333336</v>
      </c>
      <c r="O504" s="13"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v>180.32549019607845</v>
      </c>
      <c r="G505" s="21" t="s">
        <v>20</v>
      </c>
      <c r="H505">
        <v>460</v>
      </c>
      <c r="I505" s="8"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v>42186.208333333328</v>
      </c>
      <c r="O505" s="13"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v>92.320000000000007</v>
      </c>
      <c r="G506" s="20" t="s">
        <v>14</v>
      </c>
      <c r="H506">
        <v>62</v>
      </c>
      <c r="I506" s="8"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v>42142.208333333328</v>
      </c>
      <c r="O506" s="13"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v>13.901001112347053</v>
      </c>
      <c r="G507" s="20" t="s">
        <v>14</v>
      </c>
      <c r="H507">
        <v>347</v>
      </c>
      <c r="I507" s="8"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v>41341.25</v>
      </c>
      <c r="O507" s="13"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v>927.07777777777767</v>
      </c>
      <c r="G508" s="21" t="s">
        <v>20</v>
      </c>
      <c r="H508">
        <v>2528</v>
      </c>
      <c r="I508" s="8"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v>43062.25</v>
      </c>
      <c r="O508" s="13"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v>39.857142857142861</v>
      </c>
      <c r="G509" s="20" t="s">
        <v>14</v>
      </c>
      <c r="H509">
        <v>19</v>
      </c>
      <c r="I509" s="8"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v>41373.208333333336</v>
      </c>
      <c r="O509" s="13"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v>112.22929936305732</v>
      </c>
      <c r="G510" s="21" t="s">
        <v>20</v>
      </c>
      <c r="H510">
        <v>3657</v>
      </c>
      <c r="I510" s="8"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v>43310.208333333328</v>
      </c>
      <c r="O510" s="13"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v>70.925816023738875</v>
      </c>
      <c r="G511" s="20" t="s">
        <v>14</v>
      </c>
      <c r="H511">
        <v>1258</v>
      </c>
      <c r="I511" s="8"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v>41034.208333333336</v>
      </c>
      <c r="O511" s="13"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v>119.08974358974358</v>
      </c>
      <c r="G512" s="21" t="s">
        <v>20</v>
      </c>
      <c r="H512">
        <v>131</v>
      </c>
      <c r="I512" s="8"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v>43251.208333333328</v>
      </c>
      <c r="O512" s="13"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v>24.017591339648174</v>
      </c>
      <c r="G513" s="20" t="s">
        <v>14</v>
      </c>
      <c r="H513">
        <v>362</v>
      </c>
      <c r="I513" s="8"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v>43671.208333333328</v>
      </c>
      <c r="O513" s="13"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v>139.31868131868131</v>
      </c>
      <c r="G514" s="21" t="s">
        <v>20</v>
      </c>
      <c r="H514">
        <v>239</v>
      </c>
      <c r="I514" s="8"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v>41825.208333333336</v>
      </c>
      <c r="O514" s="13"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v>39.277108433734945</v>
      </c>
      <c r="G515" s="23" t="s">
        <v>74</v>
      </c>
      <c r="H515">
        <v>35</v>
      </c>
      <c r="I515" s="8"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v>40430.208333333336</v>
      </c>
      <c r="O515" s="13"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v>22.439077144917089</v>
      </c>
      <c r="G516" s="23" t="s">
        <v>74</v>
      </c>
      <c r="H516">
        <v>528</v>
      </c>
      <c r="I516" s="8"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v>41614.25</v>
      </c>
      <c r="O516" s="13"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v>55.779069767441861</v>
      </c>
      <c r="G517" s="20" t="s">
        <v>14</v>
      </c>
      <c r="H517">
        <v>133</v>
      </c>
      <c r="I517" s="8"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v>40900.25</v>
      </c>
      <c r="O517" s="13"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v>42.523125996810208</v>
      </c>
      <c r="G518" s="20" t="s">
        <v>14</v>
      </c>
      <c r="H518">
        <v>846</v>
      </c>
      <c r="I518" s="8"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v>40396.208333333336</v>
      </c>
      <c r="O518" s="13"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v>112.00000000000001</v>
      </c>
      <c r="G519" s="21" t="s">
        <v>20</v>
      </c>
      <c r="H519">
        <v>78</v>
      </c>
      <c r="I519" s="8"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v>42860.208333333328</v>
      </c>
      <c r="O519" s="13"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v>7.0681818181818183</v>
      </c>
      <c r="G520" s="20" t="s">
        <v>14</v>
      </c>
      <c r="H520">
        <v>10</v>
      </c>
      <c r="I520" s="8"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v>43154.25</v>
      </c>
      <c r="O520" s="13"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v>101.74563871693867</v>
      </c>
      <c r="G521" s="21" t="s">
        <v>20</v>
      </c>
      <c r="H521">
        <v>1773</v>
      </c>
      <c r="I521" s="8"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v>42012.25</v>
      </c>
      <c r="O521" s="13"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v>425.75</v>
      </c>
      <c r="G522" s="21" t="s">
        <v>20</v>
      </c>
      <c r="H522">
        <v>32</v>
      </c>
      <c r="I522" s="8"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v>43574.208333333328</v>
      </c>
      <c r="O522" s="13"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v>145.53947368421052</v>
      </c>
      <c r="G523" s="21" t="s">
        <v>20</v>
      </c>
      <c r="H523">
        <v>369</v>
      </c>
      <c r="I523" s="8"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v>42605.208333333328</v>
      </c>
      <c r="O523" s="13"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v>32.453465346534657</v>
      </c>
      <c r="G524" s="20" t="s">
        <v>14</v>
      </c>
      <c r="H524">
        <v>191</v>
      </c>
      <c r="I524" s="8"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v>41093.208333333336</v>
      </c>
      <c r="O524" s="13"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v>700.33333333333326</v>
      </c>
      <c r="G525" s="21" t="s">
        <v>20</v>
      </c>
      <c r="H525">
        <v>89</v>
      </c>
      <c r="I525" s="8"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v>40241.25</v>
      </c>
      <c r="O525" s="13"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v>83.904860392967933</v>
      </c>
      <c r="G526" s="20" t="s">
        <v>14</v>
      </c>
      <c r="H526">
        <v>1979</v>
      </c>
      <c r="I526" s="8"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v>40294.208333333336</v>
      </c>
      <c r="O526" s="13"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v>84.19047619047619</v>
      </c>
      <c r="G527" s="20" t="s">
        <v>14</v>
      </c>
      <c r="H527">
        <v>63</v>
      </c>
      <c r="I527" s="8"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v>40505.25</v>
      </c>
      <c r="O527" s="13"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v>155.95180722891567</v>
      </c>
      <c r="G528" s="21" t="s">
        <v>20</v>
      </c>
      <c r="H528">
        <v>147</v>
      </c>
      <c r="I528" s="8"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v>42364.25</v>
      </c>
      <c r="O528" s="13"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v>99.619450317124731</v>
      </c>
      <c r="G529" s="20" t="s">
        <v>14</v>
      </c>
      <c r="H529">
        <v>6080</v>
      </c>
      <c r="I529" s="8"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v>42405.25</v>
      </c>
      <c r="O529" s="13"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v>80.300000000000011</v>
      </c>
      <c r="G530" s="20" t="s">
        <v>14</v>
      </c>
      <c r="H530">
        <v>80</v>
      </c>
      <c r="I530" s="8"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v>41601.25</v>
      </c>
      <c r="O530" s="13"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v>11.254901960784313</v>
      </c>
      <c r="G531" s="20" t="s">
        <v>14</v>
      </c>
      <c r="H531">
        <v>9</v>
      </c>
      <c r="I531" s="8"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v>41769.208333333336</v>
      </c>
      <c r="O531" s="13"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v>91.740952380952379</v>
      </c>
      <c r="G532" s="20" t="s">
        <v>14</v>
      </c>
      <c r="H532">
        <v>1784</v>
      </c>
      <c r="I532" s="8"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v>40421.208333333336</v>
      </c>
      <c r="O532" s="13"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v>95.521156936261391</v>
      </c>
      <c r="G533" s="22" t="s">
        <v>47</v>
      </c>
      <c r="H533">
        <v>3640</v>
      </c>
      <c r="I533" s="8"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v>41589.25</v>
      </c>
      <c r="O533" s="13"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v>502.87499999999994</v>
      </c>
      <c r="G534" s="21" t="s">
        <v>20</v>
      </c>
      <c r="H534">
        <v>126</v>
      </c>
      <c r="I534" s="8"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v>43125.25</v>
      </c>
      <c r="O534" s="13"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v>159.24394463667818</v>
      </c>
      <c r="G535" s="21" t="s">
        <v>20</v>
      </c>
      <c r="H535">
        <v>2218</v>
      </c>
      <c r="I535" s="8"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v>41479.208333333336</v>
      </c>
      <c r="O535" s="13"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v>15.022446689113355</v>
      </c>
      <c r="G536" s="20" t="s">
        <v>14</v>
      </c>
      <c r="H536">
        <v>243</v>
      </c>
      <c r="I536" s="8"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v>43329.208333333328</v>
      </c>
      <c r="O536" s="13"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v>482.03846153846149</v>
      </c>
      <c r="G537" s="21" t="s">
        <v>20</v>
      </c>
      <c r="H537">
        <v>202</v>
      </c>
      <c r="I537" s="8"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v>43259.208333333328</v>
      </c>
      <c r="O537" s="13"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v>149.96938775510205</v>
      </c>
      <c r="G538" s="21" t="s">
        <v>20</v>
      </c>
      <c r="H538">
        <v>140</v>
      </c>
      <c r="I538" s="8"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v>40414.208333333336</v>
      </c>
      <c r="O538" s="13"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v>117.22156398104266</v>
      </c>
      <c r="G539" s="21" t="s">
        <v>20</v>
      </c>
      <c r="H539">
        <v>1052</v>
      </c>
      <c r="I539" s="8"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v>43342.208333333328</v>
      </c>
      <c r="O539" s="13"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v>37.695968274950431</v>
      </c>
      <c r="G540" s="20" t="s">
        <v>14</v>
      </c>
      <c r="H540">
        <v>1296</v>
      </c>
      <c r="I540" s="8"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v>41539.208333333336</v>
      </c>
      <c r="O540" s="13"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v>72.653061224489804</v>
      </c>
      <c r="G541" s="20" t="s">
        <v>14</v>
      </c>
      <c r="H541">
        <v>77</v>
      </c>
      <c r="I541" s="8"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v>43647.208333333328</v>
      </c>
      <c r="O541" s="13"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v>265.98113207547169</v>
      </c>
      <c r="G542" s="21" t="s">
        <v>20</v>
      </c>
      <c r="H542">
        <v>247</v>
      </c>
      <c r="I542" s="8"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v>43225.208333333328</v>
      </c>
      <c r="O542" s="13"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v>24.205617977528089</v>
      </c>
      <c r="G543" s="20" t="s">
        <v>14</v>
      </c>
      <c r="H543">
        <v>395</v>
      </c>
      <c r="I543" s="8"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v>42165.208333333328</v>
      </c>
      <c r="O543" s="13"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v>2.5064935064935066</v>
      </c>
      <c r="G544" s="20" t="s">
        <v>14</v>
      </c>
      <c r="H544">
        <v>49</v>
      </c>
      <c r="I544" s="8"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v>42391.25</v>
      </c>
      <c r="O544" s="13"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v>16.329799764428738</v>
      </c>
      <c r="G545" s="20" t="s">
        <v>14</v>
      </c>
      <c r="H545">
        <v>180</v>
      </c>
      <c r="I545" s="8"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v>41528.208333333336</v>
      </c>
      <c r="O545" s="13"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v>276.5</v>
      </c>
      <c r="G546" s="21" t="s">
        <v>20</v>
      </c>
      <c r="H546">
        <v>84</v>
      </c>
      <c r="I546" s="8"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v>42377.25</v>
      </c>
      <c r="O546" s="13"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v>88.803571428571431</v>
      </c>
      <c r="G547" s="20" t="s">
        <v>14</v>
      </c>
      <c r="H547">
        <v>2690</v>
      </c>
      <c r="I547" s="8"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v>43824.25</v>
      </c>
      <c r="O547" s="13"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v>163.57142857142856</v>
      </c>
      <c r="G548" s="21" t="s">
        <v>20</v>
      </c>
      <c r="H548">
        <v>88</v>
      </c>
      <c r="I548" s="8"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v>43360.208333333328</v>
      </c>
      <c r="O548" s="13"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v>969</v>
      </c>
      <c r="G549" s="21" t="s">
        <v>20</v>
      </c>
      <c r="H549">
        <v>156</v>
      </c>
      <c r="I549" s="8"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v>42029.25</v>
      </c>
      <c r="O549" s="13"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v>270.91376701966715</v>
      </c>
      <c r="G550" s="21" t="s">
        <v>20</v>
      </c>
      <c r="H550">
        <v>2985</v>
      </c>
      <c r="I550" s="8"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v>42461.208333333328</v>
      </c>
      <c r="O550" s="13"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v>284.21355932203392</v>
      </c>
      <c r="G551" s="21" t="s">
        <v>20</v>
      </c>
      <c r="H551">
        <v>762</v>
      </c>
      <c r="I551" s="8"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v>41422.208333333336</v>
      </c>
      <c r="O551" s="13"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v>4</v>
      </c>
      <c r="G552" s="23" t="s">
        <v>74</v>
      </c>
      <c r="H552">
        <v>1</v>
      </c>
      <c r="I552" s="8"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v>40968.25</v>
      </c>
      <c r="O552" s="13"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v>58.6329816768462</v>
      </c>
      <c r="G553" s="20" t="s">
        <v>14</v>
      </c>
      <c r="H553">
        <v>2779</v>
      </c>
      <c r="I553" s="8"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v>41993.25</v>
      </c>
      <c r="O553" s="13"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v>98.51111111111112</v>
      </c>
      <c r="G554" s="20" t="s">
        <v>14</v>
      </c>
      <c r="H554">
        <v>92</v>
      </c>
      <c r="I554" s="8"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v>42700.25</v>
      </c>
      <c r="O554" s="13"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v>43.975381008206334</v>
      </c>
      <c r="G555" s="20" t="s">
        <v>14</v>
      </c>
      <c r="H555">
        <v>1028</v>
      </c>
      <c r="I555" s="8"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v>40545.25</v>
      </c>
      <c r="O555" s="13"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v>151.66315789473683</v>
      </c>
      <c r="G556" s="21" t="s">
        <v>20</v>
      </c>
      <c r="H556">
        <v>554</v>
      </c>
      <c r="I556" s="8"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v>42723.25</v>
      </c>
      <c r="O556" s="13"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v>223.63492063492063</v>
      </c>
      <c r="G557" s="21" t="s">
        <v>20</v>
      </c>
      <c r="H557">
        <v>135</v>
      </c>
      <c r="I557" s="8"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v>41731.208333333336</v>
      </c>
      <c r="O557" s="13"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v>239.75</v>
      </c>
      <c r="G558" s="21" t="s">
        <v>20</v>
      </c>
      <c r="H558">
        <v>122</v>
      </c>
      <c r="I558" s="8"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v>40792.208333333336</v>
      </c>
      <c r="O558" s="13"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v>199.33333333333334</v>
      </c>
      <c r="G559" s="21" t="s">
        <v>20</v>
      </c>
      <c r="H559">
        <v>221</v>
      </c>
      <c r="I559" s="8"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v>42279.208333333328</v>
      </c>
      <c r="O559" s="13"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v>137.34482758620689</v>
      </c>
      <c r="G560" s="21" t="s">
        <v>20</v>
      </c>
      <c r="H560">
        <v>126</v>
      </c>
      <c r="I560" s="8"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v>42424.25</v>
      </c>
      <c r="O560" s="13"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v>100.9696106362773</v>
      </c>
      <c r="G561" s="21" t="s">
        <v>20</v>
      </c>
      <c r="H561">
        <v>1022</v>
      </c>
      <c r="I561" s="8"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v>42584.208333333328</v>
      </c>
      <c r="O561" s="13"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v>794.16</v>
      </c>
      <c r="G562" s="21" t="s">
        <v>20</v>
      </c>
      <c r="H562">
        <v>3177</v>
      </c>
      <c r="I562" s="8"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v>40865.25</v>
      </c>
      <c r="O562" s="13"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v>369.7</v>
      </c>
      <c r="G563" s="21" t="s">
        <v>20</v>
      </c>
      <c r="H563">
        <v>198</v>
      </c>
      <c r="I563" s="8"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v>40833.208333333336</v>
      </c>
      <c r="O563" s="13"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v>12.818181818181817</v>
      </c>
      <c r="G564" s="20" t="s">
        <v>14</v>
      </c>
      <c r="H564">
        <v>26</v>
      </c>
      <c r="I564" s="8"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v>43536.208333333328</v>
      </c>
      <c r="O564" s="13"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v>138.02702702702703</v>
      </c>
      <c r="G565" s="21" t="s">
        <v>20</v>
      </c>
      <c r="H565">
        <v>85</v>
      </c>
      <c r="I565" s="8"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v>43417.25</v>
      </c>
      <c r="O565" s="13"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v>83.813278008298752</v>
      </c>
      <c r="G566" s="20" t="s">
        <v>14</v>
      </c>
      <c r="H566">
        <v>1790</v>
      </c>
      <c r="I566" s="8"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v>42078.208333333328</v>
      </c>
      <c r="O566" s="13"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v>204.60063224446787</v>
      </c>
      <c r="G567" s="21" t="s">
        <v>20</v>
      </c>
      <c r="H567">
        <v>3596</v>
      </c>
      <c r="I567" s="8"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v>40862.25</v>
      </c>
      <c r="O567" s="13"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v>44.344086021505376</v>
      </c>
      <c r="G568" s="20" t="s">
        <v>14</v>
      </c>
      <c r="H568">
        <v>37</v>
      </c>
      <c r="I568" s="8"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v>42424.25</v>
      </c>
      <c r="O568" s="13"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v>218.60294117647058</v>
      </c>
      <c r="G569" s="21" t="s">
        <v>20</v>
      </c>
      <c r="H569">
        <v>244</v>
      </c>
      <c r="I569" s="8"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v>41830.208333333336</v>
      </c>
      <c r="O569" s="13"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v>186.03314917127071</v>
      </c>
      <c r="G570" s="21" t="s">
        <v>20</v>
      </c>
      <c r="H570">
        <v>5180</v>
      </c>
      <c r="I570" s="8"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v>40374.208333333336</v>
      </c>
      <c r="O570" s="13"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v>237.33830845771143</v>
      </c>
      <c r="G571" s="21" t="s">
        <v>20</v>
      </c>
      <c r="H571">
        <v>589</v>
      </c>
      <c r="I571" s="8"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v>40554.25</v>
      </c>
      <c r="O571" s="13"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v>305.65384615384613</v>
      </c>
      <c r="G572" s="21" t="s">
        <v>20</v>
      </c>
      <c r="H572">
        <v>2725</v>
      </c>
      <c r="I572" s="8"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v>41993.25</v>
      </c>
      <c r="O572" s="13"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v>94.142857142857139</v>
      </c>
      <c r="G573" s="20" t="s">
        <v>14</v>
      </c>
      <c r="H573">
        <v>35</v>
      </c>
      <c r="I573" s="8"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v>42174.208333333328</v>
      </c>
      <c r="O573" s="13"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v>54.400000000000006</v>
      </c>
      <c r="G574" s="23" t="s">
        <v>74</v>
      </c>
      <c r="H574">
        <v>94</v>
      </c>
      <c r="I574" s="8"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v>42275.208333333328</v>
      </c>
      <c r="O574" s="13"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v>111.88059701492537</v>
      </c>
      <c r="G575" s="21" t="s">
        <v>20</v>
      </c>
      <c r="H575">
        <v>300</v>
      </c>
      <c r="I575" s="8"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v>41761.208333333336</v>
      </c>
      <c r="O575" s="13"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v>369.14814814814815</v>
      </c>
      <c r="G576" s="21" t="s">
        <v>20</v>
      </c>
      <c r="H576">
        <v>144</v>
      </c>
      <c r="I576" s="8"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v>43806.25</v>
      </c>
      <c r="O576" s="13"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v>62.930372148859547</v>
      </c>
      <c r="G577" s="20" t="s">
        <v>14</v>
      </c>
      <c r="H577">
        <v>558</v>
      </c>
      <c r="I577" s="8"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v>41779.208333333336</v>
      </c>
      <c r="O577" s="13"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v>64.927835051546396</v>
      </c>
      <c r="G578" s="20" t="s">
        <v>14</v>
      </c>
      <c r="H578">
        <v>64</v>
      </c>
      <c r="I578" s="8"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v>43040.208333333328</v>
      </c>
      <c r="O578" s="13"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v>18.853658536585368</v>
      </c>
      <c r="G579" s="23" t="s">
        <v>74</v>
      </c>
      <c r="H579">
        <v>37</v>
      </c>
      <c r="I579" s="8"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v>40613.25</v>
      </c>
      <c r="O579" s="13"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v>16.754404145077721</v>
      </c>
      <c r="G580" s="20" t="s">
        <v>14</v>
      </c>
      <c r="H580">
        <v>245</v>
      </c>
      <c r="I580" s="8"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v>40878.25</v>
      </c>
      <c r="O580" s="13"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v>101.11290322580646</v>
      </c>
      <c r="G581" s="21" t="s">
        <v>20</v>
      </c>
      <c r="H581">
        <v>87</v>
      </c>
      <c r="I581" s="8"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v>40762.208333333336</v>
      </c>
      <c r="O581" s="13"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v>341.5022831050228</v>
      </c>
      <c r="G582" s="21" t="s">
        <v>20</v>
      </c>
      <c r="H582">
        <v>3116</v>
      </c>
      <c r="I582" s="8"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v>41696.25</v>
      </c>
      <c r="O582" s="13"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v>64.016666666666666</v>
      </c>
      <c r="G583" s="20" t="s">
        <v>14</v>
      </c>
      <c r="H583">
        <v>71</v>
      </c>
      <c r="I583" s="8"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v>40662.208333333336</v>
      </c>
      <c r="O583" s="13"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v>52.080459770114942</v>
      </c>
      <c r="G584" s="20" t="s">
        <v>14</v>
      </c>
      <c r="H584">
        <v>42</v>
      </c>
      <c r="I584" s="8"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v>42165.208333333328</v>
      </c>
      <c r="O584" s="13"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v>322.40211640211641</v>
      </c>
      <c r="G585" s="21" t="s">
        <v>20</v>
      </c>
      <c r="H585">
        <v>909</v>
      </c>
      <c r="I585" s="8"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v>40959.25</v>
      </c>
      <c r="O585" s="13"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v>119.50810185185186</v>
      </c>
      <c r="G586" s="21" t="s">
        <v>20</v>
      </c>
      <c r="H586">
        <v>1613</v>
      </c>
      <c r="I586" s="8"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v>41024.208333333336</v>
      </c>
      <c r="O586" s="13"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v>146.79775280898878</v>
      </c>
      <c r="G587" s="21" t="s">
        <v>20</v>
      </c>
      <c r="H587">
        <v>136</v>
      </c>
      <c r="I587" s="8"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v>40255.208333333336</v>
      </c>
      <c r="O587" s="13"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v>950.57142857142856</v>
      </c>
      <c r="G588" s="21" t="s">
        <v>20</v>
      </c>
      <c r="H588">
        <v>130</v>
      </c>
      <c r="I588" s="8"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v>40499.25</v>
      </c>
      <c r="O588" s="13"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v>72.893617021276597</v>
      </c>
      <c r="G589" s="20" t="s">
        <v>14</v>
      </c>
      <c r="H589">
        <v>156</v>
      </c>
      <c r="I589" s="8"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v>43484.25</v>
      </c>
      <c r="O589" s="13"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v>79.008248730964468</v>
      </c>
      <c r="G590" s="20" t="s">
        <v>14</v>
      </c>
      <c r="H590">
        <v>1368</v>
      </c>
      <c r="I590" s="8"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v>40262.208333333336</v>
      </c>
      <c r="O590" s="13"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v>64.721518987341781</v>
      </c>
      <c r="G591" s="20" t="s">
        <v>14</v>
      </c>
      <c r="H591">
        <v>102</v>
      </c>
      <c r="I591" s="8"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v>42190.208333333328</v>
      </c>
      <c r="O591" s="13"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v>82.028169014084511</v>
      </c>
      <c r="G592" s="20" t="s">
        <v>14</v>
      </c>
      <c r="H592">
        <v>86</v>
      </c>
      <c r="I592" s="8"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v>41994.25</v>
      </c>
      <c r="O592" s="13"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v>1037.6666666666667</v>
      </c>
      <c r="G593" s="21" t="s">
        <v>20</v>
      </c>
      <c r="H593">
        <v>102</v>
      </c>
      <c r="I593" s="8"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v>40373.208333333336</v>
      </c>
      <c r="O593" s="13"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v>12.910076530612244</v>
      </c>
      <c r="G594" s="20" t="s">
        <v>14</v>
      </c>
      <c r="H594">
        <v>253</v>
      </c>
      <c r="I594" s="8"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v>41789.208333333336</v>
      </c>
      <c r="O594" s="13"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v>154.84210526315789</v>
      </c>
      <c r="G595" s="21" t="s">
        <v>20</v>
      </c>
      <c r="H595">
        <v>4006</v>
      </c>
      <c r="I595" s="8"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v>41724.208333333336</v>
      </c>
      <c r="O595" s="13"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v>7.0991735537190088</v>
      </c>
      <c r="G596" s="20" t="s">
        <v>14</v>
      </c>
      <c r="H596">
        <v>157</v>
      </c>
      <c r="I596" s="8"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v>42548.208333333328</v>
      </c>
      <c r="O596" s="13"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v>208.52773826458036</v>
      </c>
      <c r="G597" s="21" t="s">
        <v>20</v>
      </c>
      <c r="H597">
        <v>1629</v>
      </c>
      <c r="I597" s="8"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v>40253.208333333336</v>
      </c>
      <c r="O597" s="13"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v>99.683544303797461</v>
      </c>
      <c r="G598" s="20" t="s">
        <v>14</v>
      </c>
      <c r="H598">
        <v>183</v>
      </c>
      <c r="I598" s="8"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v>42434.25</v>
      </c>
      <c r="O598" s="13"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v>201.59756097560978</v>
      </c>
      <c r="G599" s="21" t="s">
        <v>20</v>
      </c>
      <c r="H599">
        <v>2188</v>
      </c>
      <c r="I599" s="8"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v>43786.25</v>
      </c>
      <c r="O599" s="13"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v>162.09032258064516</v>
      </c>
      <c r="G600" s="21" t="s">
        <v>20</v>
      </c>
      <c r="H600">
        <v>2409</v>
      </c>
      <c r="I600" s="8"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v>40344.208333333336</v>
      </c>
      <c r="O600" s="13"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v>3.6436208125445471</v>
      </c>
      <c r="G601" s="20" t="s">
        <v>14</v>
      </c>
      <c r="H601">
        <v>82</v>
      </c>
      <c r="I601" s="8"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v>42047.25</v>
      </c>
      <c r="O601" s="13"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v>5</v>
      </c>
      <c r="G602" s="20" t="s">
        <v>14</v>
      </c>
      <c r="H602">
        <v>1</v>
      </c>
      <c r="I602" s="8"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v>41485.208333333336</v>
      </c>
      <c r="O602" s="13"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v>206.63492063492063</v>
      </c>
      <c r="G603" s="21" t="s">
        <v>20</v>
      </c>
      <c r="H603">
        <v>194</v>
      </c>
      <c r="I603" s="8"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v>41789.208333333336</v>
      </c>
      <c r="O603" s="13"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v>128.23628691983123</v>
      </c>
      <c r="G604" s="21" t="s">
        <v>20</v>
      </c>
      <c r="H604">
        <v>1140</v>
      </c>
      <c r="I604" s="8"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v>42160.208333333328</v>
      </c>
      <c r="O604" s="13"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v>119.66037735849055</v>
      </c>
      <c r="G605" s="21" t="s">
        <v>20</v>
      </c>
      <c r="H605">
        <v>102</v>
      </c>
      <c r="I605" s="8"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v>43573.208333333328</v>
      </c>
      <c r="O605" s="13"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v>170.73055242390078</v>
      </c>
      <c r="G606" s="21" t="s">
        <v>20</v>
      </c>
      <c r="H606">
        <v>2857</v>
      </c>
      <c r="I606" s="8"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v>40565.25</v>
      </c>
      <c r="O606" s="13"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v>187.21212121212122</v>
      </c>
      <c r="G607" s="21" t="s">
        <v>20</v>
      </c>
      <c r="H607">
        <v>107</v>
      </c>
      <c r="I607" s="8"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v>42280.208333333328</v>
      </c>
      <c r="O607" s="13"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v>188.38235294117646</v>
      </c>
      <c r="G608" s="21" t="s">
        <v>20</v>
      </c>
      <c r="H608">
        <v>160</v>
      </c>
      <c r="I608" s="8"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v>42436.25</v>
      </c>
      <c r="O608" s="13"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v>131.29869186046511</v>
      </c>
      <c r="G609" s="21" t="s">
        <v>20</v>
      </c>
      <c r="H609">
        <v>2230</v>
      </c>
      <c r="I609" s="8"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v>41721.208333333336</v>
      </c>
      <c r="O609" s="13"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v>283.97435897435901</v>
      </c>
      <c r="G610" s="21" t="s">
        <v>20</v>
      </c>
      <c r="H610">
        <v>316</v>
      </c>
      <c r="I610" s="8"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v>43530.25</v>
      </c>
      <c r="O610" s="13"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v>120.41999999999999</v>
      </c>
      <c r="G611" s="21" t="s">
        <v>20</v>
      </c>
      <c r="H611">
        <v>117</v>
      </c>
      <c r="I611" s="8"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v>43481.25</v>
      </c>
      <c r="O611" s="13"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v>419.0560747663551</v>
      </c>
      <c r="G612" s="21" t="s">
        <v>20</v>
      </c>
      <c r="H612">
        <v>6406</v>
      </c>
      <c r="I612" s="8"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v>41259.25</v>
      </c>
      <c r="O612" s="13"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v>13.853658536585368</v>
      </c>
      <c r="G613" s="23" t="s">
        <v>74</v>
      </c>
      <c r="H613">
        <v>15</v>
      </c>
      <c r="I613" s="8"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v>41480.208333333336</v>
      </c>
      <c r="O613" s="13"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v>139.43548387096774</v>
      </c>
      <c r="G614" s="21" t="s">
        <v>20</v>
      </c>
      <c r="H614">
        <v>192</v>
      </c>
      <c r="I614" s="8"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v>40474.208333333336</v>
      </c>
      <c r="O614" s="13"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v>174</v>
      </c>
      <c r="G615" s="21" t="s">
        <v>20</v>
      </c>
      <c r="H615">
        <v>26</v>
      </c>
      <c r="I615" s="8"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v>42973.208333333328</v>
      </c>
      <c r="O615" s="13"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v>155.49056603773585</v>
      </c>
      <c r="G616" s="21" t="s">
        <v>20</v>
      </c>
      <c r="H616">
        <v>723</v>
      </c>
      <c r="I616" s="8"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v>42746.25</v>
      </c>
      <c r="O616" s="13"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v>170.44705882352943</v>
      </c>
      <c r="G617" s="21" t="s">
        <v>20</v>
      </c>
      <c r="H617">
        <v>170</v>
      </c>
      <c r="I617" s="8"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v>42489.208333333328</v>
      </c>
      <c r="O617" s="13"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v>189.515625</v>
      </c>
      <c r="G618" s="21" t="s">
        <v>20</v>
      </c>
      <c r="H618">
        <v>238</v>
      </c>
      <c r="I618" s="8"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v>41537.208333333336</v>
      </c>
      <c r="O618" s="13"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v>249.71428571428572</v>
      </c>
      <c r="G619" s="21" t="s">
        <v>20</v>
      </c>
      <c r="H619">
        <v>55</v>
      </c>
      <c r="I619" s="8"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v>41794.208333333336</v>
      </c>
      <c r="O619" s="13"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v>48.860523665659613</v>
      </c>
      <c r="G620" s="20" t="s">
        <v>14</v>
      </c>
      <c r="H620">
        <v>1198</v>
      </c>
      <c r="I620" s="8"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v>41396.208333333336</v>
      </c>
      <c r="O620" s="13"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v>28.461970393057683</v>
      </c>
      <c r="G621" s="20" t="s">
        <v>14</v>
      </c>
      <c r="H621">
        <v>648</v>
      </c>
      <c r="I621" s="8"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v>40669.208333333336</v>
      </c>
      <c r="O621" s="13"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v>268.02325581395348</v>
      </c>
      <c r="G622" s="21" t="s">
        <v>20</v>
      </c>
      <c r="H622">
        <v>128</v>
      </c>
      <c r="I622" s="8"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v>42559.208333333328</v>
      </c>
      <c r="O622" s="13"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v>619.80078125</v>
      </c>
      <c r="G623" s="21" t="s">
        <v>20</v>
      </c>
      <c r="H623">
        <v>2144</v>
      </c>
      <c r="I623" s="8"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v>42626.208333333328</v>
      </c>
      <c r="O623" s="13"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v>3.1301587301587301</v>
      </c>
      <c r="G624" s="20" t="s">
        <v>14</v>
      </c>
      <c r="H624">
        <v>64</v>
      </c>
      <c r="I624" s="8"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v>43205.208333333328</v>
      </c>
      <c r="O624" s="13"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v>159.92152704135739</v>
      </c>
      <c r="G625" s="21" t="s">
        <v>20</v>
      </c>
      <c r="H625">
        <v>2693</v>
      </c>
      <c r="I625" s="8"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v>42201.208333333328</v>
      </c>
      <c r="O625" s="13"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v>279.39215686274508</v>
      </c>
      <c r="G626" s="21" t="s">
        <v>20</v>
      </c>
      <c r="H626">
        <v>432</v>
      </c>
      <c r="I626" s="8"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v>42029.25</v>
      </c>
      <c r="O626" s="13"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v>77.373333333333335</v>
      </c>
      <c r="G627" s="20" t="s">
        <v>14</v>
      </c>
      <c r="H627">
        <v>62</v>
      </c>
      <c r="I627" s="8"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v>43857.25</v>
      </c>
      <c r="O627" s="13"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v>206.32812500000003</v>
      </c>
      <c r="G628" s="21" t="s">
        <v>20</v>
      </c>
      <c r="H628">
        <v>189</v>
      </c>
      <c r="I628" s="8"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v>40449.208333333336</v>
      </c>
      <c r="O628" s="13"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v>694.25</v>
      </c>
      <c r="G629" s="21" t="s">
        <v>20</v>
      </c>
      <c r="H629">
        <v>154</v>
      </c>
      <c r="I629" s="8"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v>40345.208333333336</v>
      </c>
      <c r="O629" s="13"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v>151.78947368421052</v>
      </c>
      <c r="G630" s="21" t="s">
        <v>20</v>
      </c>
      <c r="H630">
        <v>96</v>
      </c>
      <c r="I630" s="8"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v>40455.208333333336</v>
      </c>
      <c r="O630" s="13"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v>64.58207217694995</v>
      </c>
      <c r="G631" s="20" t="s">
        <v>14</v>
      </c>
      <c r="H631">
        <v>750</v>
      </c>
      <c r="I631" s="8"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v>42557.208333333328</v>
      </c>
      <c r="O631" s="13"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v>62.873684210526314</v>
      </c>
      <c r="G632" s="23" t="s">
        <v>74</v>
      </c>
      <c r="H632">
        <v>87</v>
      </c>
      <c r="I632" s="8"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v>43586.208333333328</v>
      </c>
      <c r="O632" s="13"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v>310.39864864864865</v>
      </c>
      <c r="G633" s="21" t="s">
        <v>20</v>
      </c>
      <c r="H633">
        <v>3063</v>
      </c>
      <c r="I633" s="8"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v>43550.208333333328</v>
      </c>
      <c r="O633" s="13"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v>42.859916782246884</v>
      </c>
      <c r="G634" s="22" t="s">
        <v>47</v>
      </c>
      <c r="H634">
        <v>278</v>
      </c>
      <c r="I634" s="8"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v>41945.208333333336</v>
      </c>
      <c r="O634" s="13"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v>83.119402985074629</v>
      </c>
      <c r="G635" s="20" t="s">
        <v>14</v>
      </c>
      <c r="H635">
        <v>105</v>
      </c>
      <c r="I635" s="8"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v>42315.25</v>
      </c>
      <c r="O635" s="13"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v>78.531302876480552</v>
      </c>
      <c r="G636" s="23" t="s">
        <v>74</v>
      </c>
      <c r="H636">
        <v>1658</v>
      </c>
      <c r="I636" s="8"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v>42819.208333333328</v>
      </c>
      <c r="O636" s="13"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v>114.09352517985612</v>
      </c>
      <c r="G637" s="21" t="s">
        <v>20</v>
      </c>
      <c r="H637">
        <v>2266</v>
      </c>
      <c r="I637" s="8"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v>41314.25</v>
      </c>
      <c r="O637" s="13"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v>64.537683358624179</v>
      </c>
      <c r="G638" s="20" t="s">
        <v>14</v>
      </c>
      <c r="H638">
        <v>2604</v>
      </c>
      <c r="I638" s="8"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v>40926.25</v>
      </c>
      <c r="O638" s="13"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v>79.411764705882348</v>
      </c>
      <c r="G639" s="20" t="s">
        <v>14</v>
      </c>
      <c r="H639">
        <v>65</v>
      </c>
      <c r="I639" s="8"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v>42688.25</v>
      </c>
      <c r="O639" s="13"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v>11.419117647058824</v>
      </c>
      <c r="G640" s="20" t="s">
        <v>14</v>
      </c>
      <c r="H640">
        <v>94</v>
      </c>
      <c r="I640" s="8"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v>40386.208333333336</v>
      </c>
      <c r="O640" s="13"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v>56.186046511627907</v>
      </c>
      <c r="G641" s="22" t="s">
        <v>47</v>
      </c>
      <c r="H641">
        <v>45</v>
      </c>
      <c r="I641" s="8"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v>43309.208333333328</v>
      </c>
      <c r="O641" s="13"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v>16.501669449081803</v>
      </c>
      <c r="G642" s="20" t="s">
        <v>14</v>
      </c>
      <c r="H642">
        <v>257</v>
      </c>
      <c r="I642" s="8"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v>42387.25</v>
      </c>
      <c r="O642" s="13"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v>119.96808510638297</v>
      </c>
      <c r="G643" s="21" t="s">
        <v>20</v>
      </c>
      <c r="H643">
        <v>194</v>
      </c>
      <c r="I643" s="8"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v>42786.25</v>
      </c>
      <c r="O643" s="13"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v>145.45652173913044</v>
      </c>
      <c r="G644" s="21" t="s">
        <v>20</v>
      </c>
      <c r="H644">
        <v>129</v>
      </c>
      <c r="I644" s="8"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v>43451.25</v>
      </c>
      <c r="O644" s="13"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v>221.38255033557047</v>
      </c>
      <c r="G645" s="21" t="s">
        <v>20</v>
      </c>
      <c r="H645">
        <v>375</v>
      </c>
      <c r="I645" s="8"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v>42795.25</v>
      </c>
      <c r="O645" s="13"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v>48.396694214876035</v>
      </c>
      <c r="G646" s="20" t="s">
        <v>14</v>
      </c>
      <c r="H646">
        <v>2928</v>
      </c>
      <c r="I646" s="8"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v>43452.25</v>
      </c>
      <c r="O646" s="13"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v>92.911504424778755</v>
      </c>
      <c r="G647" s="20" t="s">
        <v>14</v>
      </c>
      <c r="H647">
        <v>4697</v>
      </c>
      <c r="I647" s="8"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v>43369.208333333328</v>
      </c>
      <c r="O647" s="13"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v>88.599797365754824</v>
      </c>
      <c r="G648" s="20" t="s">
        <v>14</v>
      </c>
      <c r="H648">
        <v>2915</v>
      </c>
      <c r="I648" s="8"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v>41346.208333333336</v>
      </c>
      <c r="O648" s="13"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v>41.4</v>
      </c>
      <c r="G649" s="20" t="s">
        <v>14</v>
      </c>
      <c r="H649">
        <v>18</v>
      </c>
      <c r="I649" s="8"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v>43199.208333333328</v>
      </c>
      <c r="O649" s="13"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v>63.056795131845846</v>
      </c>
      <c r="G650" s="23" t="s">
        <v>74</v>
      </c>
      <c r="H650">
        <v>723</v>
      </c>
      <c r="I650" s="8"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v>42922.208333333328</v>
      </c>
      <c r="O650" s="13"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v>48.482333607230892</v>
      </c>
      <c r="G651" s="20" t="s">
        <v>14</v>
      </c>
      <c r="H651">
        <v>602</v>
      </c>
      <c r="I651" s="8"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v>40471.208333333336</v>
      </c>
      <c r="O651" s="13"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v>2</v>
      </c>
      <c r="G652" s="20" t="s">
        <v>14</v>
      </c>
      <c r="H652">
        <v>1</v>
      </c>
      <c r="I652" s="8"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v>41828.208333333336</v>
      </c>
      <c r="O652" s="13"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v>88.47941026944585</v>
      </c>
      <c r="G653" s="20" t="s">
        <v>14</v>
      </c>
      <c r="H653">
        <v>3868</v>
      </c>
      <c r="I653" s="8"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v>41692.25</v>
      </c>
      <c r="O653" s="13"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v>126.84</v>
      </c>
      <c r="G654" s="21" t="s">
        <v>20</v>
      </c>
      <c r="H654">
        <v>409</v>
      </c>
      <c r="I654" s="8"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v>42587.208333333328</v>
      </c>
      <c r="O654" s="13"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v>2338.833333333333</v>
      </c>
      <c r="G655" s="21" t="s">
        <v>20</v>
      </c>
      <c r="H655">
        <v>234</v>
      </c>
      <c r="I655" s="8"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v>42468.208333333328</v>
      </c>
      <c r="O655" s="13"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v>508.38857142857148</v>
      </c>
      <c r="G656" s="21" t="s">
        <v>20</v>
      </c>
      <c r="H656">
        <v>3016</v>
      </c>
      <c r="I656" s="8"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v>42240.208333333328</v>
      </c>
      <c r="O656" s="13"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v>191.47826086956522</v>
      </c>
      <c r="G657" s="21" t="s">
        <v>20</v>
      </c>
      <c r="H657">
        <v>264</v>
      </c>
      <c r="I657" s="8"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v>42796.25</v>
      </c>
      <c r="O657" s="13"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v>42.127533783783782</v>
      </c>
      <c r="G658" s="20" t="s">
        <v>14</v>
      </c>
      <c r="H658">
        <v>504</v>
      </c>
      <c r="I658" s="8"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v>43097.25</v>
      </c>
      <c r="O658" s="13"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v>8.24</v>
      </c>
      <c r="G659" s="20" t="s">
        <v>14</v>
      </c>
      <c r="H659">
        <v>14</v>
      </c>
      <c r="I659" s="8"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v>43096.25</v>
      </c>
      <c r="O659" s="13"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v>60.064638783269963</v>
      </c>
      <c r="G660" s="23" t="s">
        <v>74</v>
      </c>
      <c r="H660">
        <v>390</v>
      </c>
      <c r="I660" s="8"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v>42246.208333333328</v>
      </c>
      <c r="O660" s="13"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v>47.232808616404313</v>
      </c>
      <c r="G661" s="20" t="s">
        <v>14</v>
      </c>
      <c r="H661">
        <v>750</v>
      </c>
      <c r="I661" s="8"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v>40570.25</v>
      </c>
      <c r="O661" s="13"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v>81.736263736263737</v>
      </c>
      <c r="G662" s="20" t="s">
        <v>14</v>
      </c>
      <c r="H662">
        <v>77</v>
      </c>
      <c r="I662" s="8"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v>42237.208333333328</v>
      </c>
      <c r="O662" s="13"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v>54.187265917603</v>
      </c>
      <c r="G663" s="20" t="s">
        <v>14</v>
      </c>
      <c r="H663">
        <v>752</v>
      </c>
      <c r="I663" s="8"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v>40996.208333333336</v>
      </c>
      <c r="O663" s="13"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v>97.868131868131869</v>
      </c>
      <c r="G664" s="20" t="s">
        <v>14</v>
      </c>
      <c r="H664">
        <v>131</v>
      </c>
      <c r="I664" s="8"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v>43443.25</v>
      </c>
      <c r="O664" s="13"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v>77.239999999999995</v>
      </c>
      <c r="G665" s="20" t="s">
        <v>14</v>
      </c>
      <c r="H665">
        <v>87</v>
      </c>
      <c r="I665" s="8"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v>40458.208333333336</v>
      </c>
      <c r="O665" s="13"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v>33.464735516372798</v>
      </c>
      <c r="G666" s="20" t="s">
        <v>14</v>
      </c>
      <c r="H666">
        <v>1063</v>
      </c>
      <c r="I666" s="8"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v>40959.25</v>
      </c>
      <c r="O666" s="13"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v>239.58823529411765</v>
      </c>
      <c r="G667" s="21" t="s">
        <v>20</v>
      </c>
      <c r="H667">
        <v>272</v>
      </c>
      <c r="I667" s="8"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v>40733.208333333336</v>
      </c>
      <c r="O667" s="13"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v>64.032258064516128</v>
      </c>
      <c r="G668" s="23" t="s">
        <v>74</v>
      </c>
      <c r="H668">
        <v>25</v>
      </c>
      <c r="I668" s="8"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v>41516.208333333336</v>
      </c>
      <c r="O668" s="13"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v>176.15942028985506</v>
      </c>
      <c r="G669" s="21" t="s">
        <v>20</v>
      </c>
      <c r="H669">
        <v>419</v>
      </c>
      <c r="I669" s="8"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v>41892.208333333336</v>
      </c>
      <c r="O669" s="13"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v>20.33818181818182</v>
      </c>
      <c r="G670" s="20" t="s">
        <v>14</v>
      </c>
      <c r="H670">
        <v>76</v>
      </c>
      <c r="I670" s="8"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v>41122.208333333336</v>
      </c>
      <c r="O670" s="13"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v>358.64754098360658</v>
      </c>
      <c r="G671" s="21" t="s">
        <v>20</v>
      </c>
      <c r="H671">
        <v>1621</v>
      </c>
      <c r="I671" s="8"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v>42912.208333333328</v>
      </c>
      <c r="O671" s="13"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v>468.85802469135803</v>
      </c>
      <c r="G672" s="21" t="s">
        <v>20</v>
      </c>
      <c r="H672">
        <v>1101</v>
      </c>
      <c r="I672" s="8"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v>42425.25</v>
      </c>
      <c r="O672" s="13"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v>122.05635245901641</v>
      </c>
      <c r="G673" s="21" t="s">
        <v>20</v>
      </c>
      <c r="H673">
        <v>1073</v>
      </c>
      <c r="I673" s="8"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v>40390.208333333336</v>
      </c>
      <c r="O673" s="13"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v>55.931783729156137</v>
      </c>
      <c r="G674" s="20" t="s">
        <v>14</v>
      </c>
      <c r="H674">
        <v>4428</v>
      </c>
      <c r="I674" s="8"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v>43180.208333333328</v>
      </c>
      <c r="O674" s="13"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v>43.660714285714285</v>
      </c>
      <c r="G675" s="20" t="s">
        <v>14</v>
      </c>
      <c r="H675">
        <v>58</v>
      </c>
      <c r="I675" s="8"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v>42475.208333333328</v>
      </c>
      <c r="O675" s="13"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v>33.53837141183363</v>
      </c>
      <c r="G676" s="23" t="s">
        <v>74</v>
      </c>
      <c r="H676">
        <v>1218</v>
      </c>
      <c r="I676" s="8"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v>40774.208333333336</v>
      </c>
      <c r="O676" s="13"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v>122.97938144329896</v>
      </c>
      <c r="G677" s="21" t="s">
        <v>20</v>
      </c>
      <c r="H677">
        <v>331</v>
      </c>
      <c r="I677" s="8"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v>43719.208333333328</v>
      </c>
      <c r="O677" s="13"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v>189.74959871589084</v>
      </c>
      <c r="G678" s="21" t="s">
        <v>20</v>
      </c>
      <c r="H678">
        <v>1170</v>
      </c>
      <c r="I678" s="8"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v>41178.208333333336</v>
      </c>
      <c r="O678" s="13"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v>83.622641509433961</v>
      </c>
      <c r="G679" s="20" t="s">
        <v>14</v>
      </c>
      <c r="H679">
        <v>111</v>
      </c>
      <c r="I679" s="8"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v>42561.208333333328</v>
      </c>
      <c r="O679" s="13"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v>17.968844221105527</v>
      </c>
      <c r="G680" s="23" t="s">
        <v>74</v>
      </c>
      <c r="H680">
        <v>215</v>
      </c>
      <c r="I680" s="8"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v>43484.25</v>
      </c>
      <c r="O680" s="13"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v>1036.5</v>
      </c>
      <c r="G681" s="21" t="s">
        <v>20</v>
      </c>
      <c r="H681">
        <v>363</v>
      </c>
      <c r="I681" s="8"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v>43756.208333333328</v>
      </c>
      <c r="O681" s="13"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v>97.405219780219781</v>
      </c>
      <c r="G682" s="20" t="s">
        <v>14</v>
      </c>
      <c r="H682">
        <v>2955</v>
      </c>
      <c r="I682" s="8"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v>43813.25</v>
      </c>
      <c r="O682" s="13"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v>86.386203150461711</v>
      </c>
      <c r="G683" s="20" t="s">
        <v>14</v>
      </c>
      <c r="H683">
        <v>1657</v>
      </c>
      <c r="I683" s="8"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v>40898.25</v>
      </c>
      <c r="O683" s="13"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v>150.16666666666666</v>
      </c>
      <c r="G684" s="21" t="s">
        <v>20</v>
      </c>
      <c r="H684">
        <v>103</v>
      </c>
      <c r="I684" s="8"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v>41619.25</v>
      </c>
      <c r="O684" s="13"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v>358.43478260869563</v>
      </c>
      <c r="G685" s="21" t="s">
        <v>20</v>
      </c>
      <c r="H685">
        <v>147</v>
      </c>
      <c r="I685" s="8"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v>43359.208333333328</v>
      </c>
      <c r="O685" s="13"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v>542.85714285714289</v>
      </c>
      <c r="G686" s="21" t="s">
        <v>20</v>
      </c>
      <c r="H686">
        <v>110</v>
      </c>
      <c r="I686" s="8"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v>40358.208333333336</v>
      </c>
      <c r="O686" s="13"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v>67.500714285714281</v>
      </c>
      <c r="G687" s="20" t="s">
        <v>14</v>
      </c>
      <c r="H687">
        <v>926</v>
      </c>
      <c r="I687" s="8"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v>42239.208333333328</v>
      </c>
      <c r="O687" s="13"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v>191.74666666666667</v>
      </c>
      <c r="G688" s="21" t="s">
        <v>20</v>
      </c>
      <c r="H688">
        <v>134</v>
      </c>
      <c r="I688" s="8"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v>43186.208333333328</v>
      </c>
      <c r="O688" s="13"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v>932</v>
      </c>
      <c r="G689" s="21" t="s">
        <v>20</v>
      </c>
      <c r="H689">
        <v>269</v>
      </c>
      <c r="I689" s="8"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v>42806.25</v>
      </c>
      <c r="O689" s="13"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v>429.27586206896552</v>
      </c>
      <c r="G690" s="21" t="s">
        <v>20</v>
      </c>
      <c r="H690">
        <v>175</v>
      </c>
      <c r="I690" s="8"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v>43475.25</v>
      </c>
      <c r="O690" s="13"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v>100.65753424657535</v>
      </c>
      <c r="G691" s="21" t="s">
        <v>20</v>
      </c>
      <c r="H691">
        <v>69</v>
      </c>
      <c r="I691" s="8"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v>41576.208333333336</v>
      </c>
      <c r="O691" s="13"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v>226.61111111111109</v>
      </c>
      <c r="G692" s="21" t="s">
        <v>20</v>
      </c>
      <c r="H692">
        <v>190</v>
      </c>
      <c r="I692" s="8"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v>40874.25</v>
      </c>
      <c r="O692" s="13"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v>142.38</v>
      </c>
      <c r="G693" s="21" t="s">
        <v>20</v>
      </c>
      <c r="H693">
        <v>237</v>
      </c>
      <c r="I693" s="8"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v>41185.208333333336</v>
      </c>
      <c r="O693" s="13"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v>90.633333333333326</v>
      </c>
      <c r="G694" s="20" t="s">
        <v>14</v>
      </c>
      <c r="H694">
        <v>77</v>
      </c>
      <c r="I694" s="8"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v>43655.208333333328</v>
      </c>
      <c r="O694" s="13"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v>63.966740576496676</v>
      </c>
      <c r="G695" s="20" t="s">
        <v>14</v>
      </c>
      <c r="H695">
        <v>1748</v>
      </c>
      <c r="I695" s="8"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v>43025.208333333328</v>
      </c>
      <c r="O695" s="13"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v>84.131868131868131</v>
      </c>
      <c r="G696" s="20" t="s">
        <v>14</v>
      </c>
      <c r="H696">
        <v>79</v>
      </c>
      <c r="I696" s="8"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v>43066.25</v>
      </c>
      <c r="O696" s="13"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v>133.93478260869566</v>
      </c>
      <c r="G697" s="21" t="s">
        <v>20</v>
      </c>
      <c r="H697">
        <v>196</v>
      </c>
      <c r="I697" s="8"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v>42322.25</v>
      </c>
      <c r="O697" s="13"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v>59.042047531992694</v>
      </c>
      <c r="G698" s="20" t="s">
        <v>14</v>
      </c>
      <c r="H698">
        <v>889</v>
      </c>
      <c r="I698" s="8"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v>42114.208333333328</v>
      </c>
      <c r="O698" s="13"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v>152.80062063615205</v>
      </c>
      <c r="G699" s="21" t="s">
        <v>20</v>
      </c>
      <c r="H699">
        <v>7295</v>
      </c>
      <c r="I699" s="8"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v>43190.208333333328</v>
      </c>
      <c r="O699" s="13"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v>446.69121140142522</v>
      </c>
      <c r="G700" s="21" t="s">
        <v>20</v>
      </c>
      <c r="H700">
        <v>2893</v>
      </c>
      <c r="I700" s="8"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v>40871.25</v>
      </c>
      <c r="O700" s="13"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v>84.391891891891888</v>
      </c>
      <c r="G701" s="20" t="s">
        <v>14</v>
      </c>
      <c r="H701">
        <v>56</v>
      </c>
      <c r="I701" s="8"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v>43641.208333333328</v>
      </c>
      <c r="O701" s="13"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v>3</v>
      </c>
      <c r="G702" s="20" t="s">
        <v>14</v>
      </c>
      <c r="H702">
        <v>1</v>
      </c>
      <c r="I702" s="8"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v>40203.25</v>
      </c>
      <c r="O702" s="13"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v>175.02692307692308</v>
      </c>
      <c r="G703" s="21" t="s">
        <v>20</v>
      </c>
      <c r="H703">
        <v>820</v>
      </c>
      <c r="I703" s="8"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v>40629.208333333336</v>
      </c>
      <c r="O703" s="13"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v>54.137931034482754</v>
      </c>
      <c r="G704" s="20" t="s">
        <v>14</v>
      </c>
      <c r="H704">
        <v>83</v>
      </c>
      <c r="I704" s="8"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v>41477.208333333336</v>
      </c>
      <c r="O704" s="13"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v>311.87381703470032</v>
      </c>
      <c r="G705" s="21" t="s">
        <v>20</v>
      </c>
      <c r="H705">
        <v>2038</v>
      </c>
      <c r="I705" s="8"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v>41020.208333333336</v>
      </c>
      <c r="O705" s="13"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v>122.78160919540231</v>
      </c>
      <c r="G706" s="21" t="s">
        <v>20</v>
      </c>
      <c r="H706">
        <v>116</v>
      </c>
      <c r="I706" s="8"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v>42555.208333333328</v>
      </c>
      <c r="O706" s="13"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v>99.026517383618156</v>
      </c>
      <c r="G707" s="20" t="s">
        <v>14</v>
      </c>
      <c r="H707">
        <v>2025</v>
      </c>
      <c r="I707" s="8"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v>41619.25</v>
      </c>
      <c r="O707" s="13"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v>127.84686346863469</v>
      </c>
      <c r="G708" s="21" t="s">
        <v>20</v>
      </c>
      <c r="H708">
        <v>1345</v>
      </c>
      <c r="I708" s="8"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v>43471.25</v>
      </c>
      <c r="O708" s="13"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v>158.61643835616439</v>
      </c>
      <c r="G709" s="21" t="s">
        <v>20</v>
      </c>
      <c r="H709">
        <v>168</v>
      </c>
      <c r="I709" s="8"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v>43442.25</v>
      </c>
      <c r="O709" s="13"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v>707.05882352941171</v>
      </c>
      <c r="G710" s="21" t="s">
        <v>20</v>
      </c>
      <c r="H710">
        <v>137</v>
      </c>
      <c r="I710" s="8"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v>42877.208333333328</v>
      </c>
      <c r="O710" s="13"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v>142.38775510204081</v>
      </c>
      <c r="G711" s="21" t="s">
        <v>20</v>
      </c>
      <c r="H711">
        <v>186</v>
      </c>
      <c r="I711" s="8"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v>41018.208333333336</v>
      </c>
      <c r="O711" s="13"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v>147.86046511627907</v>
      </c>
      <c r="G712" s="21" t="s">
        <v>20</v>
      </c>
      <c r="H712">
        <v>125</v>
      </c>
      <c r="I712" s="8"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v>43295.208333333328</v>
      </c>
      <c r="O712" s="13"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v>20.322580645161288</v>
      </c>
      <c r="G713" s="20" t="s">
        <v>14</v>
      </c>
      <c r="H713">
        <v>14</v>
      </c>
      <c r="I713" s="8"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v>42393.25</v>
      </c>
      <c r="O713" s="13"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v>1840.625</v>
      </c>
      <c r="G714" s="21" t="s">
        <v>20</v>
      </c>
      <c r="H714">
        <v>202</v>
      </c>
      <c r="I714" s="8"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v>42559.208333333328</v>
      </c>
      <c r="O714" s="13"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v>161.94202898550725</v>
      </c>
      <c r="G715" s="21" t="s">
        <v>20</v>
      </c>
      <c r="H715">
        <v>103</v>
      </c>
      <c r="I715" s="8"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v>42604.208333333328</v>
      </c>
      <c r="O715" s="13"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v>472.82077922077923</v>
      </c>
      <c r="G716" s="21" t="s">
        <v>20</v>
      </c>
      <c r="H716">
        <v>1785</v>
      </c>
      <c r="I716" s="8"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v>41870.208333333336</v>
      </c>
      <c r="O716" s="13"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v>24.466101694915253</v>
      </c>
      <c r="G717" s="20" t="s">
        <v>14</v>
      </c>
      <c r="H717">
        <v>656</v>
      </c>
      <c r="I717" s="8"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v>40397.208333333336</v>
      </c>
      <c r="O717" s="13"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v>517.65</v>
      </c>
      <c r="G718" s="21" t="s">
        <v>20</v>
      </c>
      <c r="H718">
        <v>157</v>
      </c>
      <c r="I718" s="8"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v>41465.208333333336</v>
      </c>
      <c r="O718" s="13"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v>247.64285714285714</v>
      </c>
      <c r="G719" s="21" t="s">
        <v>20</v>
      </c>
      <c r="H719">
        <v>555</v>
      </c>
      <c r="I719" s="8"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v>40777.208333333336</v>
      </c>
      <c r="O719" s="13"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v>100.20481927710843</v>
      </c>
      <c r="G720" s="21" t="s">
        <v>20</v>
      </c>
      <c r="H720">
        <v>297</v>
      </c>
      <c r="I720" s="8"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v>41442.208333333336</v>
      </c>
      <c r="O720" s="13"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v>153</v>
      </c>
      <c r="G721" s="21" t="s">
        <v>20</v>
      </c>
      <c r="H721">
        <v>123</v>
      </c>
      <c r="I721" s="8"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v>41058.208333333336</v>
      </c>
      <c r="O721" s="13"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v>37.091954022988503</v>
      </c>
      <c r="G722" s="23" t="s">
        <v>74</v>
      </c>
      <c r="H722">
        <v>38</v>
      </c>
      <c r="I722" s="8"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v>43152.25</v>
      </c>
      <c r="O722" s="13"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v>4.392394822006473</v>
      </c>
      <c r="G723" s="23" t="s">
        <v>74</v>
      </c>
      <c r="H723">
        <v>60</v>
      </c>
      <c r="I723" s="8"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v>43194.208333333328</v>
      </c>
      <c r="O723" s="13"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v>156.50721649484535</v>
      </c>
      <c r="G724" s="21" t="s">
        <v>20</v>
      </c>
      <c r="H724">
        <v>3036</v>
      </c>
      <c r="I724" s="8"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v>43045.25</v>
      </c>
      <c r="O724" s="13"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v>270.40816326530609</v>
      </c>
      <c r="G725" s="21" t="s">
        <v>20</v>
      </c>
      <c r="H725">
        <v>144</v>
      </c>
      <c r="I725" s="8"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v>42431.25</v>
      </c>
      <c r="O725" s="13"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v>134.05952380952382</v>
      </c>
      <c r="G726" s="21" t="s">
        <v>20</v>
      </c>
      <c r="H726">
        <v>121</v>
      </c>
      <c r="I726" s="8"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v>41934.208333333336</v>
      </c>
      <c r="O726" s="13"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v>50.398033126293996</v>
      </c>
      <c r="G727" s="20" t="s">
        <v>14</v>
      </c>
      <c r="H727">
        <v>1596</v>
      </c>
      <c r="I727" s="8"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v>41958.25</v>
      </c>
      <c r="O727" s="13"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v>88.815837937384899</v>
      </c>
      <c r="G728" s="23" t="s">
        <v>74</v>
      </c>
      <c r="H728">
        <v>524</v>
      </c>
      <c r="I728" s="8"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v>40476.208333333336</v>
      </c>
      <c r="O728" s="13"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v>165</v>
      </c>
      <c r="G729" s="21" t="s">
        <v>20</v>
      </c>
      <c r="H729">
        <v>181</v>
      </c>
      <c r="I729" s="8"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v>43485.25</v>
      </c>
      <c r="O729" s="13"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v>17.5</v>
      </c>
      <c r="G730" s="20" t="s">
        <v>14</v>
      </c>
      <c r="H730">
        <v>10</v>
      </c>
      <c r="I730" s="8"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v>42515.208333333328</v>
      </c>
      <c r="O730" s="13"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v>185.66071428571428</v>
      </c>
      <c r="G731" s="21" t="s">
        <v>20</v>
      </c>
      <c r="H731">
        <v>122</v>
      </c>
      <c r="I731" s="8"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v>41309.25</v>
      </c>
      <c r="O731" s="13"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v>412.6631944444444</v>
      </c>
      <c r="G732" s="21" t="s">
        <v>20</v>
      </c>
      <c r="H732">
        <v>1071</v>
      </c>
      <c r="I732" s="8"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v>42147.208333333328</v>
      </c>
      <c r="O732" s="13"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v>90.25</v>
      </c>
      <c r="G733" s="23" t="s">
        <v>74</v>
      </c>
      <c r="H733">
        <v>219</v>
      </c>
      <c r="I733" s="8"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v>42939.208333333328</v>
      </c>
      <c r="O733" s="13"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v>91.984615384615381</v>
      </c>
      <c r="G734" s="20" t="s">
        <v>14</v>
      </c>
      <c r="H734">
        <v>1121</v>
      </c>
      <c r="I734" s="8"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v>42816.208333333328</v>
      </c>
      <c r="O734" s="13"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v>527.00632911392404</v>
      </c>
      <c r="G735" s="21" t="s">
        <v>20</v>
      </c>
      <c r="H735">
        <v>980</v>
      </c>
      <c r="I735" s="8"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v>41844.208333333336</v>
      </c>
      <c r="O735" s="13"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v>319.14285714285711</v>
      </c>
      <c r="G736" s="21" t="s">
        <v>20</v>
      </c>
      <c r="H736">
        <v>536</v>
      </c>
      <c r="I736" s="8"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v>42763.25</v>
      </c>
      <c r="O736" s="13"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v>354.18867924528303</v>
      </c>
      <c r="G737" s="21" t="s">
        <v>20</v>
      </c>
      <c r="H737">
        <v>1991</v>
      </c>
      <c r="I737" s="8"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v>42459.208333333328</v>
      </c>
      <c r="O737" s="13"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v>32.896103896103895</v>
      </c>
      <c r="G738" s="23" t="s">
        <v>74</v>
      </c>
      <c r="H738">
        <v>29</v>
      </c>
      <c r="I738" s="8"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v>42055.25</v>
      </c>
      <c r="O738" s="13"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v>135.8918918918919</v>
      </c>
      <c r="G739" s="21" t="s">
        <v>20</v>
      </c>
      <c r="H739">
        <v>180</v>
      </c>
      <c r="I739" s="8"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v>42685.25</v>
      </c>
      <c r="O739" s="13"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v>2.0843373493975905</v>
      </c>
      <c r="G740" s="20" t="s">
        <v>14</v>
      </c>
      <c r="H740">
        <v>15</v>
      </c>
      <c r="I740" s="8"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v>41959.25</v>
      </c>
      <c r="O740" s="13"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v>61</v>
      </c>
      <c r="G741" s="20" t="s">
        <v>14</v>
      </c>
      <c r="H741">
        <v>191</v>
      </c>
      <c r="I741" s="8"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v>41089.208333333336</v>
      </c>
      <c r="O741" s="13"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v>30.037735849056602</v>
      </c>
      <c r="G742" s="20" t="s">
        <v>14</v>
      </c>
      <c r="H742">
        <v>16</v>
      </c>
      <c r="I742" s="8"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v>42769.25</v>
      </c>
      <c r="O742" s="13"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v>1179.1666666666665</v>
      </c>
      <c r="G743" s="21" t="s">
        <v>20</v>
      </c>
      <c r="H743">
        <v>130</v>
      </c>
      <c r="I743" s="8"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v>40321.208333333336</v>
      </c>
      <c r="O743" s="13"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v>1126.0833333333335</v>
      </c>
      <c r="G744" s="21" t="s">
        <v>20</v>
      </c>
      <c r="H744">
        <v>122</v>
      </c>
      <c r="I744" s="8"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v>40197.25</v>
      </c>
      <c r="O744" s="13"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v>12.923076923076923</v>
      </c>
      <c r="G745" s="20" t="s">
        <v>14</v>
      </c>
      <c r="H745">
        <v>17</v>
      </c>
      <c r="I745" s="8"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v>42298.208333333328</v>
      </c>
      <c r="O745" s="13"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v>712</v>
      </c>
      <c r="G746" s="21" t="s">
        <v>20</v>
      </c>
      <c r="H746">
        <v>140</v>
      </c>
      <c r="I746" s="8"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v>43322.208333333328</v>
      </c>
      <c r="O746" s="13"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v>30.304347826086957</v>
      </c>
      <c r="G747" s="20" t="s">
        <v>14</v>
      </c>
      <c r="H747">
        <v>34</v>
      </c>
      <c r="I747" s="8"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v>40328.208333333336</v>
      </c>
      <c r="O747" s="13"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v>212.50896057347671</v>
      </c>
      <c r="G748" s="21" t="s">
        <v>20</v>
      </c>
      <c r="H748">
        <v>3388</v>
      </c>
      <c r="I748" s="8"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v>40825.208333333336</v>
      </c>
      <c r="O748" s="13"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v>228.85714285714286</v>
      </c>
      <c r="G749" s="21" t="s">
        <v>20</v>
      </c>
      <c r="H749">
        <v>280</v>
      </c>
      <c r="I749" s="8"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v>40423.208333333336</v>
      </c>
      <c r="O749" s="13"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v>34.959979476654695</v>
      </c>
      <c r="G750" s="23" t="s">
        <v>74</v>
      </c>
      <c r="H750">
        <v>614</v>
      </c>
      <c r="I750" s="8"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v>40238.25</v>
      </c>
      <c r="O750" s="13"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v>157.29069767441862</v>
      </c>
      <c r="G751" s="21" t="s">
        <v>20</v>
      </c>
      <c r="H751">
        <v>366</v>
      </c>
      <c r="I751" s="8"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v>41920.208333333336</v>
      </c>
      <c r="O751" s="13"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v>1</v>
      </c>
      <c r="G752" s="20" t="s">
        <v>14</v>
      </c>
      <c r="H752">
        <v>1</v>
      </c>
      <c r="I752" s="8"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v>40360.208333333336</v>
      </c>
      <c r="O752" s="13"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v>232.30555555555554</v>
      </c>
      <c r="G753" s="21" t="s">
        <v>20</v>
      </c>
      <c r="H753">
        <v>270</v>
      </c>
      <c r="I753" s="8"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v>42446.208333333328</v>
      </c>
      <c r="O753" s="13"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v>92.448275862068968</v>
      </c>
      <c r="G754" s="23" t="s">
        <v>74</v>
      </c>
      <c r="H754">
        <v>114</v>
      </c>
      <c r="I754" s="8"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v>40395.208333333336</v>
      </c>
      <c r="O754" s="13"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v>256.70212765957444</v>
      </c>
      <c r="G755" s="21" t="s">
        <v>20</v>
      </c>
      <c r="H755">
        <v>137</v>
      </c>
      <c r="I755" s="8"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v>40321.208333333336</v>
      </c>
      <c r="O755" s="13"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v>168.47017045454547</v>
      </c>
      <c r="G756" s="21" t="s">
        <v>20</v>
      </c>
      <c r="H756">
        <v>3205</v>
      </c>
      <c r="I756" s="8"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v>41210.208333333336</v>
      </c>
      <c r="O756" s="13"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v>166.57777777777778</v>
      </c>
      <c r="G757" s="21" t="s">
        <v>20</v>
      </c>
      <c r="H757">
        <v>288</v>
      </c>
      <c r="I757" s="8"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v>43096.25</v>
      </c>
      <c r="O757" s="13"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v>772.07692307692309</v>
      </c>
      <c r="G758" s="21" t="s">
        <v>20</v>
      </c>
      <c r="H758">
        <v>148</v>
      </c>
      <c r="I758" s="8"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v>42024.25</v>
      </c>
      <c r="O758" s="13"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v>406.85714285714283</v>
      </c>
      <c r="G759" s="21" t="s">
        <v>20</v>
      </c>
      <c r="H759">
        <v>114</v>
      </c>
      <c r="I759" s="8"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v>40675.208333333336</v>
      </c>
      <c r="O759" s="13"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v>564.20608108108115</v>
      </c>
      <c r="G760" s="21" t="s">
        <v>20</v>
      </c>
      <c r="H760">
        <v>1518</v>
      </c>
      <c r="I760" s="8"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v>41936.208333333336</v>
      </c>
      <c r="O760" s="13"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v>68.426865671641792</v>
      </c>
      <c r="G761" s="20" t="s">
        <v>14</v>
      </c>
      <c r="H761">
        <v>1274</v>
      </c>
      <c r="I761" s="8"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v>43136.25</v>
      </c>
      <c r="O761" s="13"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v>34.351966873706004</v>
      </c>
      <c r="G762" s="20" t="s">
        <v>14</v>
      </c>
      <c r="H762">
        <v>210</v>
      </c>
      <c r="I762" s="8"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v>43678.208333333328</v>
      </c>
      <c r="O762" s="13"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v>655.4545454545455</v>
      </c>
      <c r="G763" s="21" t="s">
        <v>20</v>
      </c>
      <c r="H763">
        <v>166</v>
      </c>
      <c r="I763" s="8"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v>42938.208333333328</v>
      </c>
      <c r="O763" s="13"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v>177.25714285714284</v>
      </c>
      <c r="G764" s="21" t="s">
        <v>20</v>
      </c>
      <c r="H764">
        <v>100</v>
      </c>
      <c r="I764" s="8"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v>41241.25</v>
      </c>
      <c r="O764" s="13"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v>113.17857142857144</v>
      </c>
      <c r="G765" s="21" t="s">
        <v>20</v>
      </c>
      <c r="H765">
        <v>235</v>
      </c>
      <c r="I765" s="8"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v>41037.208333333336</v>
      </c>
      <c r="O765" s="13"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v>728.18181818181824</v>
      </c>
      <c r="G766" s="21" t="s">
        <v>20</v>
      </c>
      <c r="H766">
        <v>148</v>
      </c>
      <c r="I766" s="8"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v>40676.208333333336</v>
      </c>
      <c r="O766" s="13"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v>208.33333333333334</v>
      </c>
      <c r="G767" s="21" t="s">
        <v>20</v>
      </c>
      <c r="H767">
        <v>198</v>
      </c>
      <c r="I767" s="8"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v>42840.208333333328</v>
      </c>
      <c r="O767" s="13"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v>31.171232876712331</v>
      </c>
      <c r="G768" s="20" t="s">
        <v>14</v>
      </c>
      <c r="H768">
        <v>248</v>
      </c>
      <c r="I768" s="8"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v>43362.208333333328</v>
      </c>
      <c r="O768" s="13"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v>56.967078189300416</v>
      </c>
      <c r="G769" s="20" t="s">
        <v>14</v>
      </c>
      <c r="H769">
        <v>513</v>
      </c>
      <c r="I769" s="8"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v>42283.208333333328</v>
      </c>
      <c r="O769" s="13"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v>231</v>
      </c>
      <c r="G770" s="21" t="s">
        <v>20</v>
      </c>
      <c r="H770">
        <v>150</v>
      </c>
      <c r="I770" s="8"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v>41619.25</v>
      </c>
      <c r="O770" s="13"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v>86.867834394904463</v>
      </c>
      <c r="G771" s="20" t="s">
        <v>14</v>
      </c>
      <c r="H771">
        <v>3410</v>
      </c>
      <c r="I771" s="8"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v>41501.208333333336</v>
      </c>
      <c r="O771" s="13"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v>270.74418604651163</v>
      </c>
      <c r="G772" s="21" t="s">
        <v>20</v>
      </c>
      <c r="H772">
        <v>216</v>
      </c>
      <c r="I772" s="8"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v>41743.208333333336</v>
      </c>
      <c r="O772" s="13"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v>49.446428571428569</v>
      </c>
      <c r="G773" s="23" t="s">
        <v>74</v>
      </c>
      <c r="H773">
        <v>26</v>
      </c>
      <c r="I773" s="8"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v>43491.25</v>
      </c>
      <c r="O773" s="13"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v>113.3596256684492</v>
      </c>
      <c r="G774" s="21" t="s">
        <v>20</v>
      </c>
      <c r="H774">
        <v>5139</v>
      </c>
      <c r="I774" s="8"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v>43505.25</v>
      </c>
      <c r="O774" s="13"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v>190.55555555555554</v>
      </c>
      <c r="G775" s="21" t="s">
        <v>20</v>
      </c>
      <c r="H775">
        <v>2353</v>
      </c>
      <c r="I775" s="8"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v>42838.208333333328</v>
      </c>
      <c r="O775" s="13"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v>135.5</v>
      </c>
      <c r="G776" s="21" t="s">
        <v>20</v>
      </c>
      <c r="H776">
        <v>78</v>
      </c>
      <c r="I776" s="8"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v>42513.208333333328</v>
      </c>
      <c r="O776" s="13"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v>10.297872340425531</v>
      </c>
      <c r="G777" s="20" t="s">
        <v>14</v>
      </c>
      <c r="H777">
        <v>10</v>
      </c>
      <c r="I777" s="8"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v>41949.25</v>
      </c>
      <c r="O777" s="13"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v>65.544223826714799</v>
      </c>
      <c r="G778" s="20" t="s">
        <v>14</v>
      </c>
      <c r="H778">
        <v>2201</v>
      </c>
      <c r="I778" s="8"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v>43650.208333333328</v>
      </c>
      <c r="O778" s="13"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v>49.026652452025587</v>
      </c>
      <c r="G779" s="20" t="s">
        <v>14</v>
      </c>
      <c r="H779">
        <v>676</v>
      </c>
      <c r="I779" s="8"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v>40809.208333333336</v>
      </c>
      <c r="O779" s="13"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v>787.92307692307691</v>
      </c>
      <c r="G780" s="21" t="s">
        <v>20</v>
      </c>
      <c r="H780">
        <v>174</v>
      </c>
      <c r="I780" s="8"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v>40768.208333333336</v>
      </c>
      <c r="O780" s="13"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v>80.306347746090154</v>
      </c>
      <c r="G781" s="20" t="s">
        <v>14</v>
      </c>
      <c r="H781">
        <v>831</v>
      </c>
      <c r="I781" s="8"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v>42230.208333333328</v>
      </c>
      <c r="O781" s="13"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v>106.29411764705883</v>
      </c>
      <c r="G782" s="21" t="s">
        <v>20</v>
      </c>
      <c r="H782">
        <v>164</v>
      </c>
      <c r="I782" s="8"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v>42573.208333333328</v>
      </c>
      <c r="O782" s="13"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v>50.735632183908038</v>
      </c>
      <c r="G783" s="23" t="s">
        <v>74</v>
      </c>
      <c r="H783">
        <v>56</v>
      </c>
      <c r="I783" s="8"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v>40482.208333333336</v>
      </c>
      <c r="O783" s="13"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v>215.31372549019611</v>
      </c>
      <c r="G784" s="21" t="s">
        <v>20</v>
      </c>
      <c r="H784">
        <v>161</v>
      </c>
      <c r="I784" s="8"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v>40603.25</v>
      </c>
      <c r="O784" s="13"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v>141.22972972972974</v>
      </c>
      <c r="G785" s="21" t="s">
        <v>20</v>
      </c>
      <c r="H785">
        <v>138</v>
      </c>
      <c r="I785" s="8"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v>41625.25</v>
      </c>
      <c r="O785" s="13"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v>115.33745781777279</v>
      </c>
      <c r="G786" s="21" t="s">
        <v>20</v>
      </c>
      <c r="H786">
        <v>3308</v>
      </c>
      <c r="I786" s="8"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v>42435.25</v>
      </c>
      <c r="O786" s="13"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v>193.11940298507463</v>
      </c>
      <c r="G787" s="21" t="s">
        <v>20</v>
      </c>
      <c r="H787">
        <v>127</v>
      </c>
      <c r="I787" s="8"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v>43582.208333333328</v>
      </c>
      <c r="O787" s="13"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v>729.73333333333335</v>
      </c>
      <c r="G788" s="21" t="s">
        <v>20</v>
      </c>
      <c r="H788">
        <v>207</v>
      </c>
      <c r="I788" s="8"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v>43186.208333333328</v>
      </c>
      <c r="O788" s="13"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v>99.66339869281046</v>
      </c>
      <c r="G789" s="20" t="s">
        <v>14</v>
      </c>
      <c r="H789">
        <v>859</v>
      </c>
      <c r="I789" s="8"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v>40684.208333333336</v>
      </c>
      <c r="O789" s="13"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v>88.166666666666671</v>
      </c>
      <c r="G790" s="22" t="s">
        <v>47</v>
      </c>
      <c r="H790">
        <v>31</v>
      </c>
      <c r="I790" s="8"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v>41202.208333333336</v>
      </c>
      <c r="O790" s="13"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v>37.233333333333334</v>
      </c>
      <c r="G791" s="20" t="s">
        <v>14</v>
      </c>
      <c r="H791">
        <v>45</v>
      </c>
      <c r="I791" s="8"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v>41786.208333333336</v>
      </c>
      <c r="O791" s="13"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v>30.540075309306079</v>
      </c>
      <c r="G792" s="23" t="s">
        <v>74</v>
      </c>
      <c r="H792">
        <v>1113</v>
      </c>
      <c r="I792" s="8"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v>40223.25</v>
      </c>
      <c r="O792" s="13"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v>25.714285714285712</v>
      </c>
      <c r="G793" s="20" t="s">
        <v>14</v>
      </c>
      <c r="H793">
        <v>6</v>
      </c>
      <c r="I793" s="8"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v>42715.25</v>
      </c>
      <c r="O793" s="13"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v>34</v>
      </c>
      <c r="G794" s="20" t="s">
        <v>14</v>
      </c>
      <c r="H794">
        <v>7</v>
      </c>
      <c r="I794" s="8"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v>41451.208333333336</v>
      </c>
      <c r="O794" s="13"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v>1185.909090909091</v>
      </c>
      <c r="G795" s="21" t="s">
        <v>20</v>
      </c>
      <c r="H795">
        <v>181</v>
      </c>
      <c r="I795" s="8"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v>41450.208333333336</v>
      </c>
      <c r="O795" s="13"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v>125.39393939393939</v>
      </c>
      <c r="G796" s="21" t="s">
        <v>20</v>
      </c>
      <c r="H796">
        <v>110</v>
      </c>
      <c r="I796" s="8"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v>43091.25</v>
      </c>
      <c r="O796" s="13"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v>14.394366197183098</v>
      </c>
      <c r="G797" s="20" t="s">
        <v>14</v>
      </c>
      <c r="H797">
        <v>31</v>
      </c>
      <c r="I797" s="8"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v>42675.208333333328</v>
      </c>
      <c r="O797" s="13"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v>54.807692307692314</v>
      </c>
      <c r="G798" s="20" t="s">
        <v>14</v>
      </c>
      <c r="H798">
        <v>78</v>
      </c>
      <c r="I798" s="8"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v>41859.208333333336</v>
      </c>
      <c r="O798" s="13"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v>109.63157894736841</v>
      </c>
      <c r="G799" s="21" t="s">
        <v>20</v>
      </c>
      <c r="H799">
        <v>185</v>
      </c>
      <c r="I799" s="8"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v>43464.25</v>
      </c>
      <c r="O799" s="13"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v>188.47058823529412</v>
      </c>
      <c r="G800" s="21" t="s">
        <v>20</v>
      </c>
      <c r="H800">
        <v>121</v>
      </c>
      <c r="I800" s="8"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v>41060.208333333336</v>
      </c>
      <c r="O800" s="13"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v>87.008284023668637</v>
      </c>
      <c r="G801" s="20" t="s">
        <v>14</v>
      </c>
      <c r="H801">
        <v>1225</v>
      </c>
      <c r="I801" s="8"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v>42399.25</v>
      </c>
      <c r="O801" s="13"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v>1</v>
      </c>
      <c r="G802" s="20" t="s">
        <v>14</v>
      </c>
      <c r="H802">
        <v>1</v>
      </c>
      <c r="I802" s="8"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v>42167.208333333328</v>
      </c>
      <c r="O802" s="13"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v>202.9130434782609</v>
      </c>
      <c r="G803" s="21" t="s">
        <v>20</v>
      </c>
      <c r="H803">
        <v>106</v>
      </c>
      <c r="I803" s="8"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v>43830.25</v>
      </c>
      <c r="O803" s="13"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v>197.03225806451613</v>
      </c>
      <c r="G804" s="21" t="s">
        <v>20</v>
      </c>
      <c r="H804">
        <v>142</v>
      </c>
      <c r="I804" s="8"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v>43650.208333333328</v>
      </c>
      <c r="O804" s="13"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v>107</v>
      </c>
      <c r="G805" s="21" t="s">
        <v>20</v>
      </c>
      <c r="H805">
        <v>233</v>
      </c>
      <c r="I805" s="8"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v>43492.25</v>
      </c>
      <c r="O805" s="13"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v>268.73076923076923</v>
      </c>
      <c r="G806" s="21" t="s">
        <v>20</v>
      </c>
      <c r="H806">
        <v>218</v>
      </c>
      <c r="I806" s="8"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v>43102.25</v>
      </c>
      <c r="O806" s="13"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v>50.845360824742272</v>
      </c>
      <c r="G807" s="20" t="s">
        <v>14</v>
      </c>
      <c r="H807">
        <v>67</v>
      </c>
      <c r="I807" s="8"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v>41958.25</v>
      </c>
      <c r="O807" s="13"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v>1180.2857142857142</v>
      </c>
      <c r="G808" s="21" t="s">
        <v>20</v>
      </c>
      <c r="H808">
        <v>76</v>
      </c>
      <c r="I808" s="8"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v>40973.25</v>
      </c>
      <c r="O808" s="13"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v>264</v>
      </c>
      <c r="G809" s="21" t="s">
        <v>20</v>
      </c>
      <c r="H809">
        <v>43</v>
      </c>
      <c r="I809" s="8"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v>43753.208333333328</v>
      </c>
      <c r="O809" s="13"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v>30.44230769230769</v>
      </c>
      <c r="G810" s="20" t="s">
        <v>14</v>
      </c>
      <c r="H810">
        <v>19</v>
      </c>
      <c r="I810" s="8"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v>42507.208333333328</v>
      </c>
      <c r="O810" s="13"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v>62.880681818181813</v>
      </c>
      <c r="G811" s="20" t="s">
        <v>14</v>
      </c>
      <c r="H811">
        <v>2108</v>
      </c>
      <c r="I811" s="8"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v>41135.208333333336</v>
      </c>
      <c r="O811" s="13"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v>193.125</v>
      </c>
      <c r="G812" s="21" t="s">
        <v>20</v>
      </c>
      <c r="H812">
        <v>221</v>
      </c>
      <c r="I812" s="8"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v>43067.25</v>
      </c>
      <c r="O812" s="13"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v>77.102702702702715</v>
      </c>
      <c r="G813" s="20" t="s">
        <v>14</v>
      </c>
      <c r="H813">
        <v>679</v>
      </c>
      <c r="I813" s="8"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v>42378.25</v>
      </c>
      <c r="O813" s="13"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v>225.52763819095478</v>
      </c>
      <c r="G814" s="21" t="s">
        <v>20</v>
      </c>
      <c r="H814">
        <v>2805</v>
      </c>
      <c r="I814" s="8"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v>43206.208333333328</v>
      </c>
      <c r="O814" s="13"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v>239.40625</v>
      </c>
      <c r="G815" s="21" t="s">
        <v>20</v>
      </c>
      <c r="H815">
        <v>68</v>
      </c>
      <c r="I815" s="8"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v>41148.208333333336</v>
      </c>
      <c r="O815" s="13"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v>92.1875</v>
      </c>
      <c r="G816" s="20" t="s">
        <v>14</v>
      </c>
      <c r="H816">
        <v>36</v>
      </c>
      <c r="I816" s="8"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v>42517.208333333328</v>
      </c>
      <c r="O816" s="13"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v>130.23333333333335</v>
      </c>
      <c r="G817" s="21" t="s">
        <v>20</v>
      </c>
      <c r="H817">
        <v>183</v>
      </c>
      <c r="I817" s="8"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v>43068.25</v>
      </c>
      <c r="O817" s="13"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v>615.21739130434787</v>
      </c>
      <c r="G818" s="21" t="s">
        <v>20</v>
      </c>
      <c r="H818">
        <v>133</v>
      </c>
      <c r="I818" s="8"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v>41680.25</v>
      </c>
      <c r="O818" s="13"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v>368.79532163742692</v>
      </c>
      <c r="G819" s="21" t="s">
        <v>20</v>
      </c>
      <c r="H819">
        <v>2489</v>
      </c>
      <c r="I819" s="8"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v>43589.208333333328</v>
      </c>
      <c r="O819" s="13"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v>1094.8571428571429</v>
      </c>
      <c r="G820" s="21" t="s">
        <v>20</v>
      </c>
      <c r="H820">
        <v>69</v>
      </c>
      <c r="I820" s="8"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v>43486.25</v>
      </c>
      <c r="O820" s="13"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v>50.662921348314605</v>
      </c>
      <c r="G821" s="20" t="s">
        <v>14</v>
      </c>
      <c r="H821">
        <v>47</v>
      </c>
      <c r="I821" s="8"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v>41237.25</v>
      </c>
      <c r="O821" s="13"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v>800.6</v>
      </c>
      <c r="G822" s="21" t="s">
        <v>20</v>
      </c>
      <c r="H822">
        <v>279</v>
      </c>
      <c r="I822" s="8"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v>43310.208333333328</v>
      </c>
      <c r="O822" s="13"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v>291.28571428571428</v>
      </c>
      <c r="G823" s="21" t="s">
        <v>20</v>
      </c>
      <c r="H823">
        <v>210</v>
      </c>
      <c r="I823" s="8"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v>42794.25</v>
      </c>
      <c r="O823" s="13"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v>349.9666666666667</v>
      </c>
      <c r="G824" s="21" t="s">
        <v>20</v>
      </c>
      <c r="H824">
        <v>2100</v>
      </c>
      <c r="I824" s="8"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v>41698.25</v>
      </c>
      <c r="O824" s="13"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v>357.07317073170731</v>
      </c>
      <c r="G825" s="21" t="s">
        <v>20</v>
      </c>
      <c r="H825">
        <v>252</v>
      </c>
      <c r="I825" s="8"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v>41892.208333333336</v>
      </c>
      <c r="O825" s="13"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v>126.48941176470588</v>
      </c>
      <c r="G826" s="21" t="s">
        <v>20</v>
      </c>
      <c r="H826">
        <v>1280</v>
      </c>
      <c r="I826" s="8"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v>40348.208333333336</v>
      </c>
      <c r="O826" s="13"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v>387.5</v>
      </c>
      <c r="G827" s="21" t="s">
        <v>20</v>
      </c>
      <c r="H827">
        <v>157</v>
      </c>
      <c r="I827" s="8"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v>42941.208333333328</v>
      </c>
      <c r="O827" s="13"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v>457.03571428571428</v>
      </c>
      <c r="G828" s="21" t="s">
        <v>20</v>
      </c>
      <c r="H828">
        <v>194</v>
      </c>
      <c r="I828" s="8"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v>40525.25</v>
      </c>
      <c r="O828" s="13"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v>266.69565217391306</v>
      </c>
      <c r="G829" s="21" t="s">
        <v>20</v>
      </c>
      <c r="H829">
        <v>82</v>
      </c>
      <c r="I829" s="8"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v>40666.208333333336</v>
      </c>
      <c r="O829" s="13"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v>69</v>
      </c>
      <c r="G830" s="20" t="s">
        <v>14</v>
      </c>
      <c r="H830">
        <v>70</v>
      </c>
      <c r="I830" s="8"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v>43340.208333333328</v>
      </c>
      <c r="O830" s="13"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v>51.34375</v>
      </c>
      <c r="G831" s="20" t="s">
        <v>14</v>
      </c>
      <c r="H831">
        <v>154</v>
      </c>
      <c r="I831" s="8"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v>42164.208333333328</v>
      </c>
      <c r="O831" s="13"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v>1.1710526315789473</v>
      </c>
      <c r="G832" s="20" t="s">
        <v>14</v>
      </c>
      <c r="H832">
        <v>22</v>
      </c>
      <c r="I832" s="8"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v>43103.25</v>
      </c>
      <c r="O832" s="13"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v>108.97734294541709</v>
      </c>
      <c r="G833" s="21" t="s">
        <v>20</v>
      </c>
      <c r="H833">
        <v>4233</v>
      </c>
      <c r="I833" s="8"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v>40994.208333333336</v>
      </c>
      <c r="O833" s="13"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v>315.17592592592592</v>
      </c>
      <c r="G834" s="21" t="s">
        <v>20</v>
      </c>
      <c r="H834">
        <v>1297</v>
      </c>
      <c r="I834" s="8"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v>42299.208333333328</v>
      </c>
      <c r="O834" s="13"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v>157.69117647058823</v>
      </c>
      <c r="G835" s="21" t="s">
        <v>20</v>
      </c>
      <c r="H835">
        <v>165</v>
      </c>
      <c r="I835" s="8"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v>40588.25</v>
      </c>
      <c r="O835" s="13"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v>153.8082191780822</v>
      </c>
      <c r="G836" s="21" t="s">
        <v>20</v>
      </c>
      <c r="H836">
        <v>119</v>
      </c>
      <c r="I836" s="8"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v>41448.208333333336</v>
      </c>
      <c r="O836" s="13"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v>89.738979118329468</v>
      </c>
      <c r="G837" s="20" t="s">
        <v>14</v>
      </c>
      <c r="H837">
        <v>1758</v>
      </c>
      <c r="I837" s="8"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v>42063.25</v>
      </c>
      <c r="O837" s="13"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v>75.135802469135797</v>
      </c>
      <c r="G838" s="20" t="s">
        <v>14</v>
      </c>
      <c r="H838">
        <v>94</v>
      </c>
      <c r="I838" s="8"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v>40214.25</v>
      </c>
      <c r="O838" s="13"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v>852.88135593220341</v>
      </c>
      <c r="G839" s="21" t="s">
        <v>20</v>
      </c>
      <c r="H839">
        <v>1797</v>
      </c>
      <c r="I839" s="8"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v>40629.208333333336</v>
      </c>
      <c r="O839" s="13"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v>138.90625</v>
      </c>
      <c r="G840" s="21" t="s">
        <v>20</v>
      </c>
      <c r="H840">
        <v>261</v>
      </c>
      <c r="I840" s="8"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v>43370.208333333328</v>
      </c>
      <c r="O840" s="13"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v>190.18181818181819</v>
      </c>
      <c r="G841" s="21" t="s">
        <v>20</v>
      </c>
      <c r="H841">
        <v>157</v>
      </c>
      <c r="I841" s="8"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v>41715.208333333336</v>
      </c>
      <c r="O841" s="13"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v>100.24333619948409</v>
      </c>
      <c r="G842" s="21" t="s">
        <v>20</v>
      </c>
      <c r="H842">
        <v>3533</v>
      </c>
      <c r="I842" s="8"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v>41836.208333333336</v>
      </c>
      <c r="O842" s="13"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v>142.75824175824175</v>
      </c>
      <c r="G843" s="21" t="s">
        <v>20</v>
      </c>
      <c r="H843">
        <v>155</v>
      </c>
      <c r="I843" s="8"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v>42419.25</v>
      </c>
      <c r="O843" s="13"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v>563.13333333333333</v>
      </c>
      <c r="G844" s="21" t="s">
        <v>20</v>
      </c>
      <c r="H844">
        <v>132</v>
      </c>
      <c r="I844" s="8"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v>43266.208333333328</v>
      </c>
      <c r="O844" s="13"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v>30.715909090909086</v>
      </c>
      <c r="G845" s="20" t="s">
        <v>14</v>
      </c>
      <c r="H845">
        <v>33</v>
      </c>
      <c r="I845" s="8"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v>43338.208333333328</v>
      </c>
      <c r="O845" s="13"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v>99.39772727272728</v>
      </c>
      <c r="G846" s="23" t="s">
        <v>74</v>
      </c>
      <c r="H846">
        <v>94</v>
      </c>
      <c r="I846" s="8"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v>40930.25</v>
      </c>
      <c r="O846" s="13"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v>197.54935622317598</v>
      </c>
      <c r="G847" s="21" t="s">
        <v>20</v>
      </c>
      <c r="H847">
        <v>1354</v>
      </c>
      <c r="I847" s="8"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v>43235.208333333328</v>
      </c>
      <c r="O847" s="13"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v>508.5</v>
      </c>
      <c r="G848" s="21" t="s">
        <v>20</v>
      </c>
      <c r="H848">
        <v>48</v>
      </c>
      <c r="I848" s="8"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v>43302.208333333328</v>
      </c>
      <c r="O848" s="13"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v>237.74468085106383</v>
      </c>
      <c r="G849" s="21" t="s">
        <v>20</v>
      </c>
      <c r="H849">
        <v>110</v>
      </c>
      <c r="I849" s="8"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v>43107.25</v>
      </c>
      <c r="O849" s="13"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v>338.46875</v>
      </c>
      <c r="G850" s="21" t="s">
        <v>20</v>
      </c>
      <c r="H850">
        <v>172</v>
      </c>
      <c r="I850" s="8"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v>40341.208333333336</v>
      </c>
      <c r="O850" s="13"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v>133.08955223880596</v>
      </c>
      <c r="G851" s="21" t="s">
        <v>20</v>
      </c>
      <c r="H851">
        <v>307</v>
      </c>
      <c r="I851" s="8"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v>40948.25</v>
      </c>
      <c r="O851" s="13"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v>1</v>
      </c>
      <c r="G852" s="20" t="s">
        <v>14</v>
      </c>
      <c r="H852">
        <v>1</v>
      </c>
      <c r="I852" s="8"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v>40866.25</v>
      </c>
      <c r="O852" s="13"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v>207.79999999999998</v>
      </c>
      <c r="G853" s="21" t="s">
        <v>20</v>
      </c>
      <c r="H853">
        <v>160</v>
      </c>
      <c r="I853" s="8"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v>41031.208333333336</v>
      </c>
      <c r="O853" s="13"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v>51.122448979591837</v>
      </c>
      <c r="G854" s="20" t="s">
        <v>14</v>
      </c>
      <c r="H854">
        <v>31</v>
      </c>
      <c r="I854" s="8"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v>40740.208333333336</v>
      </c>
      <c r="O854" s="13"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v>652.05847953216369</v>
      </c>
      <c r="G855" s="21" t="s">
        <v>20</v>
      </c>
      <c r="H855">
        <v>1467</v>
      </c>
      <c r="I855" s="8"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v>40714.208333333336</v>
      </c>
      <c r="O855" s="13"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v>113.63099415204678</v>
      </c>
      <c r="G856" s="21" t="s">
        <v>20</v>
      </c>
      <c r="H856">
        <v>2662</v>
      </c>
      <c r="I856" s="8"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v>43787.25</v>
      </c>
      <c r="O856" s="13"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v>102.37606837606839</v>
      </c>
      <c r="G857" s="21" t="s">
        <v>20</v>
      </c>
      <c r="H857">
        <v>452</v>
      </c>
      <c r="I857" s="8"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v>40712.208333333336</v>
      </c>
      <c r="O857" s="13"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v>356.58333333333331</v>
      </c>
      <c r="G858" s="21" t="s">
        <v>20</v>
      </c>
      <c r="H858">
        <v>158</v>
      </c>
      <c r="I858" s="8"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v>41023.208333333336</v>
      </c>
      <c r="O858" s="13"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v>139.86792452830187</v>
      </c>
      <c r="G859" s="21" t="s">
        <v>20</v>
      </c>
      <c r="H859">
        <v>225</v>
      </c>
      <c r="I859" s="8"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v>40944.25</v>
      </c>
      <c r="O859" s="13"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v>69.45</v>
      </c>
      <c r="G860" s="20" t="s">
        <v>14</v>
      </c>
      <c r="H860">
        <v>35</v>
      </c>
      <c r="I860" s="8"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v>43211.208333333328</v>
      </c>
      <c r="O860" s="13"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v>35.534246575342465</v>
      </c>
      <c r="G861" s="20" t="s">
        <v>14</v>
      </c>
      <c r="H861">
        <v>63</v>
      </c>
      <c r="I861" s="8"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v>41334.25</v>
      </c>
      <c r="O861" s="13"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v>251.65</v>
      </c>
      <c r="G862" s="21" t="s">
        <v>20</v>
      </c>
      <c r="H862">
        <v>65</v>
      </c>
      <c r="I862" s="8"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v>43515.25</v>
      </c>
      <c r="O862" s="13"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v>105.87500000000001</v>
      </c>
      <c r="G863" s="21" t="s">
        <v>20</v>
      </c>
      <c r="H863">
        <v>163</v>
      </c>
      <c r="I863" s="8"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v>40258.208333333336</v>
      </c>
      <c r="O863" s="13"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v>187.42857142857144</v>
      </c>
      <c r="G864" s="21" t="s">
        <v>20</v>
      </c>
      <c r="H864">
        <v>85</v>
      </c>
      <c r="I864" s="8"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v>40756.208333333336</v>
      </c>
      <c r="O864" s="13"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v>386.78571428571428</v>
      </c>
      <c r="G865" s="21" t="s">
        <v>20</v>
      </c>
      <c r="H865">
        <v>217</v>
      </c>
      <c r="I865" s="8"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v>42172.208333333328</v>
      </c>
      <c r="O865" s="13"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v>347.07142857142856</v>
      </c>
      <c r="G866" s="21" t="s">
        <v>20</v>
      </c>
      <c r="H866">
        <v>150</v>
      </c>
      <c r="I866" s="8"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v>42601.208333333328</v>
      </c>
      <c r="O866" s="13"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v>185.82098765432099</v>
      </c>
      <c r="G867" s="21" t="s">
        <v>20</v>
      </c>
      <c r="H867">
        <v>3272</v>
      </c>
      <c r="I867" s="8"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v>41897.208333333336</v>
      </c>
      <c r="O867" s="13"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v>43.241247264770237</v>
      </c>
      <c r="G868" s="23" t="s">
        <v>74</v>
      </c>
      <c r="H868">
        <v>898</v>
      </c>
      <c r="I868" s="8"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v>40671.208333333336</v>
      </c>
      <c r="O868" s="13"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v>162.4375</v>
      </c>
      <c r="G869" s="21" t="s">
        <v>20</v>
      </c>
      <c r="H869">
        <v>300</v>
      </c>
      <c r="I869" s="8"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v>43382.208333333328</v>
      </c>
      <c r="O869" s="13"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v>184.84285714285716</v>
      </c>
      <c r="G870" s="21" t="s">
        <v>20</v>
      </c>
      <c r="H870">
        <v>126</v>
      </c>
      <c r="I870" s="8"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v>41559.208333333336</v>
      </c>
      <c r="O870" s="13"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v>23.703520691785052</v>
      </c>
      <c r="G871" s="20" t="s">
        <v>14</v>
      </c>
      <c r="H871">
        <v>526</v>
      </c>
      <c r="I871" s="8"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v>40350.208333333336</v>
      </c>
      <c r="O871" s="13"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v>89.870129870129873</v>
      </c>
      <c r="G872" s="20" t="s">
        <v>14</v>
      </c>
      <c r="H872">
        <v>121</v>
      </c>
      <c r="I872" s="8"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v>42240.208333333328</v>
      </c>
      <c r="O872" s="13"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v>272.6041958041958</v>
      </c>
      <c r="G873" s="21" t="s">
        <v>20</v>
      </c>
      <c r="H873">
        <v>2320</v>
      </c>
      <c r="I873" s="8"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v>43040.208333333328</v>
      </c>
      <c r="O873" s="13"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v>170.04255319148936</v>
      </c>
      <c r="G874" s="21" t="s">
        <v>20</v>
      </c>
      <c r="H874">
        <v>81</v>
      </c>
      <c r="I874" s="8"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v>43346.208333333328</v>
      </c>
      <c r="O874" s="13"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v>188.28503562945369</v>
      </c>
      <c r="G875" s="21" t="s">
        <v>20</v>
      </c>
      <c r="H875">
        <v>1887</v>
      </c>
      <c r="I875" s="8"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v>41647.25</v>
      </c>
      <c r="O875" s="13"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v>346.93532338308455</v>
      </c>
      <c r="G876" s="21" t="s">
        <v>20</v>
      </c>
      <c r="H876">
        <v>4358</v>
      </c>
      <c r="I876" s="8"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v>40291.208333333336</v>
      </c>
      <c r="O876" s="13"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v>69.177215189873422</v>
      </c>
      <c r="G877" s="20" t="s">
        <v>14</v>
      </c>
      <c r="H877">
        <v>67</v>
      </c>
      <c r="I877" s="8"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v>40556.25</v>
      </c>
      <c r="O877" s="13"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v>25.433734939759034</v>
      </c>
      <c r="G878" s="20" t="s">
        <v>14</v>
      </c>
      <c r="H878">
        <v>57</v>
      </c>
      <c r="I878" s="8"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v>43624.208333333328</v>
      </c>
      <c r="O878" s="13"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v>77.400977995110026</v>
      </c>
      <c r="G879" s="20" t="s">
        <v>14</v>
      </c>
      <c r="H879">
        <v>1229</v>
      </c>
      <c r="I879" s="8"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v>42577.208333333328</v>
      </c>
      <c r="O879" s="13"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v>37.481481481481481</v>
      </c>
      <c r="G880" s="20" t="s">
        <v>14</v>
      </c>
      <c r="H880">
        <v>12</v>
      </c>
      <c r="I880" s="8"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v>43845.25</v>
      </c>
      <c r="O880" s="13"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v>543.79999999999995</v>
      </c>
      <c r="G881" s="21" t="s">
        <v>20</v>
      </c>
      <c r="H881">
        <v>53</v>
      </c>
      <c r="I881" s="8"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v>42788.25</v>
      </c>
      <c r="O881" s="13"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v>228.52189349112427</v>
      </c>
      <c r="G882" s="21" t="s">
        <v>20</v>
      </c>
      <c r="H882">
        <v>2414</v>
      </c>
      <c r="I882" s="8"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v>43667.208333333328</v>
      </c>
      <c r="O882" s="13"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v>38.948339483394832</v>
      </c>
      <c r="G883" s="20" t="s">
        <v>14</v>
      </c>
      <c r="H883">
        <v>452</v>
      </c>
      <c r="I883" s="8"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v>42194.208333333328</v>
      </c>
      <c r="O883" s="13"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v>370</v>
      </c>
      <c r="G884" s="21" t="s">
        <v>20</v>
      </c>
      <c r="H884">
        <v>80</v>
      </c>
      <c r="I884" s="8"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v>42025.25</v>
      </c>
      <c r="O884" s="13"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v>237.91176470588232</v>
      </c>
      <c r="G885" s="21" t="s">
        <v>20</v>
      </c>
      <c r="H885">
        <v>193</v>
      </c>
      <c r="I885" s="8"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v>40323.208333333336</v>
      </c>
      <c r="O885" s="13"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v>64.036299765807954</v>
      </c>
      <c r="G886" s="20" t="s">
        <v>14</v>
      </c>
      <c r="H886">
        <v>1886</v>
      </c>
      <c r="I886" s="8"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v>41763.208333333336</v>
      </c>
      <c r="O886" s="13"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v>118.27777777777777</v>
      </c>
      <c r="G887" s="21" t="s">
        <v>20</v>
      </c>
      <c r="H887">
        <v>52</v>
      </c>
      <c r="I887" s="8"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v>40335.208333333336</v>
      </c>
      <c r="O887" s="13"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v>84.824037184594957</v>
      </c>
      <c r="G888" s="20" t="s">
        <v>14</v>
      </c>
      <c r="H888">
        <v>1825</v>
      </c>
      <c r="I888" s="8"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v>40416.208333333336</v>
      </c>
      <c r="O888" s="13"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v>29.346153846153843</v>
      </c>
      <c r="G889" s="20" t="s">
        <v>14</v>
      </c>
      <c r="H889">
        <v>31</v>
      </c>
      <c r="I889" s="8"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v>42202.208333333328</v>
      </c>
      <c r="O889" s="13"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v>209.89655172413794</v>
      </c>
      <c r="G890" s="21" t="s">
        <v>20</v>
      </c>
      <c r="H890">
        <v>290</v>
      </c>
      <c r="I890" s="8"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v>42836.208333333328</v>
      </c>
      <c r="O890" s="13"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v>169.78571428571431</v>
      </c>
      <c r="G891" s="21" t="s">
        <v>20</v>
      </c>
      <c r="H891">
        <v>122</v>
      </c>
      <c r="I891" s="8"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v>41710.208333333336</v>
      </c>
      <c r="O891" s="13"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v>115.95907738095239</v>
      </c>
      <c r="G892" s="21" t="s">
        <v>20</v>
      </c>
      <c r="H892">
        <v>1470</v>
      </c>
      <c r="I892" s="8"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v>43640.208333333328</v>
      </c>
      <c r="O892" s="13"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v>258.59999999999997</v>
      </c>
      <c r="G893" s="21" t="s">
        <v>20</v>
      </c>
      <c r="H893">
        <v>165</v>
      </c>
      <c r="I893" s="8"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v>40880.25</v>
      </c>
      <c r="O893" s="13"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v>230.58333333333331</v>
      </c>
      <c r="G894" s="21" t="s">
        <v>20</v>
      </c>
      <c r="H894">
        <v>182</v>
      </c>
      <c r="I894" s="8"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v>40319.208333333336</v>
      </c>
      <c r="O894" s="13"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v>128.21428571428572</v>
      </c>
      <c r="G895" s="21" t="s">
        <v>20</v>
      </c>
      <c r="H895">
        <v>199</v>
      </c>
      <c r="I895" s="8"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v>42170.208333333328</v>
      </c>
      <c r="O895" s="13"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v>188.70588235294116</v>
      </c>
      <c r="G896" s="21" t="s">
        <v>20</v>
      </c>
      <c r="H896">
        <v>56</v>
      </c>
      <c r="I896" s="8"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v>41466.208333333336</v>
      </c>
      <c r="O896" s="13"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v>6.9511889862327907</v>
      </c>
      <c r="G897" s="20" t="s">
        <v>14</v>
      </c>
      <c r="H897">
        <v>107</v>
      </c>
      <c r="I897" s="8"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v>43134.25</v>
      </c>
      <c r="O897" s="13"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v>774.43434343434342</v>
      </c>
      <c r="G898" s="21" t="s">
        <v>20</v>
      </c>
      <c r="H898">
        <v>1460</v>
      </c>
      <c r="I898" s="8"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v>40738.208333333336</v>
      </c>
      <c r="O898" s="13"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v>27.693181818181817</v>
      </c>
      <c r="G899" s="20" t="s">
        <v>14</v>
      </c>
      <c r="H899">
        <v>27</v>
      </c>
      <c r="I899" s="8"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v>43583.208333333328</v>
      </c>
      <c r="O899" s="13"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v>52.479620323841424</v>
      </c>
      <c r="G900" s="20" t="s">
        <v>14</v>
      </c>
      <c r="H900">
        <v>1221</v>
      </c>
      <c r="I900" s="8"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v>43815.25</v>
      </c>
      <c r="O900" s="13"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v>407.09677419354841</v>
      </c>
      <c r="G901" s="21" t="s">
        <v>20</v>
      </c>
      <c r="H901">
        <v>123</v>
      </c>
      <c r="I901" s="8"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v>41554.208333333336</v>
      </c>
      <c r="O901" s="13"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v>2</v>
      </c>
      <c r="G902" s="20" t="s">
        <v>14</v>
      </c>
      <c r="H902">
        <v>1</v>
      </c>
      <c r="I902" s="8"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v>41901.208333333336</v>
      </c>
      <c r="O902" s="13"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v>156.17857142857144</v>
      </c>
      <c r="G903" s="21" t="s">
        <v>20</v>
      </c>
      <c r="H903">
        <v>159</v>
      </c>
      <c r="I903" s="8"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v>43298.208333333328</v>
      </c>
      <c r="O903" s="13"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v>252.42857142857144</v>
      </c>
      <c r="G904" s="21" t="s">
        <v>20</v>
      </c>
      <c r="H904">
        <v>110</v>
      </c>
      <c r="I904" s="8"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v>42399.25</v>
      </c>
      <c r="O904" s="13"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v>1.729268292682927</v>
      </c>
      <c r="G905" s="22" t="s">
        <v>47</v>
      </c>
      <c r="H905">
        <v>14</v>
      </c>
      <c r="I905" s="8"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v>41034.208333333336</v>
      </c>
      <c r="O905" s="13"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v>12.230769230769232</v>
      </c>
      <c r="G906" s="20" t="s">
        <v>14</v>
      </c>
      <c r="H906">
        <v>16</v>
      </c>
      <c r="I906" s="8"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v>41186.208333333336</v>
      </c>
      <c r="O906" s="13"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v>163.98734177215189</v>
      </c>
      <c r="G907" s="21" t="s">
        <v>20</v>
      </c>
      <c r="H907">
        <v>236</v>
      </c>
      <c r="I907" s="8"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v>41536.208333333336</v>
      </c>
      <c r="O907" s="13"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v>162.98181818181817</v>
      </c>
      <c r="G908" s="21" t="s">
        <v>20</v>
      </c>
      <c r="H908">
        <v>191</v>
      </c>
      <c r="I908" s="8"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v>42868.208333333328</v>
      </c>
      <c r="O908" s="13"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v>20.252747252747252</v>
      </c>
      <c r="G909" s="20" t="s">
        <v>14</v>
      </c>
      <c r="H909">
        <v>41</v>
      </c>
      <c r="I909" s="8"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v>40660.208333333336</v>
      </c>
      <c r="O909" s="13"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v>319.24083769633506</v>
      </c>
      <c r="G910" s="21" t="s">
        <v>20</v>
      </c>
      <c r="H910">
        <v>3934</v>
      </c>
      <c r="I910" s="8"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v>41031.208333333336</v>
      </c>
      <c r="O910" s="13"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v>478.94444444444446</v>
      </c>
      <c r="G911" s="21" t="s">
        <v>20</v>
      </c>
      <c r="H911">
        <v>80</v>
      </c>
      <c r="I911" s="8"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v>43255.208333333328</v>
      </c>
      <c r="O911" s="13"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v>19.556634304207122</v>
      </c>
      <c r="G912" s="23" t="s">
        <v>74</v>
      </c>
      <c r="H912">
        <v>296</v>
      </c>
      <c r="I912" s="8"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v>42026.25</v>
      </c>
      <c r="O912" s="13"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v>198.94827586206895</v>
      </c>
      <c r="G913" s="21" t="s">
        <v>20</v>
      </c>
      <c r="H913">
        <v>462</v>
      </c>
      <c r="I913" s="8"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v>43717.208333333328</v>
      </c>
      <c r="O913" s="13"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v>795</v>
      </c>
      <c r="G914" s="21" t="s">
        <v>20</v>
      </c>
      <c r="H914">
        <v>179</v>
      </c>
      <c r="I914" s="8"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v>41157.208333333336</v>
      </c>
      <c r="O914" s="13"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v>50.621082621082621</v>
      </c>
      <c r="G915" s="20" t="s">
        <v>14</v>
      </c>
      <c r="H915">
        <v>523</v>
      </c>
      <c r="I915" s="8"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v>43597.208333333328</v>
      </c>
      <c r="O915" s="13"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v>57.4375</v>
      </c>
      <c r="G916" s="20" t="s">
        <v>14</v>
      </c>
      <c r="H916">
        <v>141</v>
      </c>
      <c r="I916" s="8"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v>41490.208333333336</v>
      </c>
      <c r="O916" s="13"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v>155.62827640984909</v>
      </c>
      <c r="G917" s="21" t="s">
        <v>20</v>
      </c>
      <c r="H917">
        <v>1866</v>
      </c>
      <c r="I917" s="8"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v>42976.208333333328</v>
      </c>
      <c r="O917" s="13"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v>36.297297297297298</v>
      </c>
      <c r="G918" s="20" t="s">
        <v>14</v>
      </c>
      <c r="H918">
        <v>52</v>
      </c>
      <c r="I918" s="8"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v>41991.25</v>
      </c>
      <c r="O918" s="13"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v>58.25</v>
      </c>
      <c r="G919" s="22" t="s">
        <v>47</v>
      </c>
      <c r="H919">
        <v>27</v>
      </c>
      <c r="I919" s="8"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v>40722.208333333336</v>
      </c>
      <c r="O919" s="13"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v>237.39473684210526</v>
      </c>
      <c r="G920" s="21" t="s">
        <v>20</v>
      </c>
      <c r="H920">
        <v>156</v>
      </c>
      <c r="I920" s="8"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v>41117.208333333336</v>
      </c>
      <c r="O920" s="13"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v>58.75</v>
      </c>
      <c r="G921" s="20" t="s">
        <v>14</v>
      </c>
      <c r="H921">
        <v>225</v>
      </c>
      <c r="I921" s="8"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v>43022.208333333328</v>
      </c>
      <c r="O921" s="13"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v>182.56603773584905</v>
      </c>
      <c r="G922" s="21" t="s">
        <v>20</v>
      </c>
      <c r="H922">
        <v>255</v>
      </c>
      <c r="I922" s="8"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v>43503.25</v>
      </c>
      <c r="O922" s="13"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v>0.75436408977556113</v>
      </c>
      <c r="G923" s="20" t="s">
        <v>14</v>
      </c>
      <c r="H923">
        <v>38</v>
      </c>
      <c r="I923" s="8"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v>40951.25</v>
      </c>
      <c r="O923" s="13"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v>175.95330739299609</v>
      </c>
      <c r="G924" s="21" t="s">
        <v>20</v>
      </c>
      <c r="H924">
        <v>2261</v>
      </c>
      <c r="I924" s="8"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v>43443.25</v>
      </c>
      <c r="O924" s="13"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v>237.88235294117646</v>
      </c>
      <c r="G925" s="21" t="s">
        <v>20</v>
      </c>
      <c r="H925">
        <v>40</v>
      </c>
      <c r="I925" s="8"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v>40373.208333333336</v>
      </c>
      <c r="O925" s="13"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v>488.05076142131981</v>
      </c>
      <c r="G926" s="21" t="s">
        <v>20</v>
      </c>
      <c r="H926">
        <v>2289</v>
      </c>
      <c r="I926" s="8"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v>43769.208333333328</v>
      </c>
      <c r="O926" s="13"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v>224.06666666666669</v>
      </c>
      <c r="G927" s="21" t="s">
        <v>20</v>
      </c>
      <c r="H927">
        <v>65</v>
      </c>
      <c r="I927" s="8"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v>43000.208333333328</v>
      </c>
      <c r="O927" s="13"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v>18.126436781609197</v>
      </c>
      <c r="G928" s="20" t="s">
        <v>14</v>
      </c>
      <c r="H928">
        <v>15</v>
      </c>
      <c r="I928" s="8"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v>42502.208333333328</v>
      </c>
      <c r="O928" s="13"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v>45.847222222222221</v>
      </c>
      <c r="G929" s="20" t="s">
        <v>14</v>
      </c>
      <c r="H929">
        <v>37</v>
      </c>
      <c r="I929" s="8"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v>41102.208333333336</v>
      </c>
      <c r="O929" s="13"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v>117.31541218637993</v>
      </c>
      <c r="G930" s="21" t="s">
        <v>20</v>
      </c>
      <c r="H930">
        <v>3777</v>
      </c>
      <c r="I930" s="8"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v>41637.25</v>
      </c>
      <c r="O930" s="13"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v>217.30909090909088</v>
      </c>
      <c r="G931" s="21" t="s">
        <v>20</v>
      </c>
      <c r="H931">
        <v>184</v>
      </c>
      <c r="I931" s="8"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v>42858.208333333328</v>
      </c>
      <c r="O931" s="13"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v>112.28571428571428</v>
      </c>
      <c r="G932" s="21" t="s">
        <v>20</v>
      </c>
      <c r="H932">
        <v>85</v>
      </c>
      <c r="I932" s="8"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v>42060.25</v>
      </c>
      <c r="O932" s="13"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v>72.51898734177216</v>
      </c>
      <c r="G933" s="20" t="s">
        <v>14</v>
      </c>
      <c r="H933">
        <v>112</v>
      </c>
      <c r="I933" s="8"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v>41818.208333333336</v>
      </c>
      <c r="O933" s="13"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v>212.30434782608697</v>
      </c>
      <c r="G934" s="21" t="s">
        <v>20</v>
      </c>
      <c r="H934">
        <v>144</v>
      </c>
      <c r="I934" s="8"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v>41709.208333333336</v>
      </c>
      <c r="O934" s="13"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v>239.74657534246577</v>
      </c>
      <c r="G935" s="21" t="s">
        <v>20</v>
      </c>
      <c r="H935">
        <v>1902</v>
      </c>
      <c r="I935" s="8"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v>41372.208333333336</v>
      </c>
      <c r="O935" s="13"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v>181.93548387096774</v>
      </c>
      <c r="G936" s="21" t="s">
        <v>20</v>
      </c>
      <c r="H936">
        <v>105</v>
      </c>
      <c r="I936" s="8"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v>42422.25</v>
      </c>
      <c r="O936" s="13"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v>164.13114754098362</v>
      </c>
      <c r="G937" s="21" t="s">
        <v>20</v>
      </c>
      <c r="H937">
        <v>132</v>
      </c>
      <c r="I937" s="8"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v>42209.208333333328</v>
      </c>
      <c r="O937" s="13"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v>1.6375968992248062</v>
      </c>
      <c r="G938" s="20" t="s">
        <v>14</v>
      </c>
      <c r="H938">
        <v>21</v>
      </c>
      <c r="I938" s="8"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v>43668.208333333328</v>
      </c>
      <c r="O938" s="13"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v>49.64385964912281</v>
      </c>
      <c r="G939" s="23" t="s">
        <v>74</v>
      </c>
      <c r="H939">
        <v>976</v>
      </c>
      <c r="I939" s="8"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v>42334.25</v>
      </c>
      <c r="O939" s="13"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v>109.70652173913042</v>
      </c>
      <c r="G940" s="21" t="s">
        <v>20</v>
      </c>
      <c r="H940">
        <v>96</v>
      </c>
      <c r="I940" s="8"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v>43263.208333333328</v>
      </c>
      <c r="O940" s="13"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v>49.217948717948715</v>
      </c>
      <c r="G941" s="20" t="s">
        <v>14</v>
      </c>
      <c r="H941">
        <v>67</v>
      </c>
      <c r="I941" s="8"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v>40670.208333333336</v>
      </c>
      <c r="O941" s="13"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v>62.232323232323225</v>
      </c>
      <c r="G942" s="22" t="s">
        <v>47</v>
      </c>
      <c r="H942">
        <v>66</v>
      </c>
      <c r="I942" s="8"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v>41244.25</v>
      </c>
      <c r="O942" s="13"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v>13.05813953488372</v>
      </c>
      <c r="G943" s="20" t="s">
        <v>14</v>
      </c>
      <c r="H943">
        <v>78</v>
      </c>
      <c r="I943" s="8"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v>40552.25</v>
      </c>
      <c r="O943" s="13"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v>64.635416666666671</v>
      </c>
      <c r="G944" s="20" t="s">
        <v>14</v>
      </c>
      <c r="H944">
        <v>67</v>
      </c>
      <c r="I944" s="8"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v>40568.25</v>
      </c>
      <c r="O944" s="13"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v>159.58666666666667</v>
      </c>
      <c r="G945" s="21" t="s">
        <v>20</v>
      </c>
      <c r="H945">
        <v>114</v>
      </c>
      <c r="I945" s="8"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v>41906.208333333336</v>
      </c>
      <c r="O945" s="13"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v>81.42</v>
      </c>
      <c r="G946" s="20" t="s">
        <v>14</v>
      </c>
      <c r="H946">
        <v>263</v>
      </c>
      <c r="I946" s="8"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v>42776.25</v>
      </c>
      <c r="O946" s="13"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v>32.444767441860463</v>
      </c>
      <c r="G947" s="20" t="s">
        <v>14</v>
      </c>
      <c r="H947">
        <v>1691</v>
      </c>
      <c r="I947" s="8"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v>41004.208333333336</v>
      </c>
      <c r="O947" s="13"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v>9.9141184124918666</v>
      </c>
      <c r="G948" s="20" t="s">
        <v>14</v>
      </c>
      <c r="H948">
        <v>181</v>
      </c>
      <c r="I948" s="8"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v>40710.208333333336</v>
      </c>
      <c r="O948" s="13"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v>26.694444444444443</v>
      </c>
      <c r="G949" s="20" t="s">
        <v>14</v>
      </c>
      <c r="H949">
        <v>13</v>
      </c>
      <c r="I949" s="8"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v>41908.208333333336</v>
      </c>
      <c r="O949" s="13"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v>62.957446808510639</v>
      </c>
      <c r="G950" s="23" t="s">
        <v>74</v>
      </c>
      <c r="H950">
        <v>160</v>
      </c>
      <c r="I950" s="8"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v>41985.25</v>
      </c>
      <c r="O950" s="13"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v>161.35593220338984</v>
      </c>
      <c r="G951" s="21" t="s">
        <v>20</v>
      </c>
      <c r="H951">
        <v>203</v>
      </c>
      <c r="I951" s="8"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v>42112.208333333328</v>
      </c>
      <c r="O951" s="13"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v>5</v>
      </c>
      <c r="G952" s="20" t="s">
        <v>14</v>
      </c>
      <c r="H952">
        <v>1</v>
      </c>
      <c r="I952" s="8"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v>43571.208333333328</v>
      </c>
      <c r="O952" s="13"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v>1096.9379310344827</v>
      </c>
      <c r="G953" s="21" t="s">
        <v>20</v>
      </c>
      <c r="H953">
        <v>1559</v>
      </c>
      <c r="I953" s="8"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v>42730.25</v>
      </c>
      <c r="O953" s="13"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v>70.094158075601371</v>
      </c>
      <c r="G954" s="23" t="s">
        <v>74</v>
      </c>
      <c r="H954">
        <v>2266</v>
      </c>
      <c r="I954" s="8"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v>42591.208333333328</v>
      </c>
      <c r="O954" s="13"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v>60</v>
      </c>
      <c r="G955" s="20" t="s">
        <v>14</v>
      </c>
      <c r="H955">
        <v>21</v>
      </c>
      <c r="I955" s="8"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v>42358.25</v>
      </c>
      <c r="O955" s="13"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v>367.0985915492958</v>
      </c>
      <c r="G956" s="21" t="s">
        <v>20</v>
      </c>
      <c r="H956">
        <v>1548</v>
      </c>
      <c r="I956" s="8"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v>41174.208333333336</v>
      </c>
      <c r="O956" s="13"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v>1109</v>
      </c>
      <c r="G957" s="21" t="s">
        <v>20</v>
      </c>
      <c r="H957">
        <v>80</v>
      </c>
      <c r="I957" s="8"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v>41238.25</v>
      </c>
      <c r="O957" s="13"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v>19.028784648187631</v>
      </c>
      <c r="G958" s="20" t="s">
        <v>14</v>
      </c>
      <c r="H958">
        <v>830</v>
      </c>
      <c r="I958" s="8"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v>42360.25</v>
      </c>
      <c r="O958" s="13"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v>126.87755102040816</v>
      </c>
      <c r="G959" s="21" t="s">
        <v>20</v>
      </c>
      <c r="H959">
        <v>131</v>
      </c>
      <c r="I959" s="8"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v>40955.25</v>
      </c>
      <c r="O959" s="13"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v>734.63636363636363</v>
      </c>
      <c r="G960" s="21" t="s">
        <v>20</v>
      </c>
      <c r="H960">
        <v>112</v>
      </c>
      <c r="I960" s="8"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v>40350.208333333336</v>
      </c>
      <c r="O960" s="13"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v>4.5731034482758623</v>
      </c>
      <c r="G961" s="20" t="s">
        <v>14</v>
      </c>
      <c r="H961">
        <v>130</v>
      </c>
      <c r="I961" s="8"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v>40357.208333333336</v>
      </c>
      <c r="O961" s="13"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v>85.054545454545448</v>
      </c>
      <c r="G962" s="20" t="s">
        <v>14</v>
      </c>
      <c r="H962">
        <v>55</v>
      </c>
      <c r="I962" s="8"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v>42408.25</v>
      </c>
      <c r="O962" s="13"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v>119.29824561403508</v>
      </c>
      <c r="G963" s="21" t="s">
        <v>20</v>
      </c>
      <c r="H963">
        <v>155</v>
      </c>
      <c r="I963" s="8"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v>40591.25</v>
      </c>
      <c r="O963" s="13"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v>296.02777777777777</v>
      </c>
      <c r="G964" s="21" t="s">
        <v>20</v>
      </c>
      <c r="H964">
        <v>266</v>
      </c>
      <c r="I964" s="8"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v>41592.25</v>
      </c>
      <c r="O964" s="13"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v>84.694915254237287</v>
      </c>
      <c r="G965" s="20" t="s">
        <v>14</v>
      </c>
      <c r="H965">
        <v>114</v>
      </c>
      <c r="I965" s="8"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v>40607.25</v>
      </c>
      <c r="O965" s="13"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v>355.7837837837838</v>
      </c>
      <c r="G966" s="21" t="s">
        <v>20</v>
      </c>
      <c r="H966">
        <v>155</v>
      </c>
      <c r="I966" s="8"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v>42135.208333333328</v>
      </c>
      <c r="O966" s="13"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v>386.40909090909093</v>
      </c>
      <c r="G967" s="21" t="s">
        <v>20</v>
      </c>
      <c r="H967">
        <v>207</v>
      </c>
      <c r="I967" s="8"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v>40203.25</v>
      </c>
      <c r="O967" s="13"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v>792.23529411764707</v>
      </c>
      <c r="G968" s="21" t="s">
        <v>20</v>
      </c>
      <c r="H968">
        <v>245</v>
      </c>
      <c r="I968" s="8"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v>42901.208333333328</v>
      </c>
      <c r="O968" s="13"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v>137.03393665158373</v>
      </c>
      <c r="G969" s="21" t="s">
        <v>20</v>
      </c>
      <c r="H969">
        <v>1573</v>
      </c>
      <c r="I969" s="8"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v>41005.208333333336</v>
      </c>
      <c r="O969" s="13"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v>338.20833333333337</v>
      </c>
      <c r="G970" s="21" t="s">
        <v>20</v>
      </c>
      <c r="H970">
        <v>114</v>
      </c>
      <c r="I970" s="8"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v>40544.25</v>
      </c>
      <c r="O970" s="13"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v>108.22784810126582</v>
      </c>
      <c r="G971" s="21" t="s">
        <v>20</v>
      </c>
      <c r="H971">
        <v>93</v>
      </c>
      <c r="I971" s="8"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v>43821.25</v>
      </c>
      <c r="O971" s="13"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v>60.757639620653315</v>
      </c>
      <c r="G972" s="20" t="s">
        <v>14</v>
      </c>
      <c r="H972">
        <v>594</v>
      </c>
      <c r="I972" s="8"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v>40672.208333333336</v>
      </c>
      <c r="O972" s="13"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v>27.725490196078432</v>
      </c>
      <c r="G973" s="20" t="s">
        <v>14</v>
      </c>
      <c r="H973">
        <v>24</v>
      </c>
      <c r="I973" s="8"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v>41555.208333333336</v>
      </c>
      <c r="O973" s="13"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v>228.3934426229508</v>
      </c>
      <c r="G974" s="21" t="s">
        <v>20</v>
      </c>
      <c r="H974">
        <v>1681</v>
      </c>
      <c r="I974" s="8"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v>41792.208333333336</v>
      </c>
      <c r="O974" s="13"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v>21.615194054500414</v>
      </c>
      <c r="G975" s="20" t="s">
        <v>14</v>
      </c>
      <c r="H975">
        <v>252</v>
      </c>
      <c r="I975" s="8"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v>40522.25</v>
      </c>
      <c r="O975" s="13"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v>373.875</v>
      </c>
      <c r="G976" s="21" t="s">
        <v>20</v>
      </c>
      <c r="H976">
        <v>32</v>
      </c>
      <c r="I976" s="8"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v>41412.208333333336</v>
      </c>
      <c r="O976" s="13"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v>154.92592592592592</v>
      </c>
      <c r="G977" s="21" t="s">
        <v>20</v>
      </c>
      <c r="H977">
        <v>135</v>
      </c>
      <c r="I977" s="8"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v>42337.25</v>
      </c>
      <c r="O977" s="13"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v>322.14999999999998</v>
      </c>
      <c r="G978" s="21" t="s">
        <v>20</v>
      </c>
      <c r="H978">
        <v>140</v>
      </c>
      <c r="I978" s="8"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v>40571.25</v>
      </c>
      <c r="O978" s="13"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v>73.957142857142856</v>
      </c>
      <c r="G979" s="20" t="s">
        <v>14</v>
      </c>
      <c r="H979">
        <v>67</v>
      </c>
      <c r="I979" s="8"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v>43138.25</v>
      </c>
      <c r="O979" s="13"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v>864.1</v>
      </c>
      <c r="G980" s="21" t="s">
        <v>20</v>
      </c>
      <c r="H980">
        <v>92</v>
      </c>
      <c r="I980" s="8"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v>42686.25</v>
      </c>
      <c r="O980" s="13"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v>143.26245847176079</v>
      </c>
      <c r="G981" s="21" t="s">
        <v>20</v>
      </c>
      <c r="H981">
        <v>1015</v>
      </c>
      <c r="I981" s="8"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v>42078.208333333328</v>
      </c>
      <c r="O981" s="13"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v>40.281762295081968</v>
      </c>
      <c r="G982" s="20" t="s">
        <v>14</v>
      </c>
      <c r="H982">
        <v>742</v>
      </c>
      <c r="I982" s="8"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v>42307.208333333328</v>
      </c>
      <c r="O982" s="13"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v>178.22388059701493</v>
      </c>
      <c r="G983" s="21" t="s">
        <v>20</v>
      </c>
      <c r="H983">
        <v>323</v>
      </c>
      <c r="I983" s="8"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v>43094.25</v>
      </c>
      <c r="O983" s="13"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v>84.930555555555557</v>
      </c>
      <c r="G984" s="20" t="s">
        <v>14</v>
      </c>
      <c r="H984">
        <v>75</v>
      </c>
      <c r="I984" s="8"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v>40743.208333333336</v>
      </c>
      <c r="O984" s="13"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v>145.93648334624322</v>
      </c>
      <c r="G985" s="21" t="s">
        <v>20</v>
      </c>
      <c r="H985">
        <v>2326</v>
      </c>
      <c r="I985" s="8"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v>43681.208333333328</v>
      </c>
      <c r="O985" s="13"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v>152.46153846153848</v>
      </c>
      <c r="G986" s="21" t="s">
        <v>20</v>
      </c>
      <c r="H986">
        <v>381</v>
      </c>
      <c r="I986" s="8"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v>43716.208333333328</v>
      </c>
      <c r="O986" s="13"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v>67.129542790152414</v>
      </c>
      <c r="G987" s="20" t="s">
        <v>14</v>
      </c>
      <c r="H987">
        <v>4405</v>
      </c>
      <c r="I987" s="8"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v>41614.25</v>
      </c>
      <c r="O987" s="13"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v>40.307692307692307</v>
      </c>
      <c r="G988" s="20" t="s">
        <v>14</v>
      </c>
      <c r="H988">
        <v>92</v>
      </c>
      <c r="I988" s="8"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v>40638.208333333336</v>
      </c>
      <c r="O988" s="13"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v>216.79032258064518</v>
      </c>
      <c r="G989" s="21" t="s">
        <v>20</v>
      </c>
      <c r="H989">
        <v>480</v>
      </c>
      <c r="I989" s="8"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v>42852.208333333328</v>
      </c>
      <c r="O989" s="13"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v>52.117021276595743</v>
      </c>
      <c r="G990" s="20" t="s">
        <v>14</v>
      </c>
      <c r="H990">
        <v>64</v>
      </c>
      <c r="I990" s="8"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v>42686.25</v>
      </c>
      <c r="O990" s="13"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v>499.58333333333337</v>
      </c>
      <c r="G991" s="21" t="s">
        <v>20</v>
      </c>
      <c r="H991">
        <v>226</v>
      </c>
      <c r="I991" s="8"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v>43571.208333333328</v>
      </c>
      <c r="O991" s="13"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v>87.679487179487182</v>
      </c>
      <c r="G992" s="20" t="s">
        <v>14</v>
      </c>
      <c r="H992">
        <v>64</v>
      </c>
      <c r="I992" s="8"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v>42432.25</v>
      </c>
      <c r="O992" s="13"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v>113.17346938775511</v>
      </c>
      <c r="G993" s="21" t="s">
        <v>20</v>
      </c>
      <c r="H993">
        <v>241</v>
      </c>
      <c r="I993" s="8"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v>41907.208333333336</v>
      </c>
      <c r="O993" s="13"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v>426.54838709677421</v>
      </c>
      <c r="G994" s="21" t="s">
        <v>20</v>
      </c>
      <c r="H994">
        <v>132</v>
      </c>
      <c r="I994" s="8"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v>43227.208333333328</v>
      </c>
      <c r="O994" s="13"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v>77.632653061224488</v>
      </c>
      <c r="G995" s="23" t="s">
        <v>74</v>
      </c>
      <c r="H995">
        <v>75</v>
      </c>
      <c r="I995" s="8"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v>42362.25</v>
      </c>
      <c r="O995" s="13"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v>52.496810772501767</v>
      </c>
      <c r="G996" s="20" t="s">
        <v>14</v>
      </c>
      <c r="H996">
        <v>842</v>
      </c>
      <c r="I996" s="8"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v>41929.208333333336</v>
      </c>
      <c r="O996" s="13"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v>157.46762589928059</v>
      </c>
      <c r="G997" s="21" t="s">
        <v>20</v>
      </c>
      <c r="H997">
        <v>2043</v>
      </c>
      <c r="I997" s="8"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v>43408.208333333328</v>
      </c>
      <c r="O997" s="13"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v>72.939393939393938</v>
      </c>
      <c r="G998" s="20" t="s">
        <v>14</v>
      </c>
      <c r="H998">
        <v>112</v>
      </c>
      <c r="I998" s="8"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v>41276.25</v>
      </c>
      <c r="O998" s="13"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v>60.565789473684205</v>
      </c>
      <c r="G999" s="23" t="s">
        <v>74</v>
      </c>
      <c r="H999">
        <v>139</v>
      </c>
      <c r="I999" s="8"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v>41659.25</v>
      </c>
      <c r="O999" s="13"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v>56.791291291291287</v>
      </c>
      <c r="G1000" s="20" t="s">
        <v>14</v>
      </c>
      <c r="H1000">
        <v>374</v>
      </c>
      <c r="I1000" s="8"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v>40220.25</v>
      </c>
      <c r="O1000" s="13"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v>56.542754275427541</v>
      </c>
      <c r="G1001" s="23" t="s">
        <v>74</v>
      </c>
      <c r="H1001">
        <v>1122</v>
      </c>
      <c r="I1001" s="8"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v>42550.208333333328</v>
      </c>
      <c r="O1001" s="13"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  <row r="1002" spans="1:20" x14ac:dyDescent="0.2">
      <c r="G1002"/>
    </row>
    <row r="1003" spans="1:20" x14ac:dyDescent="0.2">
      <c r="G1003"/>
    </row>
    <row r="1004" spans="1:20" x14ac:dyDescent="0.2">
      <c r="G1004"/>
    </row>
    <row r="1005" spans="1:20" x14ac:dyDescent="0.2">
      <c r="G1005"/>
    </row>
    <row r="1006" spans="1:20" x14ac:dyDescent="0.2">
      <c r="G1006"/>
    </row>
    <row r="1007" spans="1:20" x14ac:dyDescent="0.2">
      <c r="G1007"/>
    </row>
    <row r="1008" spans="1:20" x14ac:dyDescent="0.2">
      <c r="G1008"/>
    </row>
    <row r="1009" spans="7:7" x14ac:dyDescent="0.2">
      <c r="G1009"/>
    </row>
    <row r="1010" spans="7:7" x14ac:dyDescent="0.2">
      <c r="G1010"/>
    </row>
    <row r="1011" spans="7:7" x14ac:dyDescent="0.2">
      <c r="G1011"/>
    </row>
    <row r="1012" spans="7:7" x14ac:dyDescent="0.2">
      <c r="G1012"/>
    </row>
    <row r="1013" spans="7:7" x14ac:dyDescent="0.2">
      <c r="G1013"/>
    </row>
    <row r="1014" spans="7:7" x14ac:dyDescent="0.2">
      <c r="G1014"/>
    </row>
    <row r="1015" spans="7:7" x14ac:dyDescent="0.2">
      <c r="G1015"/>
    </row>
    <row r="1016" spans="7:7" x14ac:dyDescent="0.2">
      <c r="G1016"/>
    </row>
    <row r="1017" spans="7:7" x14ac:dyDescent="0.2">
      <c r="G1017"/>
    </row>
    <row r="1018" spans="7:7" x14ac:dyDescent="0.2">
      <c r="G1018"/>
    </row>
    <row r="1019" spans="7:7" x14ac:dyDescent="0.2">
      <c r="G1019"/>
    </row>
    <row r="1020" spans="7:7" x14ac:dyDescent="0.2">
      <c r="G1020"/>
    </row>
    <row r="1021" spans="7:7" x14ac:dyDescent="0.2">
      <c r="G1021"/>
    </row>
    <row r="1022" spans="7:7" x14ac:dyDescent="0.2">
      <c r="G1022"/>
    </row>
    <row r="1023" spans="7:7" x14ac:dyDescent="0.2">
      <c r="G1023"/>
    </row>
    <row r="1024" spans="7:7" x14ac:dyDescent="0.2">
      <c r="G1024"/>
    </row>
    <row r="1025" spans="7:7" x14ac:dyDescent="0.2">
      <c r="G1025"/>
    </row>
    <row r="1026" spans="7:7" x14ac:dyDescent="0.2">
      <c r="G1026"/>
    </row>
    <row r="1027" spans="7:7" x14ac:dyDescent="0.2">
      <c r="G1027"/>
    </row>
    <row r="1028" spans="7:7" x14ac:dyDescent="0.2">
      <c r="G1028"/>
    </row>
    <row r="1029" spans="7:7" x14ac:dyDescent="0.2">
      <c r="G1029"/>
    </row>
    <row r="1030" spans="7:7" x14ac:dyDescent="0.2">
      <c r="G1030"/>
    </row>
    <row r="1031" spans="7:7" x14ac:dyDescent="0.2">
      <c r="G1031"/>
    </row>
    <row r="1032" spans="7:7" x14ac:dyDescent="0.2">
      <c r="G1032"/>
    </row>
    <row r="1033" spans="7:7" x14ac:dyDescent="0.2">
      <c r="G1033"/>
    </row>
    <row r="1034" spans="7:7" x14ac:dyDescent="0.2">
      <c r="G1034"/>
    </row>
    <row r="1035" spans="7:7" x14ac:dyDescent="0.2">
      <c r="G1035"/>
    </row>
    <row r="1036" spans="7:7" x14ac:dyDescent="0.2">
      <c r="G1036"/>
    </row>
    <row r="1037" spans="7:7" x14ac:dyDescent="0.2">
      <c r="G1037"/>
    </row>
    <row r="1038" spans="7:7" x14ac:dyDescent="0.2">
      <c r="G1038"/>
    </row>
    <row r="1039" spans="7:7" x14ac:dyDescent="0.2">
      <c r="G1039"/>
    </row>
    <row r="1040" spans="7:7" x14ac:dyDescent="0.2">
      <c r="G1040"/>
    </row>
    <row r="1041" spans="7:7" x14ac:dyDescent="0.2">
      <c r="G1041"/>
    </row>
    <row r="1042" spans="7:7" x14ac:dyDescent="0.2">
      <c r="G1042"/>
    </row>
    <row r="1043" spans="7:7" x14ac:dyDescent="0.2">
      <c r="G1043"/>
    </row>
    <row r="1044" spans="7:7" x14ac:dyDescent="0.2">
      <c r="G1044"/>
    </row>
    <row r="1045" spans="7:7" x14ac:dyDescent="0.2">
      <c r="G1045"/>
    </row>
    <row r="1046" spans="7:7" x14ac:dyDescent="0.2">
      <c r="G1046"/>
    </row>
    <row r="1047" spans="7:7" x14ac:dyDescent="0.2">
      <c r="G1047"/>
    </row>
    <row r="1048" spans="7:7" x14ac:dyDescent="0.2">
      <c r="G1048"/>
    </row>
    <row r="1049" spans="7:7" x14ac:dyDescent="0.2">
      <c r="G1049"/>
    </row>
    <row r="1050" spans="7:7" x14ac:dyDescent="0.2">
      <c r="G1050"/>
    </row>
    <row r="1051" spans="7:7" x14ac:dyDescent="0.2">
      <c r="G1051"/>
    </row>
    <row r="1052" spans="7:7" x14ac:dyDescent="0.2">
      <c r="G1052"/>
    </row>
    <row r="1053" spans="7:7" x14ac:dyDescent="0.2">
      <c r="G1053"/>
    </row>
    <row r="1054" spans="7:7" x14ac:dyDescent="0.2">
      <c r="G1054"/>
    </row>
    <row r="1055" spans="7:7" x14ac:dyDescent="0.2">
      <c r="G1055"/>
    </row>
    <row r="1056" spans="7:7" x14ac:dyDescent="0.2">
      <c r="G1056"/>
    </row>
    <row r="1057" spans="7:7" x14ac:dyDescent="0.2">
      <c r="G1057"/>
    </row>
    <row r="1058" spans="7:7" x14ac:dyDescent="0.2">
      <c r="G1058"/>
    </row>
    <row r="1059" spans="7:7" x14ac:dyDescent="0.2">
      <c r="G1059"/>
    </row>
    <row r="1060" spans="7:7" x14ac:dyDescent="0.2">
      <c r="G1060"/>
    </row>
    <row r="1061" spans="7:7" x14ac:dyDescent="0.2">
      <c r="G1061"/>
    </row>
    <row r="1062" spans="7:7" x14ac:dyDescent="0.2">
      <c r="G1062"/>
    </row>
    <row r="1063" spans="7:7" x14ac:dyDescent="0.2">
      <c r="G1063"/>
    </row>
    <row r="1064" spans="7:7" x14ac:dyDescent="0.2">
      <c r="G1064"/>
    </row>
    <row r="1065" spans="7:7" x14ac:dyDescent="0.2">
      <c r="G1065"/>
    </row>
    <row r="1066" spans="7:7" x14ac:dyDescent="0.2">
      <c r="G1066"/>
    </row>
    <row r="1067" spans="7:7" x14ac:dyDescent="0.2">
      <c r="G1067"/>
    </row>
    <row r="1068" spans="7:7" x14ac:dyDescent="0.2">
      <c r="G1068"/>
    </row>
    <row r="1069" spans="7:7" x14ac:dyDescent="0.2">
      <c r="G1069"/>
    </row>
    <row r="1070" spans="7:7" x14ac:dyDescent="0.2">
      <c r="G1070"/>
    </row>
    <row r="1071" spans="7:7" x14ac:dyDescent="0.2">
      <c r="G1071"/>
    </row>
    <row r="1072" spans="7:7" x14ac:dyDescent="0.2">
      <c r="G1072"/>
    </row>
    <row r="1073" spans="7:7" x14ac:dyDescent="0.2">
      <c r="G1073"/>
    </row>
    <row r="1074" spans="7:7" x14ac:dyDescent="0.2">
      <c r="G1074"/>
    </row>
    <row r="1075" spans="7:7" x14ac:dyDescent="0.2">
      <c r="G1075"/>
    </row>
    <row r="1076" spans="7:7" x14ac:dyDescent="0.2">
      <c r="G1076"/>
    </row>
    <row r="1077" spans="7:7" x14ac:dyDescent="0.2">
      <c r="G1077"/>
    </row>
    <row r="1078" spans="7:7" x14ac:dyDescent="0.2">
      <c r="G1078"/>
    </row>
    <row r="1079" spans="7:7" x14ac:dyDescent="0.2">
      <c r="G1079"/>
    </row>
    <row r="1080" spans="7:7" x14ac:dyDescent="0.2">
      <c r="G1080"/>
    </row>
    <row r="1081" spans="7:7" x14ac:dyDescent="0.2">
      <c r="G1081"/>
    </row>
    <row r="1082" spans="7:7" x14ac:dyDescent="0.2">
      <c r="G1082"/>
    </row>
    <row r="1083" spans="7:7" x14ac:dyDescent="0.2">
      <c r="G1083"/>
    </row>
    <row r="1084" spans="7:7" x14ac:dyDescent="0.2">
      <c r="G1084"/>
    </row>
    <row r="1085" spans="7:7" x14ac:dyDescent="0.2">
      <c r="G1085"/>
    </row>
    <row r="1086" spans="7:7" x14ac:dyDescent="0.2">
      <c r="G1086"/>
    </row>
    <row r="1087" spans="7:7" x14ac:dyDescent="0.2">
      <c r="G1087"/>
    </row>
    <row r="1088" spans="7:7" x14ac:dyDescent="0.2">
      <c r="G1088"/>
    </row>
    <row r="1089" spans="7:7" x14ac:dyDescent="0.2">
      <c r="G1089"/>
    </row>
    <row r="1090" spans="7:7" x14ac:dyDescent="0.2">
      <c r="G1090"/>
    </row>
    <row r="1091" spans="7:7" x14ac:dyDescent="0.2">
      <c r="G1091"/>
    </row>
    <row r="1092" spans="7:7" x14ac:dyDescent="0.2">
      <c r="G1092"/>
    </row>
    <row r="1093" spans="7:7" x14ac:dyDescent="0.2">
      <c r="G1093"/>
    </row>
    <row r="1094" spans="7:7" x14ac:dyDescent="0.2">
      <c r="G1094"/>
    </row>
    <row r="1095" spans="7:7" x14ac:dyDescent="0.2">
      <c r="G1095"/>
    </row>
    <row r="1096" spans="7:7" x14ac:dyDescent="0.2">
      <c r="G1096"/>
    </row>
    <row r="1097" spans="7:7" x14ac:dyDescent="0.2">
      <c r="G1097"/>
    </row>
    <row r="1098" spans="7:7" x14ac:dyDescent="0.2">
      <c r="G1098"/>
    </row>
    <row r="1099" spans="7:7" x14ac:dyDescent="0.2">
      <c r="G1099"/>
    </row>
    <row r="1100" spans="7:7" x14ac:dyDescent="0.2">
      <c r="G1100"/>
    </row>
    <row r="1101" spans="7:7" x14ac:dyDescent="0.2">
      <c r="G1101"/>
    </row>
    <row r="1102" spans="7:7" x14ac:dyDescent="0.2">
      <c r="G1102"/>
    </row>
    <row r="1103" spans="7:7" x14ac:dyDescent="0.2">
      <c r="G1103"/>
    </row>
    <row r="1104" spans="7:7" x14ac:dyDescent="0.2">
      <c r="G1104"/>
    </row>
    <row r="1105" spans="7:7" x14ac:dyDescent="0.2">
      <c r="G1105"/>
    </row>
    <row r="1106" spans="7:7" x14ac:dyDescent="0.2">
      <c r="G1106"/>
    </row>
    <row r="1107" spans="7:7" x14ac:dyDescent="0.2">
      <c r="G1107"/>
    </row>
    <row r="1108" spans="7:7" x14ac:dyDescent="0.2">
      <c r="G1108"/>
    </row>
    <row r="1109" spans="7:7" x14ac:dyDescent="0.2">
      <c r="G1109"/>
    </row>
    <row r="1110" spans="7:7" x14ac:dyDescent="0.2">
      <c r="G1110"/>
    </row>
    <row r="1111" spans="7:7" x14ac:dyDescent="0.2">
      <c r="G1111"/>
    </row>
    <row r="1112" spans="7:7" x14ac:dyDescent="0.2">
      <c r="G1112"/>
    </row>
    <row r="1113" spans="7:7" x14ac:dyDescent="0.2">
      <c r="G1113"/>
    </row>
    <row r="1114" spans="7:7" x14ac:dyDescent="0.2">
      <c r="G1114"/>
    </row>
    <row r="1115" spans="7:7" x14ac:dyDescent="0.2">
      <c r="G1115"/>
    </row>
    <row r="1116" spans="7:7" x14ac:dyDescent="0.2">
      <c r="G1116"/>
    </row>
    <row r="1117" spans="7:7" x14ac:dyDescent="0.2">
      <c r="G1117"/>
    </row>
    <row r="1118" spans="7:7" x14ac:dyDescent="0.2">
      <c r="G1118"/>
    </row>
    <row r="1119" spans="7:7" x14ac:dyDescent="0.2">
      <c r="G1119"/>
    </row>
    <row r="1120" spans="7:7" x14ac:dyDescent="0.2">
      <c r="G1120"/>
    </row>
    <row r="1121" spans="7:7" x14ac:dyDescent="0.2">
      <c r="G1121"/>
    </row>
    <row r="1122" spans="7:7" x14ac:dyDescent="0.2">
      <c r="G1122"/>
    </row>
    <row r="1123" spans="7:7" x14ac:dyDescent="0.2">
      <c r="G1123"/>
    </row>
    <row r="1124" spans="7:7" x14ac:dyDescent="0.2">
      <c r="G1124"/>
    </row>
    <row r="1125" spans="7:7" x14ac:dyDescent="0.2">
      <c r="G1125"/>
    </row>
    <row r="1126" spans="7:7" x14ac:dyDescent="0.2">
      <c r="G1126"/>
    </row>
    <row r="1127" spans="7:7" x14ac:dyDescent="0.2">
      <c r="G1127"/>
    </row>
    <row r="1128" spans="7:7" x14ac:dyDescent="0.2">
      <c r="G1128"/>
    </row>
    <row r="1129" spans="7:7" x14ac:dyDescent="0.2">
      <c r="G1129"/>
    </row>
    <row r="1130" spans="7:7" x14ac:dyDescent="0.2">
      <c r="G1130"/>
    </row>
    <row r="1131" spans="7:7" x14ac:dyDescent="0.2">
      <c r="G1131"/>
    </row>
    <row r="1132" spans="7:7" x14ac:dyDescent="0.2">
      <c r="G1132"/>
    </row>
    <row r="1133" spans="7:7" x14ac:dyDescent="0.2">
      <c r="G1133"/>
    </row>
    <row r="1134" spans="7:7" x14ac:dyDescent="0.2">
      <c r="G1134"/>
    </row>
    <row r="1135" spans="7:7" x14ac:dyDescent="0.2">
      <c r="G1135"/>
    </row>
    <row r="1136" spans="7:7" x14ac:dyDescent="0.2">
      <c r="G1136"/>
    </row>
    <row r="1137" spans="7:7" x14ac:dyDescent="0.2">
      <c r="G1137"/>
    </row>
    <row r="1138" spans="7:7" x14ac:dyDescent="0.2">
      <c r="G1138"/>
    </row>
    <row r="1139" spans="7:7" x14ac:dyDescent="0.2">
      <c r="G1139"/>
    </row>
    <row r="1140" spans="7:7" x14ac:dyDescent="0.2">
      <c r="G1140"/>
    </row>
    <row r="1141" spans="7:7" x14ac:dyDescent="0.2">
      <c r="G1141"/>
    </row>
    <row r="1142" spans="7:7" x14ac:dyDescent="0.2">
      <c r="G1142"/>
    </row>
    <row r="1143" spans="7:7" x14ac:dyDescent="0.2">
      <c r="G1143"/>
    </row>
    <row r="1144" spans="7:7" x14ac:dyDescent="0.2">
      <c r="G1144"/>
    </row>
    <row r="1145" spans="7:7" x14ac:dyDescent="0.2">
      <c r="G1145"/>
    </row>
    <row r="1146" spans="7:7" x14ac:dyDescent="0.2">
      <c r="G1146"/>
    </row>
    <row r="1147" spans="7:7" x14ac:dyDescent="0.2">
      <c r="G1147"/>
    </row>
    <row r="1148" spans="7:7" x14ac:dyDescent="0.2">
      <c r="G1148"/>
    </row>
    <row r="1149" spans="7:7" x14ac:dyDescent="0.2">
      <c r="G1149"/>
    </row>
    <row r="1150" spans="7:7" x14ac:dyDescent="0.2">
      <c r="G1150"/>
    </row>
    <row r="1151" spans="7:7" x14ac:dyDescent="0.2">
      <c r="G1151"/>
    </row>
    <row r="1152" spans="7:7" x14ac:dyDescent="0.2">
      <c r="G1152"/>
    </row>
    <row r="1153" spans="7:7" x14ac:dyDescent="0.2">
      <c r="G1153"/>
    </row>
    <row r="1154" spans="7:7" x14ac:dyDescent="0.2">
      <c r="G1154"/>
    </row>
    <row r="1155" spans="7:7" x14ac:dyDescent="0.2">
      <c r="G1155"/>
    </row>
    <row r="1156" spans="7:7" x14ac:dyDescent="0.2">
      <c r="G1156"/>
    </row>
    <row r="1157" spans="7:7" x14ac:dyDescent="0.2">
      <c r="G1157"/>
    </row>
    <row r="1158" spans="7:7" x14ac:dyDescent="0.2">
      <c r="G1158"/>
    </row>
    <row r="1159" spans="7:7" x14ac:dyDescent="0.2">
      <c r="G1159"/>
    </row>
    <row r="1160" spans="7:7" x14ac:dyDescent="0.2">
      <c r="G1160"/>
    </row>
    <row r="1161" spans="7:7" x14ac:dyDescent="0.2">
      <c r="G1161"/>
    </row>
    <row r="1162" spans="7:7" x14ac:dyDescent="0.2">
      <c r="G1162"/>
    </row>
    <row r="1163" spans="7:7" x14ac:dyDescent="0.2">
      <c r="G1163"/>
    </row>
    <row r="1164" spans="7:7" x14ac:dyDescent="0.2">
      <c r="G1164"/>
    </row>
    <row r="1165" spans="7:7" x14ac:dyDescent="0.2">
      <c r="G1165"/>
    </row>
    <row r="1166" spans="7:7" x14ac:dyDescent="0.2">
      <c r="G1166"/>
    </row>
    <row r="1167" spans="7:7" x14ac:dyDescent="0.2">
      <c r="G1167"/>
    </row>
    <row r="1168" spans="7:7" x14ac:dyDescent="0.2">
      <c r="G1168"/>
    </row>
    <row r="1169" spans="7:7" x14ac:dyDescent="0.2">
      <c r="G1169"/>
    </row>
    <row r="1170" spans="7:7" x14ac:dyDescent="0.2">
      <c r="G1170"/>
    </row>
    <row r="1171" spans="7:7" x14ac:dyDescent="0.2">
      <c r="G1171"/>
    </row>
    <row r="1172" spans="7:7" x14ac:dyDescent="0.2">
      <c r="G1172"/>
    </row>
    <row r="1173" spans="7:7" x14ac:dyDescent="0.2">
      <c r="G1173"/>
    </row>
    <row r="1174" spans="7:7" x14ac:dyDescent="0.2">
      <c r="G1174"/>
    </row>
    <row r="1175" spans="7:7" x14ac:dyDescent="0.2">
      <c r="G1175"/>
    </row>
    <row r="1176" spans="7:7" x14ac:dyDescent="0.2">
      <c r="G1176"/>
    </row>
    <row r="1177" spans="7:7" x14ac:dyDescent="0.2">
      <c r="G1177"/>
    </row>
    <row r="1178" spans="7:7" x14ac:dyDescent="0.2">
      <c r="G1178"/>
    </row>
    <row r="1179" spans="7:7" x14ac:dyDescent="0.2">
      <c r="G1179"/>
    </row>
    <row r="1180" spans="7:7" x14ac:dyDescent="0.2">
      <c r="G1180"/>
    </row>
    <row r="1181" spans="7:7" x14ac:dyDescent="0.2">
      <c r="G1181"/>
    </row>
    <row r="1182" spans="7:7" x14ac:dyDescent="0.2">
      <c r="G1182"/>
    </row>
    <row r="1183" spans="7:7" x14ac:dyDescent="0.2">
      <c r="G1183"/>
    </row>
    <row r="1184" spans="7:7" x14ac:dyDescent="0.2">
      <c r="G1184"/>
    </row>
    <row r="1185" spans="7:7" x14ac:dyDescent="0.2">
      <c r="G1185"/>
    </row>
    <row r="1186" spans="7:7" x14ac:dyDescent="0.2">
      <c r="G1186"/>
    </row>
    <row r="1187" spans="7:7" x14ac:dyDescent="0.2">
      <c r="G1187"/>
    </row>
    <row r="1188" spans="7:7" x14ac:dyDescent="0.2">
      <c r="G1188"/>
    </row>
    <row r="1189" spans="7:7" x14ac:dyDescent="0.2">
      <c r="G1189"/>
    </row>
    <row r="1190" spans="7:7" x14ac:dyDescent="0.2">
      <c r="G1190"/>
    </row>
    <row r="1191" spans="7:7" x14ac:dyDescent="0.2">
      <c r="G1191"/>
    </row>
    <row r="1192" spans="7:7" x14ac:dyDescent="0.2">
      <c r="G1192"/>
    </row>
    <row r="1193" spans="7:7" x14ac:dyDescent="0.2">
      <c r="G1193"/>
    </row>
    <row r="1194" spans="7:7" x14ac:dyDescent="0.2">
      <c r="G1194"/>
    </row>
    <row r="1195" spans="7:7" x14ac:dyDescent="0.2">
      <c r="G1195"/>
    </row>
    <row r="1196" spans="7:7" x14ac:dyDescent="0.2">
      <c r="G1196"/>
    </row>
    <row r="1197" spans="7:7" x14ac:dyDescent="0.2">
      <c r="G1197"/>
    </row>
    <row r="1198" spans="7:7" x14ac:dyDescent="0.2">
      <c r="G1198"/>
    </row>
    <row r="1199" spans="7:7" x14ac:dyDescent="0.2">
      <c r="G1199"/>
    </row>
    <row r="1200" spans="7:7" x14ac:dyDescent="0.2">
      <c r="G1200"/>
    </row>
    <row r="1201" spans="7:7" x14ac:dyDescent="0.2">
      <c r="G1201"/>
    </row>
    <row r="1202" spans="7:7" x14ac:dyDescent="0.2">
      <c r="G1202"/>
    </row>
    <row r="1203" spans="7:7" x14ac:dyDescent="0.2">
      <c r="G1203"/>
    </row>
    <row r="1204" spans="7:7" x14ac:dyDescent="0.2">
      <c r="G1204"/>
    </row>
    <row r="1205" spans="7:7" x14ac:dyDescent="0.2">
      <c r="G1205"/>
    </row>
    <row r="1206" spans="7:7" x14ac:dyDescent="0.2">
      <c r="G1206"/>
    </row>
    <row r="1207" spans="7:7" x14ac:dyDescent="0.2">
      <c r="G1207"/>
    </row>
    <row r="1208" spans="7:7" x14ac:dyDescent="0.2">
      <c r="G1208"/>
    </row>
    <row r="1209" spans="7:7" x14ac:dyDescent="0.2">
      <c r="G1209"/>
    </row>
    <row r="1210" spans="7:7" x14ac:dyDescent="0.2">
      <c r="G1210"/>
    </row>
    <row r="1211" spans="7:7" x14ac:dyDescent="0.2">
      <c r="G1211"/>
    </row>
    <row r="1212" spans="7:7" x14ac:dyDescent="0.2">
      <c r="G1212"/>
    </row>
    <row r="1213" spans="7:7" x14ac:dyDescent="0.2">
      <c r="G1213"/>
    </row>
    <row r="1214" spans="7:7" x14ac:dyDescent="0.2">
      <c r="G1214"/>
    </row>
    <row r="1215" spans="7:7" x14ac:dyDescent="0.2">
      <c r="G1215"/>
    </row>
    <row r="1216" spans="7:7" x14ac:dyDescent="0.2">
      <c r="G1216"/>
    </row>
    <row r="1217" spans="7:7" x14ac:dyDescent="0.2">
      <c r="G1217"/>
    </row>
    <row r="1218" spans="7:7" x14ac:dyDescent="0.2">
      <c r="G1218"/>
    </row>
    <row r="1219" spans="7:7" x14ac:dyDescent="0.2">
      <c r="G1219"/>
    </row>
    <row r="1220" spans="7:7" x14ac:dyDescent="0.2">
      <c r="G1220"/>
    </row>
    <row r="1221" spans="7:7" x14ac:dyDescent="0.2">
      <c r="G1221"/>
    </row>
    <row r="1222" spans="7:7" x14ac:dyDescent="0.2">
      <c r="G1222"/>
    </row>
    <row r="1223" spans="7:7" x14ac:dyDescent="0.2">
      <c r="G1223"/>
    </row>
    <row r="1224" spans="7:7" x14ac:dyDescent="0.2">
      <c r="G1224"/>
    </row>
    <row r="1225" spans="7:7" x14ac:dyDescent="0.2">
      <c r="G1225"/>
    </row>
    <row r="1226" spans="7:7" x14ac:dyDescent="0.2">
      <c r="G1226"/>
    </row>
    <row r="1227" spans="7:7" x14ac:dyDescent="0.2">
      <c r="G1227"/>
    </row>
    <row r="1228" spans="7:7" x14ac:dyDescent="0.2">
      <c r="G1228"/>
    </row>
    <row r="1229" spans="7:7" x14ac:dyDescent="0.2">
      <c r="G1229"/>
    </row>
    <row r="1230" spans="7:7" x14ac:dyDescent="0.2">
      <c r="G1230"/>
    </row>
    <row r="1231" spans="7:7" x14ac:dyDescent="0.2">
      <c r="G1231"/>
    </row>
    <row r="1232" spans="7:7" x14ac:dyDescent="0.2">
      <c r="G1232"/>
    </row>
    <row r="1233" spans="7:7" x14ac:dyDescent="0.2">
      <c r="G1233"/>
    </row>
    <row r="1234" spans="7:7" x14ac:dyDescent="0.2">
      <c r="G1234"/>
    </row>
    <row r="1235" spans="7:7" x14ac:dyDescent="0.2">
      <c r="G1235"/>
    </row>
    <row r="1236" spans="7:7" x14ac:dyDescent="0.2">
      <c r="G1236"/>
    </row>
    <row r="1237" spans="7:7" x14ac:dyDescent="0.2">
      <c r="G1237"/>
    </row>
    <row r="1238" spans="7:7" x14ac:dyDescent="0.2">
      <c r="G1238"/>
    </row>
    <row r="1239" spans="7:7" x14ac:dyDescent="0.2">
      <c r="G1239"/>
    </row>
    <row r="1240" spans="7:7" x14ac:dyDescent="0.2">
      <c r="G1240"/>
    </row>
    <row r="1241" spans="7:7" x14ac:dyDescent="0.2">
      <c r="G1241"/>
    </row>
    <row r="1242" spans="7:7" x14ac:dyDescent="0.2">
      <c r="G1242"/>
    </row>
    <row r="1243" spans="7:7" x14ac:dyDescent="0.2">
      <c r="G1243"/>
    </row>
    <row r="1244" spans="7:7" x14ac:dyDescent="0.2">
      <c r="G1244"/>
    </row>
    <row r="1245" spans="7:7" x14ac:dyDescent="0.2">
      <c r="G1245"/>
    </row>
    <row r="1246" spans="7:7" x14ac:dyDescent="0.2">
      <c r="G1246"/>
    </row>
    <row r="1247" spans="7:7" x14ac:dyDescent="0.2">
      <c r="G1247"/>
    </row>
    <row r="1248" spans="7:7" x14ac:dyDescent="0.2">
      <c r="G1248"/>
    </row>
    <row r="1249" spans="7:7" x14ac:dyDescent="0.2">
      <c r="G1249"/>
    </row>
    <row r="1250" spans="7:7" x14ac:dyDescent="0.2">
      <c r="G1250"/>
    </row>
    <row r="1251" spans="7:7" x14ac:dyDescent="0.2">
      <c r="G1251"/>
    </row>
    <row r="1252" spans="7:7" x14ac:dyDescent="0.2">
      <c r="G1252"/>
    </row>
    <row r="1253" spans="7:7" x14ac:dyDescent="0.2">
      <c r="G1253"/>
    </row>
    <row r="1254" spans="7:7" x14ac:dyDescent="0.2">
      <c r="G1254"/>
    </row>
    <row r="1255" spans="7:7" x14ac:dyDescent="0.2">
      <c r="G1255"/>
    </row>
    <row r="1256" spans="7:7" x14ac:dyDescent="0.2">
      <c r="G1256"/>
    </row>
    <row r="1257" spans="7:7" x14ac:dyDescent="0.2">
      <c r="G1257"/>
    </row>
    <row r="1258" spans="7:7" x14ac:dyDescent="0.2">
      <c r="G1258"/>
    </row>
    <row r="1259" spans="7:7" x14ac:dyDescent="0.2">
      <c r="G1259"/>
    </row>
    <row r="1260" spans="7:7" x14ac:dyDescent="0.2">
      <c r="G1260"/>
    </row>
    <row r="1261" spans="7:7" x14ac:dyDescent="0.2">
      <c r="G1261"/>
    </row>
    <row r="1262" spans="7:7" x14ac:dyDescent="0.2">
      <c r="G1262"/>
    </row>
    <row r="1263" spans="7:7" x14ac:dyDescent="0.2">
      <c r="G1263"/>
    </row>
    <row r="1264" spans="7:7" x14ac:dyDescent="0.2">
      <c r="G1264"/>
    </row>
    <row r="1265" spans="7:7" x14ac:dyDescent="0.2">
      <c r="G1265"/>
    </row>
    <row r="1266" spans="7:7" x14ac:dyDescent="0.2">
      <c r="G1266"/>
    </row>
    <row r="1267" spans="7:7" x14ac:dyDescent="0.2">
      <c r="G1267"/>
    </row>
    <row r="1268" spans="7:7" x14ac:dyDescent="0.2">
      <c r="G1268"/>
    </row>
    <row r="1269" spans="7:7" x14ac:dyDescent="0.2">
      <c r="G1269"/>
    </row>
    <row r="1270" spans="7:7" x14ac:dyDescent="0.2">
      <c r="G1270"/>
    </row>
    <row r="1271" spans="7:7" x14ac:dyDescent="0.2">
      <c r="G1271"/>
    </row>
    <row r="1272" spans="7:7" x14ac:dyDescent="0.2">
      <c r="G1272"/>
    </row>
    <row r="1273" spans="7:7" x14ac:dyDescent="0.2">
      <c r="G1273"/>
    </row>
    <row r="1274" spans="7:7" x14ac:dyDescent="0.2">
      <c r="G1274"/>
    </row>
    <row r="1275" spans="7:7" x14ac:dyDescent="0.2">
      <c r="G1275"/>
    </row>
    <row r="1276" spans="7:7" x14ac:dyDescent="0.2">
      <c r="G1276"/>
    </row>
    <row r="1277" spans="7:7" x14ac:dyDescent="0.2">
      <c r="G1277"/>
    </row>
    <row r="1278" spans="7:7" x14ac:dyDescent="0.2">
      <c r="G1278"/>
    </row>
    <row r="1279" spans="7:7" x14ac:dyDescent="0.2">
      <c r="G1279"/>
    </row>
    <row r="1280" spans="7:7" x14ac:dyDescent="0.2">
      <c r="G1280"/>
    </row>
    <row r="1281" spans="7:7" x14ac:dyDescent="0.2">
      <c r="G1281"/>
    </row>
    <row r="1282" spans="7:7" x14ac:dyDescent="0.2">
      <c r="G1282"/>
    </row>
    <row r="1283" spans="7:7" x14ac:dyDescent="0.2">
      <c r="G1283"/>
    </row>
    <row r="1284" spans="7:7" x14ac:dyDescent="0.2">
      <c r="G1284"/>
    </row>
    <row r="1285" spans="7:7" x14ac:dyDescent="0.2">
      <c r="G1285"/>
    </row>
    <row r="1286" spans="7:7" x14ac:dyDescent="0.2">
      <c r="G1286"/>
    </row>
    <row r="1287" spans="7:7" x14ac:dyDescent="0.2">
      <c r="G1287"/>
    </row>
    <row r="1288" spans="7:7" x14ac:dyDescent="0.2">
      <c r="G1288"/>
    </row>
    <row r="1289" spans="7:7" x14ac:dyDescent="0.2">
      <c r="G1289"/>
    </row>
    <row r="1290" spans="7:7" x14ac:dyDescent="0.2">
      <c r="G1290"/>
    </row>
    <row r="1291" spans="7:7" x14ac:dyDescent="0.2">
      <c r="G1291"/>
    </row>
    <row r="1292" spans="7:7" x14ac:dyDescent="0.2">
      <c r="G1292"/>
    </row>
    <row r="1293" spans="7:7" x14ac:dyDescent="0.2">
      <c r="G1293"/>
    </row>
    <row r="1294" spans="7:7" x14ac:dyDescent="0.2">
      <c r="G1294"/>
    </row>
    <row r="1295" spans="7:7" x14ac:dyDescent="0.2">
      <c r="G1295"/>
    </row>
    <row r="1296" spans="7:7" x14ac:dyDescent="0.2">
      <c r="G1296"/>
    </row>
    <row r="1297" spans="7:7" x14ac:dyDescent="0.2">
      <c r="G1297"/>
    </row>
    <row r="1298" spans="7:7" x14ac:dyDescent="0.2">
      <c r="G1298"/>
    </row>
    <row r="1299" spans="7:7" x14ac:dyDescent="0.2">
      <c r="G1299"/>
    </row>
    <row r="1300" spans="7:7" x14ac:dyDescent="0.2">
      <c r="G1300"/>
    </row>
    <row r="1301" spans="7:7" x14ac:dyDescent="0.2">
      <c r="G1301"/>
    </row>
    <row r="1302" spans="7:7" x14ac:dyDescent="0.2">
      <c r="G1302"/>
    </row>
    <row r="1303" spans="7:7" x14ac:dyDescent="0.2">
      <c r="G1303"/>
    </row>
    <row r="1304" spans="7:7" x14ac:dyDescent="0.2">
      <c r="G1304"/>
    </row>
    <row r="1305" spans="7:7" x14ac:dyDescent="0.2">
      <c r="G1305"/>
    </row>
    <row r="1306" spans="7:7" x14ac:dyDescent="0.2">
      <c r="G1306"/>
    </row>
    <row r="1307" spans="7:7" x14ac:dyDescent="0.2">
      <c r="G1307"/>
    </row>
    <row r="1308" spans="7:7" x14ac:dyDescent="0.2">
      <c r="G1308"/>
    </row>
    <row r="1309" spans="7:7" x14ac:dyDescent="0.2">
      <c r="G1309"/>
    </row>
    <row r="1310" spans="7:7" x14ac:dyDescent="0.2">
      <c r="G1310"/>
    </row>
    <row r="1311" spans="7:7" x14ac:dyDescent="0.2">
      <c r="G1311"/>
    </row>
    <row r="1312" spans="7:7" x14ac:dyDescent="0.2">
      <c r="G1312"/>
    </row>
    <row r="1313" spans="7:7" x14ac:dyDescent="0.2">
      <c r="G1313"/>
    </row>
    <row r="1314" spans="7:7" x14ac:dyDescent="0.2">
      <c r="G1314"/>
    </row>
    <row r="1315" spans="7:7" x14ac:dyDescent="0.2">
      <c r="G1315"/>
    </row>
    <row r="1316" spans="7:7" x14ac:dyDescent="0.2">
      <c r="G1316"/>
    </row>
    <row r="1317" spans="7:7" x14ac:dyDescent="0.2">
      <c r="G1317"/>
    </row>
    <row r="1318" spans="7:7" x14ac:dyDescent="0.2">
      <c r="G1318"/>
    </row>
    <row r="1319" spans="7:7" x14ac:dyDescent="0.2">
      <c r="G1319"/>
    </row>
    <row r="1320" spans="7:7" x14ac:dyDescent="0.2">
      <c r="G1320"/>
    </row>
    <row r="1321" spans="7:7" x14ac:dyDescent="0.2">
      <c r="G1321"/>
    </row>
    <row r="1322" spans="7:7" x14ac:dyDescent="0.2">
      <c r="G1322"/>
    </row>
    <row r="1323" spans="7:7" x14ac:dyDescent="0.2">
      <c r="G1323"/>
    </row>
    <row r="1324" spans="7:7" x14ac:dyDescent="0.2">
      <c r="G1324"/>
    </row>
    <row r="1325" spans="7:7" x14ac:dyDescent="0.2">
      <c r="G1325"/>
    </row>
    <row r="1326" spans="7:7" x14ac:dyDescent="0.2">
      <c r="G1326"/>
    </row>
    <row r="1327" spans="7:7" x14ac:dyDescent="0.2">
      <c r="G1327"/>
    </row>
    <row r="1328" spans="7:7" x14ac:dyDescent="0.2">
      <c r="G1328"/>
    </row>
    <row r="1329" spans="7:7" x14ac:dyDescent="0.2">
      <c r="G1329"/>
    </row>
    <row r="1330" spans="7:7" x14ac:dyDescent="0.2">
      <c r="G1330"/>
    </row>
    <row r="1331" spans="7:7" x14ac:dyDescent="0.2">
      <c r="G1331"/>
    </row>
    <row r="1332" spans="7:7" x14ac:dyDescent="0.2">
      <c r="G1332"/>
    </row>
    <row r="1333" spans="7:7" x14ac:dyDescent="0.2">
      <c r="G1333"/>
    </row>
    <row r="1334" spans="7:7" x14ac:dyDescent="0.2">
      <c r="G1334"/>
    </row>
    <row r="1335" spans="7:7" x14ac:dyDescent="0.2">
      <c r="G1335"/>
    </row>
    <row r="1336" spans="7:7" x14ac:dyDescent="0.2">
      <c r="G1336"/>
    </row>
    <row r="1337" spans="7:7" x14ac:dyDescent="0.2">
      <c r="G1337"/>
    </row>
    <row r="1338" spans="7:7" x14ac:dyDescent="0.2">
      <c r="G1338"/>
    </row>
    <row r="1339" spans="7:7" x14ac:dyDescent="0.2">
      <c r="G1339"/>
    </row>
    <row r="1340" spans="7:7" x14ac:dyDescent="0.2">
      <c r="G1340"/>
    </row>
    <row r="1341" spans="7:7" x14ac:dyDescent="0.2">
      <c r="G1341"/>
    </row>
    <row r="1342" spans="7:7" x14ac:dyDescent="0.2">
      <c r="G1342"/>
    </row>
    <row r="1343" spans="7:7" x14ac:dyDescent="0.2">
      <c r="G1343"/>
    </row>
    <row r="1344" spans="7:7" x14ac:dyDescent="0.2">
      <c r="G1344"/>
    </row>
    <row r="1345" spans="7:7" x14ac:dyDescent="0.2">
      <c r="G1345"/>
    </row>
    <row r="1346" spans="7:7" x14ac:dyDescent="0.2">
      <c r="G1346"/>
    </row>
    <row r="1347" spans="7:7" x14ac:dyDescent="0.2">
      <c r="G1347"/>
    </row>
    <row r="1348" spans="7:7" x14ac:dyDescent="0.2">
      <c r="G1348"/>
    </row>
    <row r="1349" spans="7:7" x14ac:dyDescent="0.2">
      <c r="G1349"/>
    </row>
    <row r="1350" spans="7:7" x14ac:dyDescent="0.2">
      <c r="G1350"/>
    </row>
    <row r="1351" spans="7:7" x14ac:dyDescent="0.2">
      <c r="G1351"/>
    </row>
    <row r="1352" spans="7:7" x14ac:dyDescent="0.2">
      <c r="G1352"/>
    </row>
    <row r="1353" spans="7:7" x14ac:dyDescent="0.2">
      <c r="G1353"/>
    </row>
    <row r="1354" spans="7:7" x14ac:dyDescent="0.2">
      <c r="G1354"/>
    </row>
    <row r="1355" spans="7:7" x14ac:dyDescent="0.2">
      <c r="G1355"/>
    </row>
    <row r="1356" spans="7:7" x14ac:dyDescent="0.2">
      <c r="G1356"/>
    </row>
    <row r="1357" spans="7:7" x14ac:dyDescent="0.2">
      <c r="G1357"/>
    </row>
    <row r="1358" spans="7:7" x14ac:dyDescent="0.2">
      <c r="G1358"/>
    </row>
    <row r="1359" spans="7:7" x14ac:dyDescent="0.2">
      <c r="G1359"/>
    </row>
    <row r="1360" spans="7:7" x14ac:dyDescent="0.2">
      <c r="G1360"/>
    </row>
    <row r="1361" spans="7:7" x14ac:dyDescent="0.2">
      <c r="G1361"/>
    </row>
    <row r="1362" spans="7:7" x14ac:dyDescent="0.2">
      <c r="G1362"/>
    </row>
    <row r="1363" spans="7:7" x14ac:dyDescent="0.2">
      <c r="G1363"/>
    </row>
    <row r="1364" spans="7:7" x14ac:dyDescent="0.2">
      <c r="G1364"/>
    </row>
    <row r="1365" spans="7:7" x14ac:dyDescent="0.2">
      <c r="G1365"/>
    </row>
    <row r="1366" spans="7:7" x14ac:dyDescent="0.2">
      <c r="G1366"/>
    </row>
    <row r="1367" spans="7:7" x14ac:dyDescent="0.2">
      <c r="G1367"/>
    </row>
    <row r="1368" spans="7:7" x14ac:dyDescent="0.2">
      <c r="G1368"/>
    </row>
    <row r="1369" spans="7:7" x14ac:dyDescent="0.2">
      <c r="G1369"/>
    </row>
    <row r="1370" spans="7:7" x14ac:dyDescent="0.2">
      <c r="G1370"/>
    </row>
    <row r="1371" spans="7:7" x14ac:dyDescent="0.2">
      <c r="G1371"/>
    </row>
    <row r="1372" spans="7:7" x14ac:dyDescent="0.2">
      <c r="G1372"/>
    </row>
    <row r="1373" spans="7:7" x14ac:dyDescent="0.2">
      <c r="G1373"/>
    </row>
    <row r="1374" spans="7:7" x14ac:dyDescent="0.2">
      <c r="G1374"/>
    </row>
    <row r="1375" spans="7:7" x14ac:dyDescent="0.2">
      <c r="G1375"/>
    </row>
    <row r="1376" spans="7:7" x14ac:dyDescent="0.2">
      <c r="G1376"/>
    </row>
    <row r="1377" spans="7:7" x14ac:dyDescent="0.2">
      <c r="G1377"/>
    </row>
    <row r="1378" spans="7:7" x14ac:dyDescent="0.2">
      <c r="G1378"/>
    </row>
    <row r="1379" spans="7:7" x14ac:dyDescent="0.2">
      <c r="G1379"/>
    </row>
    <row r="1380" spans="7:7" x14ac:dyDescent="0.2">
      <c r="G1380"/>
    </row>
    <row r="1381" spans="7:7" x14ac:dyDescent="0.2">
      <c r="G1381"/>
    </row>
    <row r="1382" spans="7:7" x14ac:dyDescent="0.2">
      <c r="G1382"/>
    </row>
    <row r="1383" spans="7:7" x14ac:dyDescent="0.2">
      <c r="G1383"/>
    </row>
    <row r="1384" spans="7:7" x14ac:dyDescent="0.2">
      <c r="G1384"/>
    </row>
    <row r="1385" spans="7:7" x14ac:dyDescent="0.2">
      <c r="G1385"/>
    </row>
    <row r="1386" spans="7:7" x14ac:dyDescent="0.2">
      <c r="G1386"/>
    </row>
    <row r="1387" spans="7:7" x14ac:dyDescent="0.2">
      <c r="G1387"/>
    </row>
    <row r="1388" spans="7:7" x14ac:dyDescent="0.2">
      <c r="G1388"/>
    </row>
    <row r="1389" spans="7:7" x14ac:dyDescent="0.2">
      <c r="G1389"/>
    </row>
    <row r="1390" spans="7:7" x14ac:dyDescent="0.2">
      <c r="G1390"/>
    </row>
    <row r="1391" spans="7:7" x14ac:dyDescent="0.2">
      <c r="G1391"/>
    </row>
    <row r="1392" spans="7:7" x14ac:dyDescent="0.2">
      <c r="G1392"/>
    </row>
    <row r="1393" spans="7:7" x14ac:dyDescent="0.2">
      <c r="G1393"/>
    </row>
    <row r="1394" spans="7:7" x14ac:dyDescent="0.2">
      <c r="G1394"/>
    </row>
    <row r="1395" spans="7:7" x14ac:dyDescent="0.2">
      <c r="G1395"/>
    </row>
    <row r="1396" spans="7:7" x14ac:dyDescent="0.2">
      <c r="G1396"/>
    </row>
    <row r="1397" spans="7:7" x14ac:dyDescent="0.2">
      <c r="G1397"/>
    </row>
    <row r="1398" spans="7:7" x14ac:dyDescent="0.2">
      <c r="G1398"/>
    </row>
    <row r="1399" spans="7:7" x14ac:dyDescent="0.2">
      <c r="G1399"/>
    </row>
    <row r="1400" spans="7:7" x14ac:dyDescent="0.2">
      <c r="G1400"/>
    </row>
    <row r="1401" spans="7:7" x14ac:dyDescent="0.2">
      <c r="G1401"/>
    </row>
    <row r="1402" spans="7:7" x14ac:dyDescent="0.2">
      <c r="G1402"/>
    </row>
    <row r="1403" spans="7:7" x14ac:dyDescent="0.2">
      <c r="G1403"/>
    </row>
    <row r="1404" spans="7:7" x14ac:dyDescent="0.2">
      <c r="G1404"/>
    </row>
    <row r="1405" spans="7:7" x14ac:dyDescent="0.2">
      <c r="G1405"/>
    </row>
    <row r="1406" spans="7:7" x14ac:dyDescent="0.2">
      <c r="G1406"/>
    </row>
    <row r="1407" spans="7:7" x14ac:dyDescent="0.2">
      <c r="G1407"/>
    </row>
    <row r="1408" spans="7:7" x14ac:dyDescent="0.2">
      <c r="G1408"/>
    </row>
    <row r="1409" spans="7:7" x14ac:dyDescent="0.2">
      <c r="G1409"/>
    </row>
    <row r="1410" spans="7:7" x14ac:dyDescent="0.2">
      <c r="G1410"/>
    </row>
    <row r="1411" spans="7:7" x14ac:dyDescent="0.2">
      <c r="G1411"/>
    </row>
    <row r="1412" spans="7:7" x14ac:dyDescent="0.2">
      <c r="G1412"/>
    </row>
    <row r="1413" spans="7:7" x14ac:dyDescent="0.2">
      <c r="G1413"/>
    </row>
    <row r="1414" spans="7:7" x14ac:dyDescent="0.2">
      <c r="G1414"/>
    </row>
    <row r="1415" spans="7:7" x14ac:dyDescent="0.2">
      <c r="G1415"/>
    </row>
    <row r="1416" spans="7:7" x14ac:dyDescent="0.2">
      <c r="G1416"/>
    </row>
    <row r="1417" spans="7:7" x14ac:dyDescent="0.2">
      <c r="G1417"/>
    </row>
    <row r="1418" spans="7:7" x14ac:dyDescent="0.2">
      <c r="G1418"/>
    </row>
    <row r="1419" spans="7:7" x14ac:dyDescent="0.2">
      <c r="G1419"/>
    </row>
    <row r="1420" spans="7:7" x14ac:dyDescent="0.2">
      <c r="G1420"/>
    </row>
    <row r="1421" spans="7:7" x14ac:dyDescent="0.2">
      <c r="G1421"/>
    </row>
    <row r="1422" spans="7:7" x14ac:dyDescent="0.2">
      <c r="G1422"/>
    </row>
    <row r="1423" spans="7:7" x14ac:dyDescent="0.2">
      <c r="G1423"/>
    </row>
    <row r="1424" spans="7:7" x14ac:dyDescent="0.2">
      <c r="G1424"/>
    </row>
    <row r="1425" spans="7:7" x14ac:dyDescent="0.2">
      <c r="G1425"/>
    </row>
    <row r="1426" spans="7:7" x14ac:dyDescent="0.2">
      <c r="G1426"/>
    </row>
    <row r="1427" spans="7:7" x14ac:dyDescent="0.2">
      <c r="G1427"/>
    </row>
    <row r="1428" spans="7:7" x14ac:dyDescent="0.2">
      <c r="G1428"/>
    </row>
    <row r="1429" spans="7:7" x14ac:dyDescent="0.2">
      <c r="G1429"/>
    </row>
    <row r="1430" spans="7:7" x14ac:dyDescent="0.2">
      <c r="G1430"/>
    </row>
    <row r="1431" spans="7:7" x14ac:dyDescent="0.2">
      <c r="G1431"/>
    </row>
    <row r="1432" spans="7:7" x14ac:dyDescent="0.2">
      <c r="G1432"/>
    </row>
    <row r="1433" spans="7:7" x14ac:dyDescent="0.2">
      <c r="G1433"/>
    </row>
    <row r="1434" spans="7:7" x14ac:dyDescent="0.2">
      <c r="G1434"/>
    </row>
    <row r="1435" spans="7:7" x14ac:dyDescent="0.2">
      <c r="G1435"/>
    </row>
    <row r="1436" spans="7:7" x14ac:dyDescent="0.2">
      <c r="G1436"/>
    </row>
    <row r="1437" spans="7:7" x14ac:dyDescent="0.2">
      <c r="G1437"/>
    </row>
    <row r="1438" spans="7:7" x14ac:dyDescent="0.2">
      <c r="G1438"/>
    </row>
    <row r="1439" spans="7:7" x14ac:dyDescent="0.2">
      <c r="G1439"/>
    </row>
    <row r="1440" spans="7:7" x14ac:dyDescent="0.2">
      <c r="G1440"/>
    </row>
    <row r="1441" spans="7:7" x14ac:dyDescent="0.2">
      <c r="G1441"/>
    </row>
    <row r="1442" spans="7:7" x14ac:dyDescent="0.2">
      <c r="G1442"/>
    </row>
    <row r="1443" spans="7:7" x14ac:dyDescent="0.2">
      <c r="G1443"/>
    </row>
    <row r="1444" spans="7:7" x14ac:dyDescent="0.2">
      <c r="G1444"/>
    </row>
    <row r="1445" spans="7:7" x14ac:dyDescent="0.2">
      <c r="G1445"/>
    </row>
    <row r="1446" spans="7:7" x14ac:dyDescent="0.2">
      <c r="G1446"/>
    </row>
    <row r="1447" spans="7:7" x14ac:dyDescent="0.2">
      <c r="G1447"/>
    </row>
    <row r="1448" spans="7:7" x14ac:dyDescent="0.2">
      <c r="G1448"/>
    </row>
    <row r="1449" spans="7:7" x14ac:dyDescent="0.2">
      <c r="G1449"/>
    </row>
    <row r="1450" spans="7:7" x14ac:dyDescent="0.2">
      <c r="G1450"/>
    </row>
    <row r="1451" spans="7:7" x14ac:dyDescent="0.2">
      <c r="G1451"/>
    </row>
    <row r="1452" spans="7:7" x14ac:dyDescent="0.2">
      <c r="G1452"/>
    </row>
    <row r="1453" spans="7:7" x14ac:dyDescent="0.2">
      <c r="G1453"/>
    </row>
    <row r="1454" spans="7:7" x14ac:dyDescent="0.2">
      <c r="G1454"/>
    </row>
    <row r="1455" spans="7:7" x14ac:dyDescent="0.2">
      <c r="G1455"/>
    </row>
    <row r="1456" spans="7:7" x14ac:dyDescent="0.2">
      <c r="G1456"/>
    </row>
    <row r="1457" spans="7:7" x14ac:dyDescent="0.2">
      <c r="G1457"/>
    </row>
    <row r="1458" spans="7:7" x14ac:dyDescent="0.2">
      <c r="G1458"/>
    </row>
    <row r="1459" spans="7:7" x14ac:dyDescent="0.2">
      <c r="G1459"/>
    </row>
    <row r="1460" spans="7:7" x14ac:dyDescent="0.2">
      <c r="G1460"/>
    </row>
    <row r="1461" spans="7:7" x14ac:dyDescent="0.2">
      <c r="G1461"/>
    </row>
    <row r="1462" spans="7:7" x14ac:dyDescent="0.2">
      <c r="G1462"/>
    </row>
    <row r="1463" spans="7:7" x14ac:dyDescent="0.2">
      <c r="G1463"/>
    </row>
    <row r="1464" spans="7:7" x14ac:dyDescent="0.2">
      <c r="G1464"/>
    </row>
    <row r="1465" spans="7:7" x14ac:dyDescent="0.2">
      <c r="G1465"/>
    </row>
    <row r="1466" spans="7:7" x14ac:dyDescent="0.2">
      <c r="G1466"/>
    </row>
    <row r="1467" spans="7:7" x14ac:dyDescent="0.2">
      <c r="G1467"/>
    </row>
    <row r="1468" spans="7:7" x14ac:dyDescent="0.2">
      <c r="G1468"/>
    </row>
    <row r="1469" spans="7:7" x14ac:dyDescent="0.2">
      <c r="G1469"/>
    </row>
    <row r="1470" spans="7:7" x14ac:dyDescent="0.2">
      <c r="G1470"/>
    </row>
    <row r="1471" spans="7:7" x14ac:dyDescent="0.2">
      <c r="G1471"/>
    </row>
    <row r="1472" spans="7:7" x14ac:dyDescent="0.2">
      <c r="G1472"/>
    </row>
    <row r="1473" spans="7:7" x14ac:dyDescent="0.2">
      <c r="G1473"/>
    </row>
    <row r="1474" spans="7:7" x14ac:dyDescent="0.2">
      <c r="G1474"/>
    </row>
    <row r="1475" spans="7:7" x14ac:dyDescent="0.2">
      <c r="G1475"/>
    </row>
    <row r="1476" spans="7:7" x14ac:dyDescent="0.2">
      <c r="G1476"/>
    </row>
    <row r="1477" spans="7:7" x14ac:dyDescent="0.2">
      <c r="G1477"/>
    </row>
    <row r="1478" spans="7:7" x14ac:dyDescent="0.2">
      <c r="G1478"/>
    </row>
    <row r="1479" spans="7:7" x14ac:dyDescent="0.2">
      <c r="G1479"/>
    </row>
    <row r="1480" spans="7:7" x14ac:dyDescent="0.2">
      <c r="G1480"/>
    </row>
    <row r="1481" spans="7:7" x14ac:dyDescent="0.2">
      <c r="G1481"/>
    </row>
    <row r="1482" spans="7:7" x14ac:dyDescent="0.2">
      <c r="G1482"/>
    </row>
    <row r="1483" spans="7:7" x14ac:dyDescent="0.2">
      <c r="G1483"/>
    </row>
    <row r="1484" spans="7:7" x14ac:dyDescent="0.2">
      <c r="G1484"/>
    </row>
    <row r="1485" spans="7:7" x14ac:dyDescent="0.2">
      <c r="G1485"/>
    </row>
    <row r="1486" spans="7:7" x14ac:dyDescent="0.2">
      <c r="G1486"/>
    </row>
    <row r="1487" spans="7:7" x14ac:dyDescent="0.2">
      <c r="G1487"/>
    </row>
    <row r="1488" spans="7:7" x14ac:dyDescent="0.2">
      <c r="G1488"/>
    </row>
    <row r="1489" spans="7:7" x14ac:dyDescent="0.2">
      <c r="G1489"/>
    </row>
    <row r="1490" spans="7:7" x14ac:dyDescent="0.2">
      <c r="G1490"/>
    </row>
    <row r="1491" spans="7:7" x14ac:dyDescent="0.2">
      <c r="G1491"/>
    </row>
    <row r="1492" spans="7:7" x14ac:dyDescent="0.2">
      <c r="G1492"/>
    </row>
    <row r="1493" spans="7:7" x14ac:dyDescent="0.2">
      <c r="G1493"/>
    </row>
    <row r="1494" spans="7:7" x14ac:dyDescent="0.2">
      <c r="G1494"/>
    </row>
    <row r="1495" spans="7:7" x14ac:dyDescent="0.2">
      <c r="G1495"/>
    </row>
    <row r="1496" spans="7:7" x14ac:dyDescent="0.2">
      <c r="G1496"/>
    </row>
    <row r="1497" spans="7:7" x14ac:dyDescent="0.2">
      <c r="G1497"/>
    </row>
    <row r="1498" spans="7:7" x14ac:dyDescent="0.2">
      <c r="G1498"/>
    </row>
    <row r="1499" spans="7:7" x14ac:dyDescent="0.2">
      <c r="G1499"/>
    </row>
    <row r="1500" spans="7:7" x14ac:dyDescent="0.2">
      <c r="G1500"/>
    </row>
    <row r="1501" spans="7:7" x14ac:dyDescent="0.2">
      <c r="G1501"/>
    </row>
    <row r="1502" spans="7:7" x14ac:dyDescent="0.2">
      <c r="G1502"/>
    </row>
    <row r="1503" spans="7:7" x14ac:dyDescent="0.2">
      <c r="G1503"/>
    </row>
    <row r="1504" spans="7:7" x14ac:dyDescent="0.2">
      <c r="G1504"/>
    </row>
    <row r="1505" spans="7:7" x14ac:dyDescent="0.2">
      <c r="G1505"/>
    </row>
    <row r="1506" spans="7:7" x14ac:dyDescent="0.2">
      <c r="G1506"/>
    </row>
    <row r="1507" spans="7:7" x14ac:dyDescent="0.2">
      <c r="G1507"/>
    </row>
    <row r="1508" spans="7:7" x14ac:dyDescent="0.2">
      <c r="G1508"/>
    </row>
    <row r="1509" spans="7:7" x14ac:dyDescent="0.2">
      <c r="G1509"/>
    </row>
    <row r="1510" spans="7:7" x14ac:dyDescent="0.2">
      <c r="G1510"/>
    </row>
    <row r="1511" spans="7:7" x14ac:dyDescent="0.2">
      <c r="G1511"/>
    </row>
    <row r="1512" spans="7:7" x14ac:dyDescent="0.2">
      <c r="G1512"/>
    </row>
    <row r="1513" spans="7:7" x14ac:dyDescent="0.2">
      <c r="G1513"/>
    </row>
    <row r="1514" spans="7:7" x14ac:dyDescent="0.2">
      <c r="G1514"/>
    </row>
    <row r="1515" spans="7:7" x14ac:dyDescent="0.2">
      <c r="G1515"/>
    </row>
    <row r="1516" spans="7:7" x14ac:dyDescent="0.2">
      <c r="G1516"/>
    </row>
    <row r="1517" spans="7:7" x14ac:dyDescent="0.2">
      <c r="G1517"/>
    </row>
    <row r="1518" spans="7:7" x14ac:dyDescent="0.2">
      <c r="G1518"/>
    </row>
    <row r="1519" spans="7:7" x14ac:dyDescent="0.2">
      <c r="G1519"/>
    </row>
    <row r="1520" spans="7:7" x14ac:dyDescent="0.2">
      <c r="G1520"/>
    </row>
    <row r="1521" spans="7:7" x14ac:dyDescent="0.2">
      <c r="G1521"/>
    </row>
    <row r="1522" spans="7:7" x14ac:dyDescent="0.2">
      <c r="G1522"/>
    </row>
    <row r="1523" spans="7:7" x14ac:dyDescent="0.2">
      <c r="G1523"/>
    </row>
    <row r="1524" spans="7:7" x14ac:dyDescent="0.2">
      <c r="G1524"/>
    </row>
    <row r="1525" spans="7:7" x14ac:dyDescent="0.2">
      <c r="G1525"/>
    </row>
    <row r="1526" spans="7:7" x14ac:dyDescent="0.2">
      <c r="G1526"/>
    </row>
    <row r="1527" spans="7:7" x14ac:dyDescent="0.2">
      <c r="G1527"/>
    </row>
    <row r="1528" spans="7:7" x14ac:dyDescent="0.2">
      <c r="G1528"/>
    </row>
    <row r="1529" spans="7:7" x14ac:dyDescent="0.2">
      <c r="G1529"/>
    </row>
    <row r="1530" spans="7:7" x14ac:dyDescent="0.2">
      <c r="G1530"/>
    </row>
    <row r="1531" spans="7:7" x14ac:dyDescent="0.2">
      <c r="G1531"/>
    </row>
    <row r="1532" spans="7:7" x14ac:dyDescent="0.2">
      <c r="G1532"/>
    </row>
    <row r="1533" spans="7:7" x14ac:dyDescent="0.2">
      <c r="G1533"/>
    </row>
    <row r="1534" spans="7:7" x14ac:dyDescent="0.2">
      <c r="G1534"/>
    </row>
    <row r="1535" spans="7:7" x14ac:dyDescent="0.2">
      <c r="G1535"/>
    </row>
    <row r="1536" spans="7:7" x14ac:dyDescent="0.2">
      <c r="G1536"/>
    </row>
    <row r="1537" spans="7:7" x14ac:dyDescent="0.2">
      <c r="G1537"/>
    </row>
    <row r="1538" spans="7:7" x14ac:dyDescent="0.2">
      <c r="G1538"/>
    </row>
    <row r="1539" spans="7:7" x14ac:dyDescent="0.2">
      <c r="G1539"/>
    </row>
    <row r="1540" spans="7:7" x14ac:dyDescent="0.2">
      <c r="G1540"/>
    </row>
    <row r="1541" spans="7:7" x14ac:dyDescent="0.2">
      <c r="G1541"/>
    </row>
    <row r="1542" spans="7:7" x14ac:dyDescent="0.2">
      <c r="G1542"/>
    </row>
    <row r="1543" spans="7:7" x14ac:dyDescent="0.2">
      <c r="G1543"/>
    </row>
    <row r="1544" spans="7:7" x14ac:dyDescent="0.2">
      <c r="G1544"/>
    </row>
    <row r="1545" spans="7:7" x14ac:dyDescent="0.2">
      <c r="G1545"/>
    </row>
    <row r="1546" spans="7:7" x14ac:dyDescent="0.2">
      <c r="G1546"/>
    </row>
    <row r="1547" spans="7:7" x14ac:dyDescent="0.2">
      <c r="G1547"/>
    </row>
    <row r="1548" spans="7:7" x14ac:dyDescent="0.2">
      <c r="G1548"/>
    </row>
    <row r="1549" spans="7:7" x14ac:dyDescent="0.2">
      <c r="G1549"/>
    </row>
    <row r="1550" spans="7:7" x14ac:dyDescent="0.2">
      <c r="G1550"/>
    </row>
    <row r="1551" spans="7:7" x14ac:dyDescent="0.2">
      <c r="G1551"/>
    </row>
    <row r="1552" spans="7:7" x14ac:dyDescent="0.2">
      <c r="G1552"/>
    </row>
    <row r="1553" spans="7:7" x14ac:dyDescent="0.2">
      <c r="G1553"/>
    </row>
    <row r="1554" spans="7:7" x14ac:dyDescent="0.2">
      <c r="G1554"/>
    </row>
    <row r="1555" spans="7:7" x14ac:dyDescent="0.2">
      <c r="G1555"/>
    </row>
    <row r="1556" spans="7:7" x14ac:dyDescent="0.2">
      <c r="G1556"/>
    </row>
    <row r="1557" spans="7:7" x14ac:dyDescent="0.2">
      <c r="G1557"/>
    </row>
    <row r="1558" spans="7:7" x14ac:dyDescent="0.2">
      <c r="G1558"/>
    </row>
    <row r="1559" spans="7:7" x14ac:dyDescent="0.2">
      <c r="G1559"/>
    </row>
    <row r="1560" spans="7:7" x14ac:dyDescent="0.2">
      <c r="G1560"/>
    </row>
    <row r="1561" spans="7:7" x14ac:dyDescent="0.2">
      <c r="G1561"/>
    </row>
    <row r="1562" spans="7:7" x14ac:dyDescent="0.2">
      <c r="G1562"/>
    </row>
    <row r="1563" spans="7:7" x14ac:dyDescent="0.2">
      <c r="G1563"/>
    </row>
    <row r="1564" spans="7:7" x14ac:dyDescent="0.2">
      <c r="G1564"/>
    </row>
    <row r="1565" spans="7:7" x14ac:dyDescent="0.2">
      <c r="G1565"/>
    </row>
    <row r="1566" spans="7:7" x14ac:dyDescent="0.2">
      <c r="G1566"/>
    </row>
    <row r="1567" spans="7:7" x14ac:dyDescent="0.2">
      <c r="G1567"/>
    </row>
    <row r="1568" spans="7:7" x14ac:dyDescent="0.2">
      <c r="G1568"/>
    </row>
    <row r="1569" spans="7:7" x14ac:dyDescent="0.2">
      <c r="G1569"/>
    </row>
    <row r="1570" spans="7:7" x14ac:dyDescent="0.2">
      <c r="G1570"/>
    </row>
    <row r="1571" spans="7:7" x14ac:dyDescent="0.2">
      <c r="G1571"/>
    </row>
    <row r="1572" spans="7:7" x14ac:dyDescent="0.2">
      <c r="G1572"/>
    </row>
    <row r="1573" spans="7:7" x14ac:dyDescent="0.2">
      <c r="G1573"/>
    </row>
    <row r="1574" spans="7:7" x14ac:dyDescent="0.2">
      <c r="G1574"/>
    </row>
    <row r="1575" spans="7:7" x14ac:dyDescent="0.2">
      <c r="G1575"/>
    </row>
    <row r="1576" spans="7:7" x14ac:dyDescent="0.2">
      <c r="G1576"/>
    </row>
    <row r="1577" spans="7:7" x14ac:dyDescent="0.2">
      <c r="G1577"/>
    </row>
    <row r="1578" spans="7:7" x14ac:dyDescent="0.2">
      <c r="G1578"/>
    </row>
    <row r="1579" spans="7:7" x14ac:dyDescent="0.2">
      <c r="G1579"/>
    </row>
    <row r="1580" spans="7:7" x14ac:dyDescent="0.2">
      <c r="G1580"/>
    </row>
    <row r="1581" spans="7:7" x14ac:dyDescent="0.2">
      <c r="G1581"/>
    </row>
    <row r="1582" spans="7:7" x14ac:dyDescent="0.2">
      <c r="G1582"/>
    </row>
    <row r="1583" spans="7:7" x14ac:dyDescent="0.2">
      <c r="G1583"/>
    </row>
    <row r="1584" spans="7:7" x14ac:dyDescent="0.2">
      <c r="G1584"/>
    </row>
    <row r="1585" spans="7:7" x14ac:dyDescent="0.2">
      <c r="G1585"/>
    </row>
    <row r="1586" spans="7:7" x14ac:dyDescent="0.2">
      <c r="G1586"/>
    </row>
    <row r="1587" spans="7:7" x14ac:dyDescent="0.2">
      <c r="G1587"/>
    </row>
    <row r="1588" spans="7:7" x14ac:dyDescent="0.2">
      <c r="G1588"/>
    </row>
    <row r="1589" spans="7:7" x14ac:dyDescent="0.2">
      <c r="G1589"/>
    </row>
    <row r="1590" spans="7:7" x14ac:dyDescent="0.2">
      <c r="G1590"/>
    </row>
    <row r="1591" spans="7:7" x14ac:dyDescent="0.2">
      <c r="G1591"/>
    </row>
    <row r="1592" spans="7:7" x14ac:dyDescent="0.2">
      <c r="G1592"/>
    </row>
    <row r="1593" spans="7:7" x14ac:dyDescent="0.2">
      <c r="G1593"/>
    </row>
    <row r="1594" spans="7:7" x14ac:dyDescent="0.2">
      <c r="G1594"/>
    </row>
    <row r="1595" spans="7:7" x14ac:dyDescent="0.2">
      <c r="G1595"/>
    </row>
    <row r="1596" spans="7:7" x14ac:dyDescent="0.2">
      <c r="G1596"/>
    </row>
    <row r="1597" spans="7:7" x14ac:dyDescent="0.2">
      <c r="G1597"/>
    </row>
    <row r="1598" spans="7:7" x14ac:dyDescent="0.2">
      <c r="G1598"/>
    </row>
    <row r="1599" spans="7:7" x14ac:dyDescent="0.2">
      <c r="G1599"/>
    </row>
    <row r="1600" spans="7:7" x14ac:dyDescent="0.2">
      <c r="G1600"/>
    </row>
    <row r="1601" spans="7:7" x14ac:dyDescent="0.2">
      <c r="G1601"/>
    </row>
    <row r="1602" spans="7:7" x14ac:dyDescent="0.2">
      <c r="G1602"/>
    </row>
    <row r="1603" spans="7:7" x14ac:dyDescent="0.2">
      <c r="G1603"/>
    </row>
    <row r="1604" spans="7:7" x14ac:dyDescent="0.2">
      <c r="G1604"/>
    </row>
    <row r="1605" spans="7:7" x14ac:dyDescent="0.2">
      <c r="G1605"/>
    </row>
    <row r="1606" spans="7:7" x14ac:dyDescent="0.2">
      <c r="G1606"/>
    </row>
    <row r="1607" spans="7:7" x14ac:dyDescent="0.2">
      <c r="G1607"/>
    </row>
    <row r="1608" spans="7:7" x14ac:dyDescent="0.2">
      <c r="G1608"/>
    </row>
    <row r="1609" spans="7:7" x14ac:dyDescent="0.2">
      <c r="G1609"/>
    </row>
    <row r="1610" spans="7:7" x14ac:dyDescent="0.2">
      <c r="G1610"/>
    </row>
    <row r="1611" spans="7:7" x14ac:dyDescent="0.2">
      <c r="G1611"/>
    </row>
    <row r="1612" spans="7:7" x14ac:dyDescent="0.2">
      <c r="G1612"/>
    </row>
    <row r="1613" spans="7:7" x14ac:dyDescent="0.2">
      <c r="G1613"/>
    </row>
    <row r="1614" spans="7:7" x14ac:dyDescent="0.2">
      <c r="G1614"/>
    </row>
    <row r="1615" spans="7:7" x14ac:dyDescent="0.2">
      <c r="G1615"/>
    </row>
    <row r="1616" spans="7:7" x14ac:dyDescent="0.2">
      <c r="G1616"/>
    </row>
    <row r="1617" spans="7:7" x14ac:dyDescent="0.2">
      <c r="G1617"/>
    </row>
    <row r="1618" spans="7:7" x14ac:dyDescent="0.2">
      <c r="G1618"/>
    </row>
    <row r="1619" spans="7:7" x14ac:dyDescent="0.2">
      <c r="G1619"/>
    </row>
    <row r="1620" spans="7:7" x14ac:dyDescent="0.2">
      <c r="G1620"/>
    </row>
    <row r="1621" spans="7:7" x14ac:dyDescent="0.2">
      <c r="G1621"/>
    </row>
    <row r="1622" spans="7:7" x14ac:dyDescent="0.2">
      <c r="G1622"/>
    </row>
    <row r="1623" spans="7:7" x14ac:dyDescent="0.2">
      <c r="G1623"/>
    </row>
    <row r="1624" spans="7:7" x14ac:dyDescent="0.2">
      <c r="G1624"/>
    </row>
    <row r="1625" spans="7:7" x14ac:dyDescent="0.2">
      <c r="G1625"/>
    </row>
    <row r="1626" spans="7:7" x14ac:dyDescent="0.2">
      <c r="G1626"/>
    </row>
    <row r="1627" spans="7:7" x14ac:dyDescent="0.2">
      <c r="G1627"/>
    </row>
    <row r="1628" spans="7:7" x14ac:dyDescent="0.2">
      <c r="G1628"/>
    </row>
    <row r="1629" spans="7:7" x14ac:dyDescent="0.2">
      <c r="G1629"/>
    </row>
    <row r="1630" spans="7:7" x14ac:dyDescent="0.2">
      <c r="G1630"/>
    </row>
    <row r="1631" spans="7:7" x14ac:dyDescent="0.2">
      <c r="G1631"/>
    </row>
    <row r="1632" spans="7:7" x14ac:dyDescent="0.2">
      <c r="G1632"/>
    </row>
    <row r="1633" spans="7:7" x14ac:dyDescent="0.2">
      <c r="G1633"/>
    </row>
    <row r="1634" spans="7:7" x14ac:dyDescent="0.2">
      <c r="G1634"/>
    </row>
    <row r="1635" spans="7:7" x14ac:dyDescent="0.2">
      <c r="G1635"/>
    </row>
    <row r="1636" spans="7:7" x14ac:dyDescent="0.2">
      <c r="G1636"/>
    </row>
    <row r="1637" spans="7:7" x14ac:dyDescent="0.2">
      <c r="G1637"/>
    </row>
    <row r="1638" spans="7:7" x14ac:dyDescent="0.2">
      <c r="G1638"/>
    </row>
    <row r="1639" spans="7:7" x14ac:dyDescent="0.2">
      <c r="G1639"/>
    </row>
    <row r="1640" spans="7:7" x14ac:dyDescent="0.2">
      <c r="G1640"/>
    </row>
    <row r="1641" spans="7:7" x14ac:dyDescent="0.2">
      <c r="G1641"/>
    </row>
    <row r="1642" spans="7:7" x14ac:dyDescent="0.2">
      <c r="G1642"/>
    </row>
    <row r="1643" spans="7:7" x14ac:dyDescent="0.2">
      <c r="G1643"/>
    </row>
    <row r="1644" spans="7:7" x14ac:dyDescent="0.2">
      <c r="G1644"/>
    </row>
    <row r="1645" spans="7:7" x14ac:dyDescent="0.2">
      <c r="G1645"/>
    </row>
    <row r="1646" spans="7:7" x14ac:dyDescent="0.2">
      <c r="G1646"/>
    </row>
    <row r="1647" spans="7:7" x14ac:dyDescent="0.2">
      <c r="G1647"/>
    </row>
    <row r="1648" spans="7:7" x14ac:dyDescent="0.2">
      <c r="G1648"/>
    </row>
    <row r="1649" spans="7:7" x14ac:dyDescent="0.2">
      <c r="G1649"/>
    </row>
    <row r="1650" spans="7:7" x14ac:dyDescent="0.2">
      <c r="G1650"/>
    </row>
    <row r="1651" spans="7:7" x14ac:dyDescent="0.2">
      <c r="G1651"/>
    </row>
    <row r="1652" spans="7:7" x14ac:dyDescent="0.2">
      <c r="G1652"/>
    </row>
    <row r="1653" spans="7:7" x14ac:dyDescent="0.2">
      <c r="G1653"/>
    </row>
    <row r="1654" spans="7:7" x14ac:dyDescent="0.2">
      <c r="G1654"/>
    </row>
    <row r="1655" spans="7:7" x14ac:dyDescent="0.2">
      <c r="G1655"/>
    </row>
    <row r="1656" spans="7:7" x14ac:dyDescent="0.2">
      <c r="G1656"/>
    </row>
    <row r="1657" spans="7:7" x14ac:dyDescent="0.2">
      <c r="G1657"/>
    </row>
    <row r="1658" spans="7:7" x14ac:dyDescent="0.2">
      <c r="G1658"/>
    </row>
    <row r="1659" spans="7:7" x14ac:dyDescent="0.2">
      <c r="G1659"/>
    </row>
    <row r="1660" spans="7:7" x14ac:dyDescent="0.2">
      <c r="G1660"/>
    </row>
    <row r="1661" spans="7:7" x14ac:dyDescent="0.2">
      <c r="G1661"/>
    </row>
    <row r="1662" spans="7:7" x14ac:dyDescent="0.2">
      <c r="G1662"/>
    </row>
    <row r="1663" spans="7:7" x14ac:dyDescent="0.2">
      <c r="G1663"/>
    </row>
    <row r="1664" spans="7:7" x14ac:dyDescent="0.2">
      <c r="G1664"/>
    </row>
    <row r="1665" spans="7:7" x14ac:dyDescent="0.2">
      <c r="G1665"/>
    </row>
    <row r="1666" spans="7:7" x14ac:dyDescent="0.2">
      <c r="G1666"/>
    </row>
    <row r="1667" spans="7:7" x14ac:dyDescent="0.2">
      <c r="G1667"/>
    </row>
    <row r="1668" spans="7:7" x14ac:dyDescent="0.2">
      <c r="G1668"/>
    </row>
    <row r="1669" spans="7:7" x14ac:dyDescent="0.2">
      <c r="G1669"/>
    </row>
    <row r="1670" spans="7:7" x14ac:dyDescent="0.2">
      <c r="G1670"/>
    </row>
    <row r="1671" spans="7:7" x14ac:dyDescent="0.2">
      <c r="G1671"/>
    </row>
    <row r="1672" spans="7:7" x14ac:dyDescent="0.2">
      <c r="G1672"/>
    </row>
    <row r="1673" spans="7:7" x14ac:dyDescent="0.2">
      <c r="G1673"/>
    </row>
    <row r="1674" spans="7:7" x14ac:dyDescent="0.2">
      <c r="G1674"/>
    </row>
    <row r="1675" spans="7:7" x14ac:dyDescent="0.2">
      <c r="G1675"/>
    </row>
    <row r="1676" spans="7:7" x14ac:dyDescent="0.2">
      <c r="G1676"/>
    </row>
    <row r="1677" spans="7:7" x14ac:dyDescent="0.2">
      <c r="G1677"/>
    </row>
    <row r="1678" spans="7:7" x14ac:dyDescent="0.2">
      <c r="G1678"/>
    </row>
    <row r="1679" spans="7:7" x14ac:dyDescent="0.2">
      <c r="G1679"/>
    </row>
    <row r="1680" spans="7:7" x14ac:dyDescent="0.2">
      <c r="G1680"/>
    </row>
    <row r="1681" spans="7:7" x14ac:dyDescent="0.2">
      <c r="G1681"/>
    </row>
    <row r="1682" spans="7:7" x14ac:dyDescent="0.2">
      <c r="G1682"/>
    </row>
    <row r="1683" spans="7:7" x14ac:dyDescent="0.2">
      <c r="G1683"/>
    </row>
    <row r="1684" spans="7:7" x14ac:dyDescent="0.2">
      <c r="G1684"/>
    </row>
    <row r="1685" spans="7:7" x14ac:dyDescent="0.2">
      <c r="G1685"/>
    </row>
    <row r="1686" spans="7:7" x14ac:dyDescent="0.2">
      <c r="G1686"/>
    </row>
    <row r="1687" spans="7:7" x14ac:dyDescent="0.2">
      <c r="G1687"/>
    </row>
    <row r="1688" spans="7:7" x14ac:dyDescent="0.2">
      <c r="G1688"/>
    </row>
    <row r="1689" spans="7:7" x14ac:dyDescent="0.2">
      <c r="G1689"/>
    </row>
    <row r="1690" spans="7:7" x14ac:dyDescent="0.2">
      <c r="G1690"/>
    </row>
    <row r="1691" spans="7:7" x14ac:dyDescent="0.2">
      <c r="G1691"/>
    </row>
    <row r="1692" spans="7:7" x14ac:dyDescent="0.2">
      <c r="G1692"/>
    </row>
    <row r="1693" spans="7:7" x14ac:dyDescent="0.2">
      <c r="G1693"/>
    </row>
    <row r="1694" spans="7:7" x14ac:dyDescent="0.2">
      <c r="G1694"/>
    </row>
    <row r="1695" spans="7:7" x14ac:dyDescent="0.2">
      <c r="G1695"/>
    </row>
    <row r="1696" spans="7:7" x14ac:dyDescent="0.2">
      <c r="G1696"/>
    </row>
    <row r="1697" spans="7:7" x14ac:dyDescent="0.2">
      <c r="G1697"/>
    </row>
    <row r="1698" spans="7:7" x14ac:dyDescent="0.2">
      <c r="G1698"/>
    </row>
    <row r="1699" spans="7:7" x14ac:dyDescent="0.2">
      <c r="G1699"/>
    </row>
    <row r="1700" spans="7:7" x14ac:dyDescent="0.2">
      <c r="G1700"/>
    </row>
    <row r="1701" spans="7:7" x14ac:dyDescent="0.2">
      <c r="G1701"/>
    </row>
    <row r="1702" spans="7:7" x14ac:dyDescent="0.2">
      <c r="G1702"/>
    </row>
    <row r="1703" spans="7:7" x14ac:dyDescent="0.2">
      <c r="G1703"/>
    </row>
    <row r="1704" spans="7:7" x14ac:dyDescent="0.2">
      <c r="G1704"/>
    </row>
    <row r="1705" spans="7:7" x14ac:dyDescent="0.2">
      <c r="G1705"/>
    </row>
    <row r="1706" spans="7:7" x14ac:dyDescent="0.2">
      <c r="G1706"/>
    </row>
    <row r="1707" spans="7:7" x14ac:dyDescent="0.2">
      <c r="G1707"/>
    </row>
    <row r="1708" spans="7:7" x14ac:dyDescent="0.2">
      <c r="G1708"/>
    </row>
    <row r="1709" spans="7:7" x14ac:dyDescent="0.2">
      <c r="G1709"/>
    </row>
    <row r="1710" spans="7:7" x14ac:dyDescent="0.2">
      <c r="G1710"/>
    </row>
    <row r="1711" spans="7:7" x14ac:dyDescent="0.2">
      <c r="G1711"/>
    </row>
    <row r="1712" spans="7:7" x14ac:dyDescent="0.2">
      <c r="G1712"/>
    </row>
    <row r="1713" spans="7:7" x14ac:dyDescent="0.2">
      <c r="G1713"/>
    </row>
    <row r="1714" spans="7:7" x14ac:dyDescent="0.2">
      <c r="G1714"/>
    </row>
    <row r="1715" spans="7:7" x14ac:dyDescent="0.2">
      <c r="G1715"/>
    </row>
    <row r="1716" spans="7:7" x14ac:dyDescent="0.2">
      <c r="G1716"/>
    </row>
    <row r="1717" spans="7:7" x14ac:dyDescent="0.2">
      <c r="G1717"/>
    </row>
    <row r="1718" spans="7:7" x14ac:dyDescent="0.2">
      <c r="G1718"/>
    </row>
    <row r="1719" spans="7:7" x14ac:dyDescent="0.2">
      <c r="G1719"/>
    </row>
    <row r="1720" spans="7:7" x14ac:dyDescent="0.2">
      <c r="G1720"/>
    </row>
    <row r="1721" spans="7:7" x14ac:dyDescent="0.2">
      <c r="G1721"/>
    </row>
    <row r="1722" spans="7:7" x14ac:dyDescent="0.2">
      <c r="G1722"/>
    </row>
    <row r="1723" spans="7:7" x14ac:dyDescent="0.2">
      <c r="G1723"/>
    </row>
    <row r="1724" spans="7:7" x14ac:dyDescent="0.2">
      <c r="G1724"/>
    </row>
    <row r="1725" spans="7:7" x14ac:dyDescent="0.2">
      <c r="G1725"/>
    </row>
    <row r="1726" spans="7:7" x14ac:dyDescent="0.2">
      <c r="G1726"/>
    </row>
    <row r="1727" spans="7:7" x14ac:dyDescent="0.2">
      <c r="G1727"/>
    </row>
    <row r="1728" spans="7:7" x14ac:dyDescent="0.2">
      <c r="G1728"/>
    </row>
    <row r="1729" spans="7:7" x14ac:dyDescent="0.2">
      <c r="G1729"/>
    </row>
    <row r="1730" spans="7:7" x14ac:dyDescent="0.2">
      <c r="G1730"/>
    </row>
    <row r="1731" spans="7:7" x14ac:dyDescent="0.2">
      <c r="G1731"/>
    </row>
    <row r="1732" spans="7:7" x14ac:dyDescent="0.2">
      <c r="G1732"/>
    </row>
    <row r="1733" spans="7:7" x14ac:dyDescent="0.2">
      <c r="G1733"/>
    </row>
    <row r="1734" spans="7:7" x14ac:dyDescent="0.2">
      <c r="G1734"/>
    </row>
    <row r="1735" spans="7:7" x14ac:dyDescent="0.2">
      <c r="G1735"/>
    </row>
    <row r="1736" spans="7:7" x14ac:dyDescent="0.2">
      <c r="G1736"/>
    </row>
    <row r="1737" spans="7:7" x14ac:dyDescent="0.2">
      <c r="G1737"/>
    </row>
    <row r="1738" spans="7:7" x14ac:dyDescent="0.2">
      <c r="G1738"/>
    </row>
    <row r="1739" spans="7:7" x14ac:dyDescent="0.2">
      <c r="G1739"/>
    </row>
    <row r="1740" spans="7:7" x14ac:dyDescent="0.2">
      <c r="G1740"/>
    </row>
    <row r="1741" spans="7:7" x14ac:dyDescent="0.2">
      <c r="G1741"/>
    </row>
    <row r="1742" spans="7:7" x14ac:dyDescent="0.2">
      <c r="G1742"/>
    </row>
    <row r="1743" spans="7:7" x14ac:dyDescent="0.2">
      <c r="G1743"/>
    </row>
    <row r="1744" spans="7:7" x14ac:dyDescent="0.2">
      <c r="G1744"/>
    </row>
    <row r="1745" spans="7:7" x14ac:dyDescent="0.2">
      <c r="G1745"/>
    </row>
    <row r="1746" spans="7:7" x14ac:dyDescent="0.2">
      <c r="G1746"/>
    </row>
    <row r="1747" spans="7:7" x14ac:dyDescent="0.2">
      <c r="G1747"/>
    </row>
    <row r="1748" spans="7:7" x14ac:dyDescent="0.2">
      <c r="G1748"/>
    </row>
    <row r="1749" spans="7:7" x14ac:dyDescent="0.2">
      <c r="G1749"/>
    </row>
    <row r="1750" spans="7:7" x14ac:dyDescent="0.2">
      <c r="G1750"/>
    </row>
    <row r="1751" spans="7:7" x14ac:dyDescent="0.2">
      <c r="G1751"/>
    </row>
    <row r="1752" spans="7:7" x14ac:dyDescent="0.2">
      <c r="G1752"/>
    </row>
    <row r="1753" spans="7:7" x14ac:dyDescent="0.2">
      <c r="G1753"/>
    </row>
    <row r="1754" spans="7:7" x14ac:dyDescent="0.2">
      <c r="G1754"/>
    </row>
    <row r="1755" spans="7:7" x14ac:dyDescent="0.2">
      <c r="G1755"/>
    </row>
    <row r="1756" spans="7:7" x14ac:dyDescent="0.2">
      <c r="G1756"/>
    </row>
    <row r="1757" spans="7:7" x14ac:dyDescent="0.2">
      <c r="G1757"/>
    </row>
    <row r="1758" spans="7:7" x14ac:dyDescent="0.2">
      <c r="G1758"/>
    </row>
    <row r="1759" spans="7:7" x14ac:dyDescent="0.2">
      <c r="G1759"/>
    </row>
    <row r="1760" spans="7:7" x14ac:dyDescent="0.2">
      <c r="G1760"/>
    </row>
    <row r="1761" spans="7:7" x14ac:dyDescent="0.2">
      <c r="G1761"/>
    </row>
    <row r="1762" spans="7:7" x14ac:dyDescent="0.2">
      <c r="G1762"/>
    </row>
    <row r="1763" spans="7:7" x14ac:dyDescent="0.2">
      <c r="G1763"/>
    </row>
    <row r="1764" spans="7:7" x14ac:dyDescent="0.2">
      <c r="G1764"/>
    </row>
    <row r="1765" spans="7:7" x14ac:dyDescent="0.2">
      <c r="G1765"/>
    </row>
    <row r="1766" spans="7:7" x14ac:dyDescent="0.2">
      <c r="G1766"/>
    </row>
    <row r="1767" spans="7:7" x14ac:dyDescent="0.2">
      <c r="G1767"/>
    </row>
    <row r="1768" spans="7:7" x14ac:dyDescent="0.2">
      <c r="G1768"/>
    </row>
    <row r="1769" spans="7:7" x14ac:dyDescent="0.2">
      <c r="G1769"/>
    </row>
    <row r="1770" spans="7:7" x14ac:dyDescent="0.2">
      <c r="G1770"/>
    </row>
    <row r="1771" spans="7:7" x14ac:dyDescent="0.2">
      <c r="G1771"/>
    </row>
    <row r="1772" spans="7:7" x14ac:dyDescent="0.2">
      <c r="G1772"/>
    </row>
    <row r="1773" spans="7:7" x14ac:dyDescent="0.2">
      <c r="G1773"/>
    </row>
    <row r="1774" spans="7:7" x14ac:dyDescent="0.2">
      <c r="G1774"/>
    </row>
    <row r="1775" spans="7:7" x14ac:dyDescent="0.2">
      <c r="G1775"/>
    </row>
    <row r="1776" spans="7:7" x14ac:dyDescent="0.2">
      <c r="G1776"/>
    </row>
    <row r="1777" spans="7:7" x14ac:dyDescent="0.2">
      <c r="G1777"/>
    </row>
    <row r="1778" spans="7:7" x14ac:dyDescent="0.2">
      <c r="G1778"/>
    </row>
    <row r="1779" spans="7:7" x14ac:dyDescent="0.2">
      <c r="G1779"/>
    </row>
    <row r="1780" spans="7:7" x14ac:dyDescent="0.2">
      <c r="G1780"/>
    </row>
    <row r="1781" spans="7:7" x14ac:dyDescent="0.2">
      <c r="G1781"/>
    </row>
    <row r="1782" spans="7:7" x14ac:dyDescent="0.2">
      <c r="G1782"/>
    </row>
    <row r="1783" spans="7:7" x14ac:dyDescent="0.2">
      <c r="G1783"/>
    </row>
    <row r="1784" spans="7:7" x14ac:dyDescent="0.2">
      <c r="G1784"/>
    </row>
    <row r="1785" spans="7:7" x14ac:dyDescent="0.2">
      <c r="G1785"/>
    </row>
    <row r="1786" spans="7:7" x14ac:dyDescent="0.2">
      <c r="G1786"/>
    </row>
    <row r="1787" spans="7:7" x14ac:dyDescent="0.2">
      <c r="G1787"/>
    </row>
    <row r="1788" spans="7:7" x14ac:dyDescent="0.2">
      <c r="G1788"/>
    </row>
    <row r="1789" spans="7:7" x14ac:dyDescent="0.2">
      <c r="G1789"/>
    </row>
    <row r="1790" spans="7:7" x14ac:dyDescent="0.2">
      <c r="G1790"/>
    </row>
    <row r="1791" spans="7:7" x14ac:dyDescent="0.2">
      <c r="G1791"/>
    </row>
    <row r="1792" spans="7:7" x14ac:dyDescent="0.2">
      <c r="G1792"/>
    </row>
    <row r="1793" spans="7:7" x14ac:dyDescent="0.2">
      <c r="G1793"/>
    </row>
    <row r="1794" spans="7:7" x14ac:dyDescent="0.2">
      <c r="G1794"/>
    </row>
    <row r="1795" spans="7:7" x14ac:dyDescent="0.2">
      <c r="G1795"/>
    </row>
    <row r="1796" spans="7:7" x14ac:dyDescent="0.2">
      <c r="G1796"/>
    </row>
    <row r="1797" spans="7:7" x14ac:dyDescent="0.2">
      <c r="G1797"/>
    </row>
    <row r="1798" spans="7:7" x14ac:dyDescent="0.2">
      <c r="G1798"/>
    </row>
    <row r="1799" spans="7:7" x14ac:dyDescent="0.2">
      <c r="G1799"/>
    </row>
    <row r="1800" spans="7:7" x14ac:dyDescent="0.2">
      <c r="G1800"/>
    </row>
    <row r="1801" spans="7:7" x14ac:dyDescent="0.2">
      <c r="G1801"/>
    </row>
    <row r="1802" spans="7:7" x14ac:dyDescent="0.2">
      <c r="G1802"/>
    </row>
    <row r="1803" spans="7:7" x14ac:dyDescent="0.2">
      <c r="G1803"/>
    </row>
    <row r="1804" spans="7:7" x14ac:dyDescent="0.2">
      <c r="G1804"/>
    </row>
    <row r="1805" spans="7:7" x14ac:dyDescent="0.2">
      <c r="G1805"/>
    </row>
    <row r="1806" spans="7:7" x14ac:dyDescent="0.2">
      <c r="G1806"/>
    </row>
    <row r="1807" spans="7:7" x14ac:dyDescent="0.2">
      <c r="G1807"/>
    </row>
    <row r="1808" spans="7:7" x14ac:dyDescent="0.2">
      <c r="G1808"/>
    </row>
    <row r="1809" spans="7:7" x14ac:dyDescent="0.2">
      <c r="G1809"/>
    </row>
    <row r="1810" spans="7:7" x14ac:dyDescent="0.2">
      <c r="G1810"/>
    </row>
    <row r="1811" spans="7:7" x14ac:dyDescent="0.2">
      <c r="G1811"/>
    </row>
    <row r="1812" spans="7:7" x14ac:dyDescent="0.2">
      <c r="G1812"/>
    </row>
    <row r="1813" spans="7:7" x14ac:dyDescent="0.2">
      <c r="G1813"/>
    </row>
    <row r="1814" spans="7:7" x14ac:dyDescent="0.2">
      <c r="G1814"/>
    </row>
    <row r="1815" spans="7:7" x14ac:dyDescent="0.2">
      <c r="G1815"/>
    </row>
    <row r="1816" spans="7:7" x14ac:dyDescent="0.2">
      <c r="G1816"/>
    </row>
    <row r="1817" spans="7:7" x14ac:dyDescent="0.2">
      <c r="G1817"/>
    </row>
    <row r="1818" spans="7:7" x14ac:dyDescent="0.2">
      <c r="G1818"/>
    </row>
    <row r="1819" spans="7:7" x14ac:dyDescent="0.2">
      <c r="G1819"/>
    </row>
    <row r="1820" spans="7:7" x14ac:dyDescent="0.2">
      <c r="G1820"/>
    </row>
    <row r="1821" spans="7:7" x14ac:dyDescent="0.2">
      <c r="G1821"/>
    </row>
    <row r="1822" spans="7:7" x14ac:dyDescent="0.2">
      <c r="G1822"/>
    </row>
    <row r="1823" spans="7:7" x14ac:dyDescent="0.2">
      <c r="G1823"/>
    </row>
    <row r="1824" spans="7:7" x14ac:dyDescent="0.2">
      <c r="G1824"/>
    </row>
    <row r="1825" spans="7:7" x14ac:dyDescent="0.2">
      <c r="G1825"/>
    </row>
    <row r="1826" spans="7:7" x14ac:dyDescent="0.2">
      <c r="G1826"/>
    </row>
    <row r="1827" spans="7:7" x14ac:dyDescent="0.2">
      <c r="G1827"/>
    </row>
    <row r="1828" spans="7:7" x14ac:dyDescent="0.2">
      <c r="G1828"/>
    </row>
    <row r="1829" spans="7:7" x14ac:dyDescent="0.2">
      <c r="G1829"/>
    </row>
    <row r="1830" spans="7:7" x14ac:dyDescent="0.2">
      <c r="G1830"/>
    </row>
    <row r="1831" spans="7:7" x14ac:dyDescent="0.2">
      <c r="G1831"/>
    </row>
    <row r="1832" spans="7:7" x14ac:dyDescent="0.2">
      <c r="G1832"/>
    </row>
    <row r="1833" spans="7:7" x14ac:dyDescent="0.2">
      <c r="G1833"/>
    </row>
    <row r="1834" spans="7:7" x14ac:dyDescent="0.2">
      <c r="G1834"/>
    </row>
    <row r="1835" spans="7:7" x14ac:dyDescent="0.2">
      <c r="G1835"/>
    </row>
    <row r="1836" spans="7:7" x14ac:dyDescent="0.2">
      <c r="G1836"/>
    </row>
    <row r="1837" spans="7:7" x14ac:dyDescent="0.2">
      <c r="G1837"/>
    </row>
    <row r="1838" spans="7:7" x14ac:dyDescent="0.2">
      <c r="G1838"/>
    </row>
    <row r="1839" spans="7:7" x14ac:dyDescent="0.2">
      <c r="G1839"/>
    </row>
    <row r="1840" spans="7:7" x14ac:dyDescent="0.2">
      <c r="G1840"/>
    </row>
    <row r="1841" spans="7:7" x14ac:dyDescent="0.2">
      <c r="G1841"/>
    </row>
    <row r="1842" spans="7:7" x14ac:dyDescent="0.2">
      <c r="G1842"/>
    </row>
    <row r="1843" spans="7:7" x14ac:dyDescent="0.2">
      <c r="G1843"/>
    </row>
    <row r="1844" spans="7:7" x14ac:dyDescent="0.2">
      <c r="G1844"/>
    </row>
    <row r="1845" spans="7:7" x14ac:dyDescent="0.2">
      <c r="G1845"/>
    </row>
    <row r="1846" spans="7:7" x14ac:dyDescent="0.2">
      <c r="G1846"/>
    </row>
    <row r="1847" spans="7:7" x14ac:dyDescent="0.2">
      <c r="G1847"/>
    </row>
    <row r="1848" spans="7:7" x14ac:dyDescent="0.2">
      <c r="G1848"/>
    </row>
    <row r="1849" spans="7:7" x14ac:dyDescent="0.2">
      <c r="G1849"/>
    </row>
    <row r="1850" spans="7:7" x14ac:dyDescent="0.2">
      <c r="G1850"/>
    </row>
    <row r="1851" spans="7:7" x14ac:dyDescent="0.2">
      <c r="G1851"/>
    </row>
    <row r="1852" spans="7:7" x14ac:dyDescent="0.2">
      <c r="G1852"/>
    </row>
    <row r="1853" spans="7:7" x14ac:dyDescent="0.2">
      <c r="G1853"/>
    </row>
    <row r="1854" spans="7:7" x14ac:dyDescent="0.2">
      <c r="G1854"/>
    </row>
    <row r="1855" spans="7:7" x14ac:dyDescent="0.2">
      <c r="G1855"/>
    </row>
    <row r="1856" spans="7:7" x14ac:dyDescent="0.2">
      <c r="G1856"/>
    </row>
    <row r="1857" spans="7:7" x14ac:dyDescent="0.2">
      <c r="G1857"/>
    </row>
    <row r="1858" spans="7:7" x14ac:dyDescent="0.2">
      <c r="G1858"/>
    </row>
    <row r="1859" spans="7:7" x14ac:dyDescent="0.2">
      <c r="G1859"/>
    </row>
    <row r="1860" spans="7:7" x14ac:dyDescent="0.2">
      <c r="G1860"/>
    </row>
    <row r="1861" spans="7:7" x14ac:dyDescent="0.2">
      <c r="G1861"/>
    </row>
    <row r="1862" spans="7:7" x14ac:dyDescent="0.2">
      <c r="G1862"/>
    </row>
    <row r="1863" spans="7:7" x14ac:dyDescent="0.2">
      <c r="G1863"/>
    </row>
    <row r="1864" spans="7:7" x14ac:dyDescent="0.2">
      <c r="G1864"/>
    </row>
    <row r="1865" spans="7:7" x14ac:dyDescent="0.2">
      <c r="G1865"/>
    </row>
    <row r="1866" spans="7:7" x14ac:dyDescent="0.2">
      <c r="G1866"/>
    </row>
    <row r="1867" spans="7:7" x14ac:dyDescent="0.2">
      <c r="G1867"/>
    </row>
    <row r="1868" spans="7:7" x14ac:dyDescent="0.2">
      <c r="G1868"/>
    </row>
    <row r="1869" spans="7:7" x14ac:dyDescent="0.2">
      <c r="G1869"/>
    </row>
    <row r="1870" spans="7:7" x14ac:dyDescent="0.2">
      <c r="G1870"/>
    </row>
    <row r="1871" spans="7:7" x14ac:dyDescent="0.2">
      <c r="G1871"/>
    </row>
    <row r="1872" spans="7:7" x14ac:dyDescent="0.2">
      <c r="G1872"/>
    </row>
    <row r="1873" spans="7:7" x14ac:dyDescent="0.2">
      <c r="G1873"/>
    </row>
    <row r="1874" spans="7:7" x14ac:dyDescent="0.2">
      <c r="G1874"/>
    </row>
    <row r="1875" spans="7:7" x14ac:dyDescent="0.2">
      <c r="G1875"/>
    </row>
    <row r="1876" spans="7:7" x14ac:dyDescent="0.2">
      <c r="G1876"/>
    </row>
    <row r="1877" spans="7:7" x14ac:dyDescent="0.2">
      <c r="G1877"/>
    </row>
    <row r="1878" spans="7:7" x14ac:dyDescent="0.2">
      <c r="G1878"/>
    </row>
    <row r="1879" spans="7:7" x14ac:dyDescent="0.2">
      <c r="G1879"/>
    </row>
    <row r="1880" spans="7:7" x14ac:dyDescent="0.2">
      <c r="G1880"/>
    </row>
    <row r="1881" spans="7:7" x14ac:dyDescent="0.2">
      <c r="G1881"/>
    </row>
    <row r="1882" spans="7:7" x14ac:dyDescent="0.2">
      <c r="G1882"/>
    </row>
    <row r="1883" spans="7:7" x14ac:dyDescent="0.2">
      <c r="G1883"/>
    </row>
    <row r="1884" spans="7:7" x14ac:dyDescent="0.2">
      <c r="G1884"/>
    </row>
    <row r="1885" spans="7:7" x14ac:dyDescent="0.2">
      <c r="G1885"/>
    </row>
    <row r="1886" spans="7:7" x14ac:dyDescent="0.2">
      <c r="G1886"/>
    </row>
    <row r="1887" spans="7:7" x14ac:dyDescent="0.2">
      <c r="G1887"/>
    </row>
    <row r="1888" spans="7:7" x14ac:dyDescent="0.2">
      <c r="G1888"/>
    </row>
    <row r="1889" spans="7:7" x14ac:dyDescent="0.2">
      <c r="G1889"/>
    </row>
    <row r="1890" spans="7:7" x14ac:dyDescent="0.2">
      <c r="G1890"/>
    </row>
    <row r="1891" spans="7:7" x14ac:dyDescent="0.2">
      <c r="G1891"/>
    </row>
    <row r="1892" spans="7:7" x14ac:dyDescent="0.2">
      <c r="G1892"/>
    </row>
    <row r="1893" spans="7:7" x14ac:dyDescent="0.2">
      <c r="G1893"/>
    </row>
    <row r="1894" spans="7:7" x14ac:dyDescent="0.2">
      <c r="G1894"/>
    </row>
    <row r="1895" spans="7:7" x14ac:dyDescent="0.2">
      <c r="G1895"/>
    </row>
    <row r="1896" spans="7:7" x14ac:dyDescent="0.2">
      <c r="G1896"/>
    </row>
    <row r="1897" spans="7:7" x14ac:dyDescent="0.2">
      <c r="G1897"/>
    </row>
    <row r="1898" spans="7:7" x14ac:dyDescent="0.2">
      <c r="G1898"/>
    </row>
    <row r="1899" spans="7:7" x14ac:dyDescent="0.2">
      <c r="G1899"/>
    </row>
    <row r="1900" spans="7:7" x14ac:dyDescent="0.2">
      <c r="G1900"/>
    </row>
    <row r="1901" spans="7:7" x14ac:dyDescent="0.2">
      <c r="G1901"/>
    </row>
    <row r="1902" spans="7:7" x14ac:dyDescent="0.2">
      <c r="G1902"/>
    </row>
    <row r="1903" spans="7:7" x14ac:dyDescent="0.2">
      <c r="G1903"/>
    </row>
    <row r="1904" spans="7:7" x14ac:dyDescent="0.2">
      <c r="G1904"/>
    </row>
    <row r="1905" spans="7:7" x14ac:dyDescent="0.2">
      <c r="G1905"/>
    </row>
    <row r="1906" spans="7:7" x14ac:dyDescent="0.2">
      <c r="G1906"/>
    </row>
    <row r="1907" spans="7:7" x14ac:dyDescent="0.2">
      <c r="G1907"/>
    </row>
    <row r="1908" spans="7:7" x14ac:dyDescent="0.2">
      <c r="G1908"/>
    </row>
    <row r="1909" spans="7:7" x14ac:dyDescent="0.2">
      <c r="G1909"/>
    </row>
    <row r="1910" spans="7:7" x14ac:dyDescent="0.2">
      <c r="G1910"/>
    </row>
    <row r="1911" spans="7:7" x14ac:dyDescent="0.2">
      <c r="G1911"/>
    </row>
    <row r="1912" spans="7:7" x14ac:dyDescent="0.2">
      <c r="G1912"/>
    </row>
    <row r="1913" spans="7:7" x14ac:dyDescent="0.2">
      <c r="G1913"/>
    </row>
    <row r="1914" spans="7:7" x14ac:dyDescent="0.2">
      <c r="G1914"/>
    </row>
    <row r="1915" spans="7:7" x14ac:dyDescent="0.2">
      <c r="G1915"/>
    </row>
    <row r="1916" spans="7:7" x14ac:dyDescent="0.2">
      <c r="G1916"/>
    </row>
    <row r="1917" spans="7:7" x14ac:dyDescent="0.2">
      <c r="G1917"/>
    </row>
    <row r="1918" spans="7:7" x14ac:dyDescent="0.2">
      <c r="G1918"/>
    </row>
    <row r="1919" spans="7:7" x14ac:dyDescent="0.2">
      <c r="G1919"/>
    </row>
    <row r="1920" spans="7:7" x14ac:dyDescent="0.2">
      <c r="G1920"/>
    </row>
    <row r="1921" spans="7:7" x14ac:dyDescent="0.2">
      <c r="G1921"/>
    </row>
    <row r="1922" spans="7:7" x14ac:dyDescent="0.2">
      <c r="G1922"/>
    </row>
    <row r="1923" spans="7:7" x14ac:dyDescent="0.2">
      <c r="G1923"/>
    </row>
    <row r="1924" spans="7:7" x14ac:dyDescent="0.2">
      <c r="G1924"/>
    </row>
    <row r="1925" spans="7:7" x14ac:dyDescent="0.2">
      <c r="G1925"/>
    </row>
    <row r="1926" spans="7:7" x14ac:dyDescent="0.2">
      <c r="G1926"/>
    </row>
    <row r="1927" spans="7:7" x14ac:dyDescent="0.2">
      <c r="G1927"/>
    </row>
    <row r="1928" spans="7:7" x14ac:dyDescent="0.2">
      <c r="G1928"/>
    </row>
    <row r="1929" spans="7:7" x14ac:dyDescent="0.2">
      <c r="G1929"/>
    </row>
    <row r="1930" spans="7:7" x14ac:dyDescent="0.2">
      <c r="G1930"/>
    </row>
    <row r="1931" spans="7:7" x14ac:dyDescent="0.2">
      <c r="G1931"/>
    </row>
    <row r="1932" spans="7:7" x14ac:dyDescent="0.2">
      <c r="G1932"/>
    </row>
    <row r="1933" spans="7:7" x14ac:dyDescent="0.2">
      <c r="G1933"/>
    </row>
    <row r="1934" spans="7:7" x14ac:dyDescent="0.2">
      <c r="G1934"/>
    </row>
    <row r="1935" spans="7:7" x14ac:dyDescent="0.2">
      <c r="G1935"/>
    </row>
    <row r="1936" spans="7:7" x14ac:dyDescent="0.2">
      <c r="G1936"/>
    </row>
    <row r="1937" spans="7:7" x14ac:dyDescent="0.2">
      <c r="G1937"/>
    </row>
    <row r="1938" spans="7:7" x14ac:dyDescent="0.2">
      <c r="G1938"/>
    </row>
    <row r="1939" spans="7:7" x14ac:dyDescent="0.2">
      <c r="G1939"/>
    </row>
    <row r="1940" spans="7:7" x14ac:dyDescent="0.2">
      <c r="G1940"/>
    </row>
    <row r="1941" spans="7:7" x14ac:dyDescent="0.2">
      <c r="G1941"/>
    </row>
    <row r="1942" spans="7:7" x14ac:dyDescent="0.2">
      <c r="G1942"/>
    </row>
    <row r="1943" spans="7:7" x14ac:dyDescent="0.2">
      <c r="G1943"/>
    </row>
    <row r="1944" spans="7:7" x14ac:dyDescent="0.2">
      <c r="G1944"/>
    </row>
    <row r="1945" spans="7:7" x14ac:dyDescent="0.2">
      <c r="G1945"/>
    </row>
    <row r="1946" spans="7:7" x14ac:dyDescent="0.2">
      <c r="G1946"/>
    </row>
    <row r="1947" spans="7:7" x14ac:dyDescent="0.2">
      <c r="G1947"/>
    </row>
    <row r="1948" spans="7:7" x14ac:dyDescent="0.2">
      <c r="G1948"/>
    </row>
    <row r="1949" spans="7:7" x14ac:dyDescent="0.2">
      <c r="G1949"/>
    </row>
    <row r="1950" spans="7:7" x14ac:dyDescent="0.2">
      <c r="G1950"/>
    </row>
    <row r="1951" spans="7:7" x14ac:dyDescent="0.2">
      <c r="G1951"/>
    </row>
    <row r="1952" spans="7:7" x14ac:dyDescent="0.2">
      <c r="G1952"/>
    </row>
    <row r="1953" spans="7:7" x14ac:dyDescent="0.2">
      <c r="G1953"/>
    </row>
    <row r="1954" spans="7:7" x14ac:dyDescent="0.2">
      <c r="G1954"/>
    </row>
    <row r="1955" spans="7:7" x14ac:dyDescent="0.2">
      <c r="G1955"/>
    </row>
    <row r="1956" spans="7:7" x14ac:dyDescent="0.2">
      <c r="G1956"/>
    </row>
    <row r="1957" spans="7:7" x14ac:dyDescent="0.2">
      <c r="G1957"/>
    </row>
    <row r="1958" spans="7:7" x14ac:dyDescent="0.2">
      <c r="G1958"/>
    </row>
    <row r="1959" spans="7:7" x14ac:dyDescent="0.2">
      <c r="G1959"/>
    </row>
    <row r="1960" spans="7:7" x14ac:dyDescent="0.2">
      <c r="G1960"/>
    </row>
    <row r="1961" spans="7:7" x14ac:dyDescent="0.2">
      <c r="G1961"/>
    </row>
    <row r="1962" spans="7:7" x14ac:dyDescent="0.2">
      <c r="G1962"/>
    </row>
    <row r="1963" spans="7:7" x14ac:dyDescent="0.2">
      <c r="G1963"/>
    </row>
    <row r="1964" spans="7:7" x14ac:dyDescent="0.2">
      <c r="G1964"/>
    </row>
    <row r="1965" spans="7:7" x14ac:dyDescent="0.2">
      <c r="G1965"/>
    </row>
    <row r="1966" spans="7:7" x14ac:dyDescent="0.2">
      <c r="G1966"/>
    </row>
    <row r="1967" spans="7:7" x14ac:dyDescent="0.2">
      <c r="G1967"/>
    </row>
    <row r="1968" spans="7:7" x14ac:dyDescent="0.2">
      <c r="G1968"/>
    </row>
    <row r="1969" spans="7:7" x14ac:dyDescent="0.2">
      <c r="G1969"/>
    </row>
    <row r="1970" spans="7:7" x14ac:dyDescent="0.2">
      <c r="G1970"/>
    </row>
    <row r="1971" spans="7:7" x14ac:dyDescent="0.2">
      <c r="G1971"/>
    </row>
    <row r="1972" spans="7:7" x14ac:dyDescent="0.2">
      <c r="G1972"/>
    </row>
    <row r="1973" spans="7:7" x14ac:dyDescent="0.2">
      <c r="G1973"/>
    </row>
    <row r="1974" spans="7:7" x14ac:dyDescent="0.2">
      <c r="G1974"/>
    </row>
    <row r="1975" spans="7:7" x14ac:dyDescent="0.2">
      <c r="G1975"/>
    </row>
    <row r="1976" spans="7:7" x14ac:dyDescent="0.2">
      <c r="G1976"/>
    </row>
    <row r="1977" spans="7:7" x14ac:dyDescent="0.2">
      <c r="G1977"/>
    </row>
    <row r="1978" spans="7:7" x14ac:dyDescent="0.2">
      <c r="G1978"/>
    </row>
    <row r="1979" spans="7:7" x14ac:dyDescent="0.2">
      <c r="G1979"/>
    </row>
    <row r="1980" spans="7:7" x14ac:dyDescent="0.2">
      <c r="G1980"/>
    </row>
    <row r="1981" spans="7:7" x14ac:dyDescent="0.2">
      <c r="G1981"/>
    </row>
    <row r="1982" spans="7:7" x14ac:dyDescent="0.2">
      <c r="G1982"/>
    </row>
    <row r="1983" spans="7:7" x14ac:dyDescent="0.2">
      <c r="G1983"/>
    </row>
    <row r="1984" spans="7:7" x14ac:dyDescent="0.2">
      <c r="G1984"/>
    </row>
    <row r="1985" spans="7:7" x14ac:dyDescent="0.2">
      <c r="G1985"/>
    </row>
    <row r="1986" spans="7:7" x14ac:dyDescent="0.2">
      <c r="G1986"/>
    </row>
    <row r="1987" spans="7:7" x14ac:dyDescent="0.2">
      <c r="G1987"/>
    </row>
    <row r="1988" spans="7:7" x14ac:dyDescent="0.2">
      <c r="G1988"/>
    </row>
    <row r="1989" spans="7:7" x14ac:dyDescent="0.2">
      <c r="G1989"/>
    </row>
    <row r="1990" spans="7:7" x14ac:dyDescent="0.2">
      <c r="G1990"/>
    </row>
    <row r="1991" spans="7:7" x14ac:dyDescent="0.2">
      <c r="G1991"/>
    </row>
    <row r="1992" spans="7:7" x14ac:dyDescent="0.2">
      <c r="G1992"/>
    </row>
    <row r="1993" spans="7:7" x14ac:dyDescent="0.2">
      <c r="G1993"/>
    </row>
    <row r="1994" spans="7:7" x14ac:dyDescent="0.2">
      <c r="G1994"/>
    </row>
    <row r="1995" spans="7:7" x14ac:dyDescent="0.2">
      <c r="G1995"/>
    </row>
    <row r="1996" spans="7:7" x14ac:dyDescent="0.2">
      <c r="G1996"/>
    </row>
    <row r="1997" spans="7:7" x14ac:dyDescent="0.2">
      <c r="G1997"/>
    </row>
    <row r="1998" spans="7:7" x14ac:dyDescent="0.2">
      <c r="G1998"/>
    </row>
    <row r="1999" spans="7:7" x14ac:dyDescent="0.2">
      <c r="G1999"/>
    </row>
    <row r="2000" spans="7:7" x14ac:dyDescent="0.2">
      <c r="G2000"/>
    </row>
    <row r="2001" spans="7:7" x14ac:dyDescent="0.2">
      <c r="G2001"/>
    </row>
    <row r="2002" spans="7:7" x14ac:dyDescent="0.2">
      <c r="G2002"/>
    </row>
    <row r="2003" spans="7:7" x14ac:dyDescent="0.2">
      <c r="G2003"/>
    </row>
    <row r="2004" spans="7:7" x14ac:dyDescent="0.2">
      <c r="G2004"/>
    </row>
    <row r="2005" spans="7:7" x14ac:dyDescent="0.2">
      <c r="G2005"/>
    </row>
    <row r="2006" spans="7:7" x14ac:dyDescent="0.2">
      <c r="G2006"/>
    </row>
    <row r="2007" spans="7:7" x14ac:dyDescent="0.2">
      <c r="G2007"/>
    </row>
    <row r="2008" spans="7:7" x14ac:dyDescent="0.2">
      <c r="G2008"/>
    </row>
    <row r="2009" spans="7:7" x14ac:dyDescent="0.2">
      <c r="G2009"/>
    </row>
    <row r="2010" spans="7:7" x14ac:dyDescent="0.2">
      <c r="G2010"/>
    </row>
    <row r="2011" spans="7:7" x14ac:dyDescent="0.2">
      <c r="G2011"/>
    </row>
    <row r="2012" spans="7:7" x14ac:dyDescent="0.2">
      <c r="G2012"/>
    </row>
    <row r="2013" spans="7:7" x14ac:dyDescent="0.2">
      <c r="G2013"/>
    </row>
    <row r="2014" spans="7:7" x14ac:dyDescent="0.2">
      <c r="G2014"/>
    </row>
    <row r="2015" spans="7:7" x14ac:dyDescent="0.2">
      <c r="G2015"/>
    </row>
    <row r="2016" spans="7:7" x14ac:dyDescent="0.2">
      <c r="G2016"/>
    </row>
    <row r="2017" spans="7:7" x14ac:dyDescent="0.2">
      <c r="G2017"/>
    </row>
    <row r="2018" spans="7:7" x14ac:dyDescent="0.2">
      <c r="G2018"/>
    </row>
    <row r="2019" spans="7:7" x14ac:dyDescent="0.2">
      <c r="G2019"/>
    </row>
    <row r="2020" spans="7:7" x14ac:dyDescent="0.2">
      <c r="G2020"/>
    </row>
    <row r="2021" spans="7:7" x14ac:dyDescent="0.2">
      <c r="G2021"/>
    </row>
    <row r="2022" spans="7:7" x14ac:dyDescent="0.2">
      <c r="G2022"/>
    </row>
    <row r="2023" spans="7:7" x14ac:dyDescent="0.2">
      <c r="G2023"/>
    </row>
    <row r="2024" spans="7:7" x14ac:dyDescent="0.2">
      <c r="G2024"/>
    </row>
    <row r="2025" spans="7:7" x14ac:dyDescent="0.2">
      <c r="G2025"/>
    </row>
    <row r="2026" spans="7:7" x14ac:dyDescent="0.2">
      <c r="G2026"/>
    </row>
    <row r="2027" spans="7:7" x14ac:dyDescent="0.2">
      <c r="G2027"/>
    </row>
    <row r="2028" spans="7:7" x14ac:dyDescent="0.2">
      <c r="G2028"/>
    </row>
    <row r="2029" spans="7:7" x14ac:dyDescent="0.2">
      <c r="G2029"/>
    </row>
    <row r="2030" spans="7:7" x14ac:dyDescent="0.2">
      <c r="G2030"/>
    </row>
    <row r="2031" spans="7:7" x14ac:dyDescent="0.2">
      <c r="G2031"/>
    </row>
    <row r="2032" spans="7:7" x14ac:dyDescent="0.2">
      <c r="G2032"/>
    </row>
    <row r="2033" spans="7:7" x14ac:dyDescent="0.2">
      <c r="G2033"/>
    </row>
    <row r="2034" spans="7:7" x14ac:dyDescent="0.2">
      <c r="G2034"/>
    </row>
    <row r="2035" spans="7:7" x14ac:dyDescent="0.2">
      <c r="G2035"/>
    </row>
    <row r="2036" spans="7:7" x14ac:dyDescent="0.2">
      <c r="G2036"/>
    </row>
    <row r="2037" spans="7:7" x14ac:dyDescent="0.2">
      <c r="G2037"/>
    </row>
    <row r="2038" spans="7:7" x14ac:dyDescent="0.2">
      <c r="G2038"/>
    </row>
    <row r="2039" spans="7:7" x14ac:dyDescent="0.2">
      <c r="G2039"/>
    </row>
    <row r="2040" spans="7:7" x14ac:dyDescent="0.2">
      <c r="G2040"/>
    </row>
    <row r="2041" spans="7:7" x14ac:dyDescent="0.2">
      <c r="G2041"/>
    </row>
    <row r="2042" spans="7:7" x14ac:dyDescent="0.2">
      <c r="G2042"/>
    </row>
    <row r="2043" spans="7:7" x14ac:dyDescent="0.2">
      <c r="G2043"/>
    </row>
    <row r="2044" spans="7:7" x14ac:dyDescent="0.2">
      <c r="G2044"/>
    </row>
    <row r="2045" spans="7:7" x14ac:dyDescent="0.2">
      <c r="G2045"/>
    </row>
    <row r="2046" spans="7:7" x14ac:dyDescent="0.2">
      <c r="G2046"/>
    </row>
    <row r="2047" spans="7:7" x14ac:dyDescent="0.2">
      <c r="G2047"/>
    </row>
    <row r="2048" spans="7:7" x14ac:dyDescent="0.2">
      <c r="G2048"/>
    </row>
    <row r="2049" spans="7:7" x14ac:dyDescent="0.2">
      <c r="G2049"/>
    </row>
    <row r="2050" spans="7:7" x14ac:dyDescent="0.2">
      <c r="G2050"/>
    </row>
    <row r="2051" spans="7:7" x14ac:dyDescent="0.2">
      <c r="G2051"/>
    </row>
    <row r="2052" spans="7:7" x14ac:dyDescent="0.2">
      <c r="G2052"/>
    </row>
    <row r="2053" spans="7:7" x14ac:dyDescent="0.2">
      <c r="G2053"/>
    </row>
    <row r="2054" spans="7:7" x14ac:dyDescent="0.2">
      <c r="G2054"/>
    </row>
    <row r="2055" spans="7:7" x14ac:dyDescent="0.2">
      <c r="G2055"/>
    </row>
    <row r="2056" spans="7:7" x14ac:dyDescent="0.2">
      <c r="G2056"/>
    </row>
    <row r="2057" spans="7:7" x14ac:dyDescent="0.2">
      <c r="G2057"/>
    </row>
    <row r="2058" spans="7:7" x14ac:dyDescent="0.2">
      <c r="G2058"/>
    </row>
    <row r="2059" spans="7:7" x14ac:dyDescent="0.2">
      <c r="G2059"/>
    </row>
    <row r="2060" spans="7:7" x14ac:dyDescent="0.2">
      <c r="G2060"/>
    </row>
    <row r="2061" spans="7:7" x14ac:dyDescent="0.2">
      <c r="G2061"/>
    </row>
    <row r="2062" spans="7:7" x14ac:dyDescent="0.2">
      <c r="G2062"/>
    </row>
    <row r="2063" spans="7:7" x14ac:dyDescent="0.2">
      <c r="G2063"/>
    </row>
    <row r="2064" spans="7:7" x14ac:dyDescent="0.2">
      <c r="G2064"/>
    </row>
    <row r="2065" spans="7:7" x14ac:dyDescent="0.2">
      <c r="G2065"/>
    </row>
    <row r="2066" spans="7:7" x14ac:dyDescent="0.2">
      <c r="G2066"/>
    </row>
    <row r="2067" spans="7:7" x14ac:dyDescent="0.2">
      <c r="G2067"/>
    </row>
    <row r="2068" spans="7:7" x14ac:dyDescent="0.2">
      <c r="G2068"/>
    </row>
    <row r="2069" spans="7:7" x14ac:dyDescent="0.2">
      <c r="G2069"/>
    </row>
    <row r="2070" spans="7:7" x14ac:dyDescent="0.2">
      <c r="G2070"/>
    </row>
    <row r="2071" spans="7:7" x14ac:dyDescent="0.2">
      <c r="G2071"/>
    </row>
    <row r="2072" spans="7:7" x14ac:dyDescent="0.2">
      <c r="G2072"/>
    </row>
    <row r="2073" spans="7:7" x14ac:dyDescent="0.2">
      <c r="G2073"/>
    </row>
    <row r="2074" spans="7:7" x14ac:dyDescent="0.2">
      <c r="G2074"/>
    </row>
    <row r="2075" spans="7:7" x14ac:dyDescent="0.2">
      <c r="G2075"/>
    </row>
    <row r="2076" spans="7:7" x14ac:dyDescent="0.2">
      <c r="G2076"/>
    </row>
    <row r="2077" spans="7:7" x14ac:dyDescent="0.2">
      <c r="G2077"/>
    </row>
    <row r="2078" spans="7:7" x14ac:dyDescent="0.2">
      <c r="G2078"/>
    </row>
    <row r="2079" spans="7:7" x14ac:dyDescent="0.2">
      <c r="G2079"/>
    </row>
    <row r="2080" spans="7:7" x14ac:dyDescent="0.2">
      <c r="G2080"/>
    </row>
    <row r="2081" spans="7:7" x14ac:dyDescent="0.2">
      <c r="G2081"/>
    </row>
    <row r="2082" spans="7:7" x14ac:dyDescent="0.2">
      <c r="G2082"/>
    </row>
    <row r="2083" spans="7:7" x14ac:dyDescent="0.2">
      <c r="G2083"/>
    </row>
    <row r="2084" spans="7:7" x14ac:dyDescent="0.2">
      <c r="G2084"/>
    </row>
    <row r="2085" spans="7:7" x14ac:dyDescent="0.2">
      <c r="G2085"/>
    </row>
    <row r="2086" spans="7:7" x14ac:dyDescent="0.2">
      <c r="G2086"/>
    </row>
    <row r="2087" spans="7:7" x14ac:dyDescent="0.2">
      <c r="G2087"/>
    </row>
    <row r="2088" spans="7:7" x14ac:dyDescent="0.2">
      <c r="G2088"/>
    </row>
    <row r="2089" spans="7:7" x14ac:dyDescent="0.2">
      <c r="G2089"/>
    </row>
    <row r="2090" spans="7:7" x14ac:dyDescent="0.2">
      <c r="G2090"/>
    </row>
    <row r="2091" spans="7:7" x14ac:dyDescent="0.2">
      <c r="G2091"/>
    </row>
    <row r="2092" spans="7:7" x14ac:dyDescent="0.2">
      <c r="G2092"/>
    </row>
    <row r="2093" spans="7:7" x14ac:dyDescent="0.2">
      <c r="G2093"/>
    </row>
    <row r="2094" spans="7:7" x14ac:dyDescent="0.2">
      <c r="G2094"/>
    </row>
    <row r="2095" spans="7:7" x14ac:dyDescent="0.2">
      <c r="G2095"/>
    </row>
    <row r="2096" spans="7:7" x14ac:dyDescent="0.2">
      <c r="G2096"/>
    </row>
    <row r="2097" spans="7:7" x14ac:dyDescent="0.2">
      <c r="G2097"/>
    </row>
    <row r="2098" spans="7:7" x14ac:dyDescent="0.2">
      <c r="G2098"/>
    </row>
    <row r="2099" spans="7:7" x14ac:dyDescent="0.2">
      <c r="G2099"/>
    </row>
    <row r="2100" spans="7:7" x14ac:dyDescent="0.2">
      <c r="G2100"/>
    </row>
    <row r="2101" spans="7:7" x14ac:dyDescent="0.2">
      <c r="G2101"/>
    </row>
    <row r="2102" spans="7:7" x14ac:dyDescent="0.2">
      <c r="G2102"/>
    </row>
    <row r="2103" spans="7:7" x14ac:dyDescent="0.2">
      <c r="G2103"/>
    </row>
    <row r="2104" spans="7:7" x14ac:dyDescent="0.2">
      <c r="G2104"/>
    </row>
    <row r="2105" spans="7:7" x14ac:dyDescent="0.2">
      <c r="G2105"/>
    </row>
    <row r="2106" spans="7:7" x14ac:dyDescent="0.2">
      <c r="G2106"/>
    </row>
    <row r="2107" spans="7:7" x14ac:dyDescent="0.2">
      <c r="G2107"/>
    </row>
    <row r="2108" spans="7:7" x14ac:dyDescent="0.2">
      <c r="G2108"/>
    </row>
    <row r="2109" spans="7:7" x14ac:dyDescent="0.2">
      <c r="G2109"/>
    </row>
    <row r="2110" spans="7:7" x14ac:dyDescent="0.2">
      <c r="G2110"/>
    </row>
    <row r="2111" spans="7:7" x14ac:dyDescent="0.2">
      <c r="G2111"/>
    </row>
    <row r="2112" spans="7:7" x14ac:dyDescent="0.2">
      <c r="G2112"/>
    </row>
    <row r="2113" spans="7:7" x14ac:dyDescent="0.2">
      <c r="G2113"/>
    </row>
    <row r="2114" spans="7:7" x14ac:dyDescent="0.2">
      <c r="G2114"/>
    </row>
    <row r="2115" spans="7:7" x14ac:dyDescent="0.2">
      <c r="G2115"/>
    </row>
    <row r="2116" spans="7:7" x14ac:dyDescent="0.2">
      <c r="G2116"/>
    </row>
    <row r="2117" spans="7:7" x14ac:dyDescent="0.2">
      <c r="G2117"/>
    </row>
    <row r="2118" spans="7:7" x14ac:dyDescent="0.2">
      <c r="G2118"/>
    </row>
    <row r="2119" spans="7:7" x14ac:dyDescent="0.2">
      <c r="G2119"/>
    </row>
    <row r="2120" spans="7:7" x14ac:dyDescent="0.2">
      <c r="G2120"/>
    </row>
    <row r="2121" spans="7:7" x14ac:dyDescent="0.2">
      <c r="G2121"/>
    </row>
    <row r="2122" spans="7:7" x14ac:dyDescent="0.2">
      <c r="G2122"/>
    </row>
    <row r="2123" spans="7:7" x14ac:dyDescent="0.2">
      <c r="G2123"/>
    </row>
    <row r="2124" spans="7:7" x14ac:dyDescent="0.2">
      <c r="G2124"/>
    </row>
    <row r="2125" spans="7:7" x14ac:dyDescent="0.2">
      <c r="G2125"/>
    </row>
    <row r="2126" spans="7:7" x14ac:dyDescent="0.2">
      <c r="G2126"/>
    </row>
    <row r="2127" spans="7:7" x14ac:dyDescent="0.2">
      <c r="G2127"/>
    </row>
    <row r="2128" spans="7:7" x14ac:dyDescent="0.2">
      <c r="G2128"/>
    </row>
    <row r="2129" spans="7:7" x14ac:dyDescent="0.2">
      <c r="G2129"/>
    </row>
    <row r="2130" spans="7:7" x14ac:dyDescent="0.2">
      <c r="G2130"/>
    </row>
    <row r="2131" spans="7:7" x14ac:dyDescent="0.2">
      <c r="G2131"/>
    </row>
    <row r="2132" spans="7:7" x14ac:dyDescent="0.2">
      <c r="G2132"/>
    </row>
    <row r="2133" spans="7:7" x14ac:dyDescent="0.2">
      <c r="G2133"/>
    </row>
    <row r="2134" spans="7:7" x14ac:dyDescent="0.2">
      <c r="G2134"/>
    </row>
    <row r="2135" spans="7:7" x14ac:dyDescent="0.2">
      <c r="G2135"/>
    </row>
    <row r="2136" spans="7:7" x14ac:dyDescent="0.2">
      <c r="G2136"/>
    </row>
    <row r="2137" spans="7:7" x14ac:dyDescent="0.2">
      <c r="G2137"/>
    </row>
    <row r="2138" spans="7:7" x14ac:dyDescent="0.2">
      <c r="G2138"/>
    </row>
    <row r="2139" spans="7:7" x14ac:dyDescent="0.2">
      <c r="G2139"/>
    </row>
    <row r="2140" spans="7:7" x14ac:dyDescent="0.2">
      <c r="G2140"/>
    </row>
    <row r="2141" spans="7:7" x14ac:dyDescent="0.2">
      <c r="G2141"/>
    </row>
    <row r="2142" spans="7:7" x14ac:dyDescent="0.2">
      <c r="G2142"/>
    </row>
    <row r="2143" spans="7:7" x14ac:dyDescent="0.2">
      <c r="G2143"/>
    </row>
    <row r="2144" spans="7:7" x14ac:dyDescent="0.2">
      <c r="G2144"/>
    </row>
    <row r="2145" spans="7:7" x14ac:dyDescent="0.2">
      <c r="G2145"/>
    </row>
    <row r="2146" spans="7:7" x14ac:dyDescent="0.2">
      <c r="G2146"/>
    </row>
    <row r="2147" spans="7:7" x14ac:dyDescent="0.2">
      <c r="G2147"/>
    </row>
    <row r="2148" spans="7:7" x14ac:dyDescent="0.2">
      <c r="G2148"/>
    </row>
    <row r="2149" spans="7:7" x14ac:dyDescent="0.2">
      <c r="G2149"/>
    </row>
    <row r="2150" spans="7:7" x14ac:dyDescent="0.2">
      <c r="G2150"/>
    </row>
    <row r="2151" spans="7:7" x14ac:dyDescent="0.2">
      <c r="G2151"/>
    </row>
    <row r="2152" spans="7:7" x14ac:dyDescent="0.2">
      <c r="G2152"/>
    </row>
    <row r="2153" spans="7:7" x14ac:dyDescent="0.2">
      <c r="G2153"/>
    </row>
    <row r="2154" spans="7:7" x14ac:dyDescent="0.2">
      <c r="G2154"/>
    </row>
    <row r="2155" spans="7:7" x14ac:dyDescent="0.2">
      <c r="G2155"/>
    </row>
    <row r="2156" spans="7:7" x14ac:dyDescent="0.2">
      <c r="G2156"/>
    </row>
    <row r="2157" spans="7:7" x14ac:dyDescent="0.2">
      <c r="G2157"/>
    </row>
    <row r="2158" spans="7:7" x14ac:dyDescent="0.2">
      <c r="G2158"/>
    </row>
    <row r="2159" spans="7:7" x14ac:dyDescent="0.2">
      <c r="G2159"/>
    </row>
    <row r="2160" spans="7:7" x14ac:dyDescent="0.2">
      <c r="G2160"/>
    </row>
    <row r="2161" spans="7:7" x14ac:dyDescent="0.2">
      <c r="G2161"/>
    </row>
    <row r="2162" spans="7:7" x14ac:dyDescent="0.2">
      <c r="G2162"/>
    </row>
    <row r="2163" spans="7:7" x14ac:dyDescent="0.2">
      <c r="G2163"/>
    </row>
    <row r="2164" spans="7:7" x14ac:dyDescent="0.2">
      <c r="G2164"/>
    </row>
    <row r="2165" spans="7:7" x14ac:dyDescent="0.2">
      <c r="G2165"/>
    </row>
    <row r="2166" spans="7:7" x14ac:dyDescent="0.2">
      <c r="G2166"/>
    </row>
    <row r="2167" spans="7:7" x14ac:dyDescent="0.2">
      <c r="G2167"/>
    </row>
    <row r="2168" spans="7:7" x14ac:dyDescent="0.2">
      <c r="G2168"/>
    </row>
    <row r="2169" spans="7:7" x14ac:dyDescent="0.2">
      <c r="G2169"/>
    </row>
    <row r="2170" spans="7:7" x14ac:dyDescent="0.2">
      <c r="G2170"/>
    </row>
    <row r="2171" spans="7:7" x14ac:dyDescent="0.2">
      <c r="G2171"/>
    </row>
    <row r="2172" spans="7:7" x14ac:dyDescent="0.2">
      <c r="G2172"/>
    </row>
    <row r="2173" spans="7:7" x14ac:dyDescent="0.2">
      <c r="G2173"/>
    </row>
    <row r="2174" spans="7:7" x14ac:dyDescent="0.2">
      <c r="G2174"/>
    </row>
    <row r="2175" spans="7:7" x14ac:dyDescent="0.2">
      <c r="G2175"/>
    </row>
    <row r="2176" spans="7:7" x14ac:dyDescent="0.2">
      <c r="G2176"/>
    </row>
    <row r="2177" spans="7:7" x14ac:dyDescent="0.2">
      <c r="G2177"/>
    </row>
    <row r="2178" spans="7:7" x14ac:dyDescent="0.2">
      <c r="G2178"/>
    </row>
    <row r="2179" spans="7:7" x14ac:dyDescent="0.2">
      <c r="G2179"/>
    </row>
    <row r="2180" spans="7:7" x14ac:dyDescent="0.2">
      <c r="G2180"/>
    </row>
    <row r="2181" spans="7:7" x14ac:dyDescent="0.2">
      <c r="G2181"/>
    </row>
    <row r="2182" spans="7:7" x14ac:dyDescent="0.2">
      <c r="G2182"/>
    </row>
    <row r="2183" spans="7:7" x14ac:dyDescent="0.2">
      <c r="G2183"/>
    </row>
    <row r="2184" spans="7:7" x14ac:dyDescent="0.2">
      <c r="G2184"/>
    </row>
    <row r="2185" spans="7:7" x14ac:dyDescent="0.2">
      <c r="G2185"/>
    </row>
    <row r="2186" spans="7:7" x14ac:dyDescent="0.2">
      <c r="G2186"/>
    </row>
    <row r="2187" spans="7:7" x14ac:dyDescent="0.2">
      <c r="G2187"/>
    </row>
    <row r="2188" spans="7:7" x14ac:dyDescent="0.2">
      <c r="G2188"/>
    </row>
    <row r="2189" spans="7:7" x14ac:dyDescent="0.2">
      <c r="G2189"/>
    </row>
    <row r="2190" spans="7:7" x14ac:dyDescent="0.2">
      <c r="G2190"/>
    </row>
    <row r="2191" spans="7:7" x14ac:dyDescent="0.2">
      <c r="G2191"/>
    </row>
    <row r="2192" spans="7:7" x14ac:dyDescent="0.2">
      <c r="G2192"/>
    </row>
    <row r="2193" spans="7:7" x14ac:dyDescent="0.2">
      <c r="G2193"/>
    </row>
    <row r="2194" spans="7:7" x14ac:dyDescent="0.2">
      <c r="G2194"/>
    </row>
    <row r="2195" spans="7:7" x14ac:dyDescent="0.2">
      <c r="G2195"/>
    </row>
    <row r="2196" spans="7:7" x14ac:dyDescent="0.2">
      <c r="G2196"/>
    </row>
    <row r="2197" spans="7:7" x14ac:dyDescent="0.2">
      <c r="G2197"/>
    </row>
    <row r="2198" spans="7:7" x14ac:dyDescent="0.2">
      <c r="G2198"/>
    </row>
    <row r="2199" spans="7:7" x14ac:dyDescent="0.2">
      <c r="G2199"/>
    </row>
    <row r="2200" spans="7:7" x14ac:dyDescent="0.2">
      <c r="G2200"/>
    </row>
    <row r="2201" spans="7:7" x14ac:dyDescent="0.2">
      <c r="G2201"/>
    </row>
    <row r="2202" spans="7:7" x14ac:dyDescent="0.2">
      <c r="G2202"/>
    </row>
    <row r="2203" spans="7:7" x14ac:dyDescent="0.2">
      <c r="G2203"/>
    </row>
    <row r="2204" spans="7:7" x14ac:dyDescent="0.2">
      <c r="G2204"/>
    </row>
    <row r="2205" spans="7:7" x14ac:dyDescent="0.2">
      <c r="G2205"/>
    </row>
    <row r="2206" spans="7:7" x14ac:dyDescent="0.2">
      <c r="G2206"/>
    </row>
    <row r="2207" spans="7:7" x14ac:dyDescent="0.2">
      <c r="G2207"/>
    </row>
    <row r="2208" spans="7:7" x14ac:dyDescent="0.2">
      <c r="G2208"/>
    </row>
    <row r="2209" spans="7:7" x14ac:dyDescent="0.2">
      <c r="G2209"/>
    </row>
    <row r="2210" spans="7:7" x14ac:dyDescent="0.2">
      <c r="G2210"/>
    </row>
    <row r="2211" spans="7:7" x14ac:dyDescent="0.2">
      <c r="G2211"/>
    </row>
    <row r="2212" spans="7:7" x14ac:dyDescent="0.2">
      <c r="G2212"/>
    </row>
    <row r="2213" spans="7:7" x14ac:dyDescent="0.2">
      <c r="G2213"/>
    </row>
    <row r="2214" spans="7:7" x14ac:dyDescent="0.2">
      <c r="G2214"/>
    </row>
    <row r="2215" spans="7:7" x14ac:dyDescent="0.2">
      <c r="G2215"/>
    </row>
    <row r="2216" spans="7:7" x14ac:dyDescent="0.2">
      <c r="G2216"/>
    </row>
    <row r="2217" spans="7:7" x14ac:dyDescent="0.2">
      <c r="G2217"/>
    </row>
    <row r="2218" spans="7:7" x14ac:dyDescent="0.2">
      <c r="G2218"/>
    </row>
    <row r="2219" spans="7:7" x14ac:dyDescent="0.2">
      <c r="G2219"/>
    </row>
    <row r="2220" spans="7:7" x14ac:dyDescent="0.2">
      <c r="G2220"/>
    </row>
    <row r="2221" spans="7:7" x14ac:dyDescent="0.2">
      <c r="G2221"/>
    </row>
    <row r="2222" spans="7:7" x14ac:dyDescent="0.2">
      <c r="G2222"/>
    </row>
    <row r="2223" spans="7:7" x14ac:dyDescent="0.2">
      <c r="G2223"/>
    </row>
    <row r="2224" spans="7:7" x14ac:dyDescent="0.2">
      <c r="G2224"/>
    </row>
    <row r="2225" spans="7:7" x14ac:dyDescent="0.2">
      <c r="G2225"/>
    </row>
    <row r="2226" spans="7:7" x14ac:dyDescent="0.2">
      <c r="G2226"/>
    </row>
    <row r="2227" spans="7:7" x14ac:dyDescent="0.2">
      <c r="G2227"/>
    </row>
    <row r="2228" spans="7:7" x14ac:dyDescent="0.2">
      <c r="G2228"/>
    </row>
    <row r="2229" spans="7:7" x14ac:dyDescent="0.2">
      <c r="G2229"/>
    </row>
    <row r="2230" spans="7:7" x14ac:dyDescent="0.2">
      <c r="G2230"/>
    </row>
    <row r="2231" spans="7:7" x14ac:dyDescent="0.2">
      <c r="G2231"/>
    </row>
    <row r="2232" spans="7:7" x14ac:dyDescent="0.2">
      <c r="G2232"/>
    </row>
    <row r="2233" spans="7:7" x14ac:dyDescent="0.2">
      <c r="G2233"/>
    </row>
    <row r="2234" spans="7:7" x14ac:dyDescent="0.2">
      <c r="G2234"/>
    </row>
    <row r="2235" spans="7:7" x14ac:dyDescent="0.2">
      <c r="G2235"/>
    </row>
    <row r="2236" spans="7:7" x14ac:dyDescent="0.2">
      <c r="G2236"/>
    </row>
    <row r="2237" spans="7:7" x14ac:dyDescent="0.2">
      <c r="G2237"/>
    </row>
    <row r="2238" spans="7:7" x14ac:dyDescent="0.2">
      <c r="G2238"/>
    </row>
    <row r="2239" spans="7:7" x14ac:dyDescent="0.2">
      <c r="G2239"/>
    </row>
    <row r="2240" spans="7:7" x14ac:dyDescent="0.2">
      <c r="G2240"/>
    </row>
    <row r="2241" spans="7:7" x14ac:dyDescent="0.2">
      <c r="G2241"/>
    </row>
    <row r="2242" spans="7:7" x14ac:dyDescent="0.2">
      <c r="G2242"/>
    </row>
    <row r="2243" spans="7:7" x14ac:dyDescent="0.2">
      <c r="G2243"/>
    </row>
    <row r="2244" spans="7:7" x14ac:dyDescent="0.2">
      <c r="G2244"/>
    </row>
    <row r="2245" spans="7:7" x14ac:dyDescent="0.2">
      <c r="G2245"/>
    </row>
    <row r="2246" spans="7:7" x14ac:dyDescent="0.2">
      <c r="G2246"/>
    </row>
    <row r="2247" spans="7:7" x14ac:dyDescent="0.2">
      <c r="G2247"/>
    </row>
    <row r="2248" spans="7:7" x14ac:dyDescent="0.2">
      <c r="G2248"/>
    </row>
    <row r="2249" spans="7:7" x14ac:dyDescent="0.2">
      <c r="G2249"/>
    </row>
    <row r="2250" spans="7:7" x14ac:dyDescent="0.2">
      <c r="G2250"/>
    </row>
    <row r="2251" spans="7:7" x14ac:dyDescent="0.2">
      <c r="G2251"/>
    </row>
    <row r="2252" spans="7:7" x14ac:dyDescent="0.2">
      <c r="G2252"/>
    </row>
    <row r="2253" spans="7:7" x14ac:dyDescent="0.2">
      <c r="G2253"/>
    </row>
    <row r="2254" spans="7:7" x14ac:dyDescent="0.2">
      <c r="G2254"/>
    </row>
    <row r="2255" spans="7:7" x14ac:dyDescent="0.2">
      <c r="G2255"/>
    </row>
    <row r="2256" spans="7:7" x14ac:dyDescent="0.2">
      <c r="G2256"/>
    </row>
    <row r="2257" spans="7:7" x14ac:dyDescent="0.2">
      <c r="G2257"/>
    </row>
    <row r="2258" spans="7:7" x14ac:dyDescent="0.2">
      <c r="G2258"/>
    </row>
    <row r="2259" spans="7:7" x14ac:dyDescent="0.2">
      <c r="G2259"/>
    </row>
    <row r="2260" spans="7:7" x14ac:dyDescent="0.2">
      <c r="G2260"/>
    </row>
    <row r="2261" spans="7:7" x14ac:dyDescent="0.2">
      <c r="G2261"/>
    </row>
    <row r="2262" spans="7:7" x14ac:dyDescent="0.2">
      <c r="G2262"/>
    </row>
    <row r="2263" spans="7:7" x14ac:dyDescent="0.2">
      <c r="G2263"/>
    </row>
    <row r="2264" spans="7:7" x14ac:dyDescent="0.2">
      <c r="G2264"/>
    </row>
    <row r="2265" spans="7:7" x14ac:dyDescent="0.2">
      <c r="G2265"/>
    </row>
    <row r="2266" spans="7:7" x14ac:dyDescent="0.2">
      <c r="G2266"/>
    </row>
    <row r="2267" spans="7:7" x14ac:dyDescent="0.2">
      <c r="G2267"/>
    </row>
    <row r="2268" spans="7:7" x14ac:dyDescent="0.2">
      <c r="G2268"/>
    </row>
    <row r="2269" spans="7:7" x14ac:dyDescent="0.2">
      <c r="G2269"/>
    </row>
    <row r="2270" spans="7:7" x14ac:dyDescent="0.2">
      <c r="G2270"/>
    </row>
    <row r="2271" spans="7:7" x14ac:dyDescent="0.2">
      <c r="G2271"/>
    </row>
    <row r="2272" spans="7:7" x14ac:dyDescent="0.2">
      <c r="G2272"/>
    </row>
    <row r="2273" spans="7:7" x14ac:dyDescent="0.2">
      <c r="G2273"/>
    </row>
    <row r="2274" spans="7:7" x14ac:dyDescent="0.2">
      <c r="G2274"/>
    </row>
    <row r="2275" spans="7:7" x14ac:dyDescent="0.2">
      <c r="G2275"/>
    </row>
    <row r="2276" spans="7:7" x14ac:dyDescent="0.2">
      <c r="G2276"/>
    </row>
    <row r="2277" spans="7:7" x14ac:dyDescent="0.2">
      <c r="G2277"/>
    </row>
    <row r="2278" spans="7:7" x14ac:dyDescent="0.2">
      <c r="G2278"/>
    </row>
    <row r="2279" spans="7:7" x14ac:dyDescent="0.2">
      <c r="G2279"/>
    </row>
    <row r="2280" spans="7:7" x14ac:dyDescent="0.2">
      <c r="G2280"/>
    </row>
    <row r="2281" spans="7:7" x14ac:dyDescent="0.2">
      <c r="G2281"/>
    </row>
    <row r="2282" spans="7:7" x14ac:dyDescent="0.2">
      <c r="G2282"/>
    </row>
    <row r="2283" spans="7:7" x14ac:dyDescent="0.2">
      <c r="G2283"/>
    </row>
    <row r="2284" spans="7:7" x14ac:dyDescent="0.2">
      <c r="G2284"/>
    </row>
    <row r="2285" spans="7:7" x14ac:dyDescent="0.2">
      <c r="G2285"/>
    </row>
    <row r="2286" spans="7:7" x14ac:dyDescent="0.2">
      <c r="G2286"/>
    </row>
    <row r="2287" spans="7:7" x14ac:dyDescent="0.2">
      <c r="G2287"/>
    </row>
    <row r="2288" spans="7:7" x14ac:dyDescent="0.2">
      <c r="G2288"/>
    </row>
    <row r="2289" spans="7:7" x14ac:dyDescent="0.2">
      <c r="G2289"/>
    </row>
    <row r="2290" spans="7:7" x14ac:dyDescent="0.2">
      <c r="G2290"/>
    </row>
    <row r="2291" spans="7:7" x14ac:dyDescent="0.2">
      <c r="G2291"/>
    </row>
    <row r="2292" spans="7:7" x14ac:dyDescent="0.2">
      <c r="G2292"/>
    </row>
    <row r="2293" spans="7:7" x14ac:dyDescent="0.2">
      <c r="G2293"/>
    </row>
    <row r="2294" spans="7:7" x14ac:dyDescent="0.2">
      <c r="G2294"/>
    </row>
    <row r="2295" spans="7:7" x14ac:dyDescent="0.2">
      <c r="G2295"/>
    </row>
    <row r="2296" spans="7:7" x14ac:dyDescent="0.2">
      <c r="G2296"/>
    </row>
    <row r="2297" spans="7:7" x14ac:dyDescent="0.2">
      <c r="G2297"/>
    </row>
    <row r="2298" spans="7:7" x14ac:dyDescent="0.2">
      <c r="G2298"/>
    </row>
    <row r="2299" spans="7:7" x14ac:dyDescent="0.2">
      <c r="G2299"/>
    </row>
    <row r="2300" spans="7:7" x14ac:dyDescent="0.2">
      <c r="G2300"/>
    </row>
    <row r="2301" spans="7:7" x14ac:dyDescent="0.2">
      <c r="G2301"/>
    </row>
    <row r="2302" spans="7:7" x14ac:dyDescent="0.2">
      <c r="G2302"/>
    </row>
    <row r="2303" spans="7:7" x14ac:dyDescent="0.2">
      <c r="G2303"/>
    </row>
    <row r="2304" spans="7:7" x14ac:dyDescent="0.2">
      <c r="G2304"/>
    </row>
    <row r="2305" spans="7:7" x14ac:dyDescent="0.2">
      <c r="G2305"/>
    </row>
    <row r="2306" spans="7:7" x14ac:dyDescent="0.2">
      <c r="G2306"/>
    </row>
    <row r="2307" spans="7:7" x14ac:dyDescent="0.2">
      <c r="G2307"/>
    </row>
    <row r="2308" spans="7:7" x14ac:dyDescent="0.2">
      <c r="G2308"/>
    </row>
    <row r="2309" spans="7:7" x14ac:dyDescent="0.2">
      <c r="G2309"/>
    </row>
    <row r="2310" spans="7:7" x14ac:dyDescent="0.2">
      <c r="G2310"/>
    </row>
    <row r="2311" spans="7:7" x14ac:dyDescent="0.2">
      <c r="G2311"/>
    </row>
    <row r="2312" spans="7:7" x14ac:dyDescent="0.2">
      <c r="G2312"/>
    </row>
    <row r="2313" spans="7:7" x14ac:dyDescent="0.2">
      <c r="G2313"/>
    </row>
    <row r="2314" spans="7:7" x14ac:dyDescent="0.2">
      <c r="G2314"/>
    </row>
    <row r="2315" spans="7:7" x14ac:dyDescent="0.2">
      <c r="G2315"/>
    </row>
    <row r="2316" spans="7:7" x14ac:dyDescent="0.2">
      <c r="G2316"/>
    </row>
    <row r="2317" spans="7:7" x14ac:dyDescent="0.2">
      <c r="G2317"/>
    </row>
    <row r="2318" spans="7:7" x14ac:dyDescent="0.2">
      <c r="G2318"/>
    </row>
    <row r="2319" spans="7:7" x14ac:dyDescent="0.2">
      <c r="G2319"/>
    </row>
    <row r="2320" spans="7:7" x14ac:dyDescent="0.2">
      <c r="G2320"/>
    </row>
    <row r="2321" spans="7:7" x14ac:dyDescent="0.2">
      <c r="G2321"/>
    </row>
    <row r="2322" spans="7:7" x14ac:dyDescent="0.2">
      <c r="G2322"/>
    </row>
    <row r="2323" spans="7:7" x14ac:dyDescent="0.2">
      <c r="G2323"/>
    </row>
    <row r="2324" spans="7:7" x14ac:dyDescent="0.2">
      <c r="G2324"/>
    </row>
    <row r="2325" spans="7:7" x14ac:dyDescent="0.2">
      <c r="G2325"/>
    </row>
    <row r="2326" spans="7:7" x14ac:dyDescent="0.2">
      <c r="G2326"/>
    </row>
    <row r="2327" spans="7:7" x14ac:dyDescent="0.2">
      <c r="G2327"/>
    </row>
    <row r="2328" spans="7:7" x14ac:dyDescent="0.2">
      <c r="G2328"/>
    </row>
    <row r="2329" spans="7:7" x14ac:dyDescent="0.2">
      <c r="G2329"/>
    </row>
    <row r="2330" spans="7:7" x14ac:dyDescent="0.2">
      <c r="G2330"/>
    </row>
    <row r="2331" spans="7:7" x14ac:dyDescent="0.2">
      <c r="G2331"/>
    </row>
    <row r="2332" spans="7:7" x14ac:dyDescent="0.2">
      <c r="G2332"/>
    </row>
    <row r="2333" spans="7:7" x14ac:dyDescent="0.2">
      <c r="G2333"/>
    </row>
    <row r="2334" spans="7:7" x14ac:dyDescent="0.2">
      <c r="G2334"/>
    </row>
    <row r="2335" spans="7:7" x14ac:dyDescent="0.2">
      <c r="G2335"/>
    </row>
    <row r="2336" spans="7:7" x14ac:dyDescent="0.2">
      <c r="G2336"/>
    </row>
    <row r="2337" spans="7:7" x14ac:dyDescent="0.2">
      <c r="G2337"/>
    </row>
    <row r="2338" spans="7:7" x14ac:dyDescent="0.2">
      <c r="G2338"/>
    </row>
    <row r="2339" spans="7:7" x14ac:dyDescent="0.2">
      <c r="G2339"/>
    </row>
    <row r="2340" spans="7:7" x14ac:dyDescent="0.2">
      <c r="G2340"/>
    </row>
    <row r="2341" spans="7:7" x14ac:dyDescent="0.2">
      <c r="G2341"/>
    </row>
    <row r="2342" spans="7:7" x14ac:dyDescent="0.2">
      <c r="G2342"/>
    </row>
    <row r="2343" spans="7:7" x14ac:dyDescent="0.2">
      <c r="G2343"/>
    </row>
    <row r="2344" spans="7:7" x14ac:dyDescent="0.2">
      <c r="G2344"/>
    </row>
    <row r="2345" spans="7:7" x14ac:dyDescent="0.2">
      <c r="G2345"/>
    </row>
    <row r="2346" spans="7:7" x14ac:dyDescent="0.2">
      <c r="G2346"/>
    </row>
    <row r="2347" spans="7:7" x14ac:dyDescent="0.2">
      <c r="G2347"/>
    </row>
    <row r="2348" spans="7:7" x14ac:dyDescent="0.2">
      <c r="G2348"/>
    </row>
    <row r="2349" spans="7:7" x14ac:dyDescent="0.2">
      <c r="G2349"/>
    </row>
    <row r="2350" spans="7:7" x14ac:dyDescent="0.2">
      <c r="G2350"/>
    </row>
    <row r="2351" spans="7:7" x14ac:dyDescent="0.2">
      <c r="G2351"/>
    </row>
    <row r="2352" spans="7:7" x14ac:dyDescent="0.2">
      <c r="G2352"/>
    </row>
    <row r="2353" spans="7:7" x14ac:dyDescent="0.2">
      <c r="G2353"/>
    </row>
    <row r="2354" spans="7:7" x14ac:dyDescent="0.2">
      <c r="G2354"/>
    </row>
    <row r="2355" spans="7:7" x14ac:dyDescent="0.2">
      <c r="G2355"/>
    </row>
    <row r="2356" spans="7:7" x14ac:dyDescent="0.2">
      <c r="G2356"/>
    </row>
    <row r="2357" spans="7:7" x14ac:dyDescent="0.2">
      <c r="G2357"/>
    </row>
    <row r="2358" spans="7:7" x14ac:dyDescent="0.2">
      <c r="G2358"/>
    </row>
    <row r="2359" spans="7:7" x14ac:dyDescent="0.2">
      <c r="G2359"/>
    </row>
    <row r="2360" spans="7:7" x14ac:dyDescent="0.2">
      <c r="G2360"/>
    </row>
    <row r="2361" spans="7:7" x14ac:dyDescent="0.2">
      <c r="G2361"/>
    </row>
    <row r="2362" spans="7:7" x14ac:dyDescent="0.2">
      <c r="G2362"/>
    </row>
    <row r="2363" spans="7:7" x14ac:dyDescent="0.2">
      <c r="G2363"/>
    </row>
    <row r="2364" spans="7:7" x14ac:dyDescent="0.2">
      <c r="G2364"/>
    </row>
    <row r="2365" spans="7:7" x14ac:dyDescent="0.2">
      <c r="G2365"/>
    </row>
    <row r="2366" spans="7:7" x14ac:dyDescent="0.2">
      <c r="G2366"/>
    </row>
    <row r="2367" spans="7:7" x14ac:dyDescent="0.2">
      <c r="G2367"/>
    </row>
    <row r="2368" spans="7:7" x14ac:dyDescent="0.2">
      <c r="G2368"/>
    </row>
    <row r="2369" spans="7:7" x14ac:dyDescent="0.2">
      <c r="G2369"/>
    </row>
    <row r="2370" spans="7:7" x14ac:dyDescent="0.2">
      <c r="G2370"/>
    </row>
    <row r="2371" spans="7:7" x14ac:dyDescent="0.2">
      <c r="G2371"/>
    </row>
    <row r="2372" spans="7:7" x14ac:dyDescent="0.2">
      <c r="G2372"/>
    </row>
    <row r="2373" spans="7:7" x14ac:dyDescent="0.2">
      <c r="G2373"/>
    </row>
    <row r="2374" spans="7:7" x14ac:dyDescent="0.2">
      <c r="G2374"/>
    </row>
    <row r="2375" spans="7:7" x14ac:dyDescent="0.2">
      <c r="G2375"/>
    </row>
    <row r="2376" spans="7:7" x14ac:dyDescent="0.2">
      <c r="G2376"/>
    </row>
    <row r="2377" spans="7:7" x14ac:dyDescent="0.2">
      <c r="G2377"/>
    </row>
    <row r="2378" spans="7:7" x14ac:dyDescent="0.2">
      <c r="G2378"/>
    </row>
    <row r="2379" spans="7:7" x14ac:dyDescent="0.2">
      <c r="G2379"/>
    </row>
    <row r="2380" spans="7:7" x14ac:dyDescent="0.2">
      <c r="G2380"/>
    </row>
    <row r="2381" spans="7:7" x14ac:dyDescent="0.2">
      <c r="G2381"/>
    </row>
    <row r="2382" spans="7:7" x14ac:dyDescent="0.2">
      <c r="G2382"/>
    </row>
    <row r="2383" spans="7:7" x14ac:dyDescent="0.2">
      <c r="G2383"/>
    </row>
    <row r="2384" spans="7:7" x14ac:dyDescent="0.2">
      <c r="G2384"/>
    </row>
    <row r="2385" spans="7:7" x14ac:dyDescent="0.2">
      <c r="G2385"/>
    </row>
    <row r="2386" spans="7:7" x14ac:dyDescent="0.2">
      <c r="G2386"/>
    </row>
    <row r="2387" spans="7:7" x14ac:dyDescent="0.2">
      <c r="G2387"/>
    </row>
    <row r="2388" spans="7:7" x14ac:dyDescent="0.2">
      <c r="G2388"/>
    </row>
    <row r="2389" spans="7:7" x14ac:dyDescent="0.2">
      <c r="G2389"/>
    </row>
    <row r="2390" spans="7:7" x14ac:dyDescent="0.2">
      <c r="G2390"/>
    </row>
    <row r="2391" spans="7:7" x14ac:dyDescent="0.2">
      <c r="G2391"/>
    </row>
    <row r="2392" spans="7:7" x14ac:dyDescent="0.2">
      <c r="G2392"/>
    </row>
    <row r="2393" spans="7:7" x14ac:dyDescent="0.2">
      <c r="G2393"/>
    </row>
    <row r="2394" spans="7:7" x14ac:dyDescent="0.2">
      <c r="G2394"/>
    </row>
    <row r="2395" spans="7:7" x14ac:dyDescent="0.2">
      <c r="G2395"/>
    </row>
    <row r="2396" spans="7:7" x14ac:dyDescent="0.2">
      <c r="G2396"/>
    </row>
    <row r="2397" spans="7:7" x14ac:dyDescent="0.2">
      <c r="G2397"/>
    </row>
    <row r="2398" spans="7:7" x14ac:dyDescent="0.2">
      <c r="G2398"/>
    </row>
    <row r="2399" spans="7:7" x14ac:dyDescent="0.2">
      <c r="G2399"/>
    </row>
    <row r="2400" spans="7:7" x14ac:dyDescent="0.2">
      <c r="G2400"/>
    </row>
    <row r="2401" spans="7:7" x14ac:dyDescent="0.2">
      <c r="G2401"/>
    </row>
    <row r="2402" spans="7:7" x14ac:dyDescent="0.2">
      <c r="G2402"/>
    </row>
    <row r="2403" spans="7:7" x14ac:dyDescent="0.2">
      <c r="G2403"/>
    </row>
    <row r="2404" spans="7:7" x14ac:dyDescent="0.2">
      <c r="G2404"/>
    </row>
    <row r="2405" spans="7:7" x14ac:dyDescent="0.2">
      <c r="G2405"/>
    </row>
    <row r="2406" spans="7:7" x14ac:dyDescent="0.2">
      <c r="G2406"/>
    </row>
    <row r="2407" spans="7:7" x14ac:dyDescent="0.2">
      <c r="G2407"/>
    </row>
    <row r="2408" spans="7:7" x14ac:dyDescent="0.2">
      <c r="G2408"/>
    </row>
    <row r="2409" spans="7:7" x14ac:dyDescent="0.2">
      <c r="G2409"/>
    </row>
    <row r="2410" spans="7:7" x14ac:dyDescent="0.2">
      <c r="G2410"/>
    </row>
    <row r="2411" spans="7:7" x14ac:dyDescent="0.2">
      <c r="G2411"/>
    </row>
    <row r="2412" spans="7:7" x14ac:dyDescent="0.2">
      <c r="G2412"/>
    </row>
    <row r="2413" spans="7:7" x14ac:dyDescent="0.2">
      <c r="G2413"/>
    </row>
    <row r="2414" spans="7:7" x14ac:dyDescent="0.2">
      <c r="G2414"/>
    </row>
    <row r="2415" spans="7:7" x14ac:dyDescent="0.2">
      <c r="G2415"/>
    </row>
    <row r="2416" spans="7:7" x14ac:dyDescent="0.2">
      <c r="G2416"/>
    </row>
    <row r="2417" spans="7:7" x14ac:dyDescent="0.2">
      <c r="G2417"/>
    </row>
    <row r="2418" spans="7:7" x14ac:dyDescent="0.2">
      <c r="G2418"/>
    </row>
    <row r="2419" spans="7:7" x14ac:dyDescent="0.2">
      <c r="G2419"/>
    </row>
    <row r="2420" spans="7:7" x14ac:dyDescent="0.2">
      <c r="G2420"/>
    </row>
    <row r="2421" spans="7:7" x14ac:dyDescent="0.2">
      <c r="G2421"/>
    </row>
    <row r="2422" spans="7:7" x14ac:dyDescent="0.2">
      <c r="G2422"/>
    </row>
    <row r="2423" spans="7:7" x14ac:dyDescent="0.2">
      <c r="G2423"/>
    </row>
    <row r="2424" spans="7:7" x14ac:dyDescent="0.2">
      <c r="G2424"/>
    </row>
    <row r="2425" spans="7:7" x14ac:dyDescent="0.2">
      <c r="G2425"/>
    </row>
    <row r="2426" spans="7:7" x14ac:dyDescent="0.2">
      <c r="G2426"/>
    </row>
    <row r="2427" spans="7:7" x14ac:dyDescent="0.2">
      <c r="G2427"/>
    </row>
    <row r="2428" spans="7:7" x14ac:dyDescent="0.2">
      <c r="G2428"/>
    </row>
    <row r="2429" spans="7:7" x14ac:dyDescent="0.2">
      <c r="G2429"/>
    </row>
    <row r="2430" spans="7:7" x14ac:dyDescent="0.2">
      <c r="G2430"/>
    </row>
    <row r="2431" spans="7:7" x14ac:dyDescent="0.2">
      <c r="G2431"/>
    </row>
    <row r="2432" spans="7:7" x14ac:dyDescent="0.2">
      <c r="G2432"/>
    </row>
    <row r="2433" spans="7:7" x14ac:dyDescent="0.2">
      <c r="G2433"/>
    </row>
    <row r="2434" spans="7:7" x14ac:dyDescent="0.2">
      <c r="G2434"/>
    </row>
    <row r="2435" spans="7:7" x14ac:dyDescent="0.2">
      <c r="G2435"/>
    </row>
    <row r="2436" spans="7:7" x14ac:dyDescent="0.2">
      <c r="G2436"/>
    </row>
    <row r="2437" spans="7:7" x14ac:dyDescent="0.2">
      <c r="G2437"/>
    </row>
    <row r="2438" spans="7:7" x14ac:dyDescent="0.2">
      <c r="G2438"/>
    </row>
    <row r="2439" spans="7:7" x14ac:dyDescent="0.2">
      <c r="G2439"/>
    </row>
    <row r="2440" spans="7:7" x14ac:dyDescent="0.2">
      <c r="G2440"/>
    </row>
    <row r="2441" spans="7:7" x14ac:dyDescent="0.2">
      <c r="G2441"/>
    </row>
    <row r="2442" spans="7:7" x14ac:dyDescent="0.2">
      <c r="G2442"/>
    </row>
    <row r="2443" spans="7:7" x14ac:dyDescent="0.2">
      <c r="G2443"/>
    </row>
    <row r="2444" spans="7:7" x14ac:dyDescent="0.2">
      <c r="G2444"/>
    </row>
    <row r="2445" spans="7:7" x14ac:dyDescent="0.2">
      <c r="G2445"/>
    </row>
    <row r="2446" spans="7:7" x14ac:dyDescent="0.2">
      <c r="G2446"/>
    </row>
    <row r="2447" spans="7:7" x14ac:dyDescent="0.2">
      <c r="G2447"/>
    </row>
    <row r="2448" spans="7:7" x14ac:dyDescent="0.2">
      <c r="G2448"/>
    </row>
    <row r="2449" spans="7:7" x14ac:dyDescent="0.2">
      <c r="G2449"/>
    </row>
    <row r="2450" spans="7:7" x14ac:dyDescent="0.2">
      <c r="G2450"/>
    </row>
    <row r="2451" spans="7:7" x14ac:dyDescent="0.2">
      <c r="G2451"/>
    </row>
    <row r="2452" spans="7:7" x14ac:dyDescent="0.2">
      <c r="G2452"/>
    </row>
    <row r="2453" spans="7:7" x14ac:dyDescent="0.2">
      <c r="G2453"/>
    </row>
    <row r="2454" spans="7:7" x14ac:dyDescent="0.2">
      <c r="G2454"/>
    </row>
    <row r="2455" spans="7:7" x14ac:dyDescent="0.2">
      <c r="G2455"/>
    </row>
    <row r="2456" spans="7:7" x14ac:dyDescent="0.2">
      <c r="G2456"/>
    </row>
    <row r="2457" spans="7:7" x14ac:dyDescent="0.2">
      <c r="G2457"/>
    </row>
    <row r="2458" spans="7:7" x14ac:dyDescent="0.2">
      <c r="G2458"/>
    </row>
    <row r="2459" spans="7:7" x14ac:dyDescent="0.2">
      <c r="G2459"/>
    </row>
    <row r="2460" spans="7:7" x14ac:dyDescent="0.2">
      <c r="G2460"/>
    </row>
    <row r="2461" spans="7:7" x14ac:dyDescent="0.2">
      <c r="G2461"/>
    </row>
    <row r="2462" spans="7:7" x14ac:dyDescent="0.2">
      <c r="G2462"/>
    </row>
    <row r="2463" spans="7:7" x14ac:dyDescent="0.2">
      <c r="G2463"/>
    </row>
    <row r="2464" spans="7:7" x14ac:dyDescent="0.2">
      <c r="G2464"/>
    </row>
    <row r="2465" spans="7:7" x14ac:dyDescent="0.2">
      <c r="G2465"/>
    </row>
    <row r="2466" spans="7:7" x14ac:dyDescent="0.2">
      <c r="G2466"/>
    </row>
    <row r="2467" spans="7:7" x14ac:dyDescent="0.2">
      <c r="G2467"/>
    </row>
    <row r="2468" spans="7:7" x14ac:dyDescent="0.2">
      <c r="G2468"/>
    </row>
    <row r="2469" spans="7:7" x14ac:dyDescent="0.2">
      <c r="G2469"/>
    </row>
    <row r="2470" spans="7:7" x14ac:dyDescent="0.2">
      <c r="G2470"/>
    </row>
    <row r="2471" spans="7:7" x14ac:dyDescent="0.2">
      <c r="G2471"/>
    </row>
    <row r="2472" spans="7:7" x14ac:dyDescent="0.2">
      <c r="G2472"/>
    </row>
    <row r="2473" spans="7:7" x14ac:dyDescent="0.2">
      <c r="G2473"/>
    </row>
    <row r="2474" spans="7:7" x14ac:dyDescent="0.2">
      <c r="G2474"/>
    </row>
    <row r="2475" spans="7:7" x14ac:dyDescent="0.2">
      <c r="G2475"/>
    </row>
    <row r="2476" spans="7:7" x14ac:dyDescent="0.2">
      <c r="G2476"/>
    </row>
    <row r="2477" spans="7:7" x14ac:dyDescent="0.2">
      <c r="G2477"/>
    </row>
    <row r="2478" spans="7:7" x14ac:dyDescent="0.2">
      <c r="G2478"/>
    </row>
    <row r="2479" spans="7:7" x14ac:dyDescent="0.2">
      <c r="G2479"/>
    </row>
    <row r="2480" spans="7:7" x14ac:dyDescent="0.2">
      <c r="G2480"/>
    </row>
    <row r="2481" spans="7:7" x14ac:dyDescent="0.2">
      <c r="G2481"/>
    </row>
    <row r="2482" spans="7:7" x14ac:dyDescent="0.2">
      <c r="G2482"/>
    </row>
    <row r="2483" spans="7:7" x14ac:dyDescent="0.2">
      <c r="G2483"/>
    </row>
    <row r="2484" spans="7:7" x14ac:dyDescent="0.2">
      <c r="G2484"/>
    </row>
    <row r="2485" spans="7:7" x14ac:dyDescent="0.2">
      <c r="G2485"/>
    </row>
    <row r="2486" spans="7:7" x14ac:dyDescent="0.2">
      <c r="G2486"/>
    </row>
    <row r="2487" spans="7:7" x14ac:dyDescent="0.2">
      <c r="G2487"/>
    </row>
    <row r="2488" spans="7:7" x14ac:dyDescent="0.2">
      <c r="G2488"/>
    </row>
    <row r="2489" spans="7:7" x14ac:dyDescent="0.2">
      <c r="G2489"/>
    </row>
    <row r="2490" spans="7:7" x14ac:dyDescent="0.2">
      <c r="G2490"/>
    </row>
    <row r="2491" spans="7:7" x14ac:dyDescent="0.2">
      <c r="G2491"/>
    </row>
    <row r="2492" spans="7:7" x14ac:dyDescent="0.2">
      <c r="G2492"/>
    </row>
    <row r="2493" spans="7:7" x14ac:dyDescent="0.2">
      <c r="G2493"/>
    </row>
    <row r="2494" spans="7:7" x14ac:dyDescent="0.2">
      <c r="G2494"/>
    </row>
    <row r="2495" spans="7:7" x14ac:dyDescent="0.2">
      <c r="G2495"/>
    </row>
    <row r="2496" spans="7:7" x14ac:dyDescent="0.2">
      <c r="G2496"/>
    </row>
    <row r="2497" spans="7:7" x14ac:dyDescent="0.2">
      <c r="G2497"/>
    </row>
    <row r="2498" spans="7:7" x14ac:dyDescent="0.2">
      <c r="G2498"/>
    </row>
    <row r="2499" spans="7:7" x14ac:dyDescent="0.2">
      <c r="G2499"/>
    </row>
    <row r="2500" spans="7:7" x14ac:dyDescent="0.2">
      <c r="G2500"/>
    </row>
    <row r="2501" spans="7:7" x14ac:dyDescent="0.2">
      <c r="G2501"/>
    </row>
    <row r="2502" spans="7:7" x14ac:dyDescent="0.2">
      <c r="G2502"/>
    </row>
    <row r="2503" spans="7:7" x14ac:dyDescent="0.2">
      <c r="G2503"/>
    </row>
    <row r="2504" spans="7:7" x14ac:dyDescent="0.2">
      <c r="G2504"/>
    </row>
    <row r="2505" spans="7:7" x14ac:dyDescent="0.2">
      <c r="G2505"/>
    </row>
    <row r="2506" spans="7:7" x14ac:dyDescent="0.2">
      <c r="G2506"/>
    </row>
    <row r="2507" spans="7:7" x14ac:dyDescent="0.2">
      <c r="G2507"/>
    </row>
    <row r="2508" spans="7:7" x14ac:dyDescent="0.2">
      <c r="G2508"/>
    </row>
    <row r="2509" spans="7:7" x14ac:dyDescent="0.2">
      <c r="G2509"/>
    </row>
    <row r="2510" spans="7:7" x14ac:dyDescent="0.2">
      <c r="G2510"/>
    </row>
    <row r="2511" spans="7:7" x14ac:dyDescent="0.2">
      <c r="G2511"/>
    </row>
    <row r="2512" spans="7:7" x14ac:dyDescent="0.2">
      <c r="G2512"/>
    </row>
    <row r="2513" spans="7:7" x14ac:dyDescent="0.2">
      <c r="G2513"/>
    </row>
    <row r="2514" spans="7:7" x14ac:dyDescent="0.2">
      <c r="G2514"/>
    </row>
    <row r="2515" spans="7:7" x14ac:dyDescent="0.2">
      <c r="G2515"/>
    </row>
    <row r="2516" spans="7:7" x14ac:dyDescent="0.2">
      <c r="G2516"/>
    </row>
    <row r="2517" spans="7:7" x14ac:dyDescent="0.2">
      <c r="G2517"/>
    </row>
    <row r="2518" spans="7:7" x14ac:dyDescent="0.2">
      <c r="G2518"/>
    </row>
    <row r="2519" spans="7:7" x14ac:dyDescent="0.2">
      <c r="G2519"/>
    </row>
    <row r="2520" spans="7:7" x14ac:dyDescent="0.2">
      <c r="G2520"/>
    </row>
    <row r="2521" spans="7:7" x14ac:dyDescent="0.2">
      <c r="G2521"/>
    </row>
    <row r="2522" spans="7:7" x14ac:dyDescent="0.2">
      <c r="G2522"/>
    </row>
    <row r="2523" spans="7:7" x14ac:dyDescent="0.2">
      <c r="G2523"/>
    </row>
    <row r="2524" spans="7:7" x14ac:dyDescent="0.2">
      <c r="G2524"/>
    </row>
    <row r="2525" spans="7:7" x14ac:dyDescent="0.2">
      <c r="G2525"/>
    </row>
    <row r="2526" spans="7:7" x14ac:dyDescent="0.2">
      <c r="G2526"/>
    </row>
    <row r="2527" spans="7:7" x14ac:dyDescent="0.2">
      <c r="G2527"/>
    </row>
    <row r="2528" spans="7:7" x14ac:dyDescent="0.2">
      <c r="G2528"/>
    </row>
    <row r="2529" spans="7:7" x14ac:dyDescent="0.2">
      <c r="G2529"/>
    </row>
    <row r="2530" spans="7:7" x14ac:dyDescent="0.2">
      <c r="G2530"/>
    </row>
    <row r="2531" spans="7:7" x14ac:dyDescent="0.2">
      <c r="G2531"/>
    </row>
    <row r="2532" spans="7:7" x14ac:dyDescent="0.2">
      <c r="G2532"/>
    </row>
    <row r="2533" spans="7:7" x14ac:dyDescent="0.2">
      <c r="G2533"/>
    </row>
    <row r="2534" spans="7:7" x14ac:dyDescent="0.2">
      <c r="G2534"/>
    </row>
    <row r="2535" spans="7:7" x14ac:dyDescent="0.2">
      <c r="G2535"/>
    </row>
    <row r="2536" spans="7:7" x14ac:dyDescent="0.2">
      <c r="G2536"/>
    </row>
    <row r="2537" spans="7:7" x14ac:dyDescent="0.2">
      <c r="G2537"/>
    </row>
    <row r="2538" spans="7:7" x14ac:dyDescent="0.2">
      <c r="G2538"/>
    </row>
    <row r="2539" spans="7:7" x14ac:dyDescent="0.2">
      <c r="G2539"/>
    </row>
    <row r="2540" spans="7:7" x14ac:dyDescent="0.2">
      <c r="G2540"/>
    </row>
    <row r="2541" spans="7:7" x14ac:dyDescent="0.2">
      <c r="G2541"/>
    </row>
    <row r="2542" spans="7:7" x14ac:dyDescent="0.2">
      <c r="G2542"/>
    </row>
    <row r="2543" spans="7:7" x14ac:dyDescent="0.2">
      <c r="G2543"/>
    </row>
    <row r="2544" spans="7:7" x14ac:dyDescent="0.2">
      <c r="G2544"/>
    </row>
    <row r="2545" spans="7:7" x14ac:dyDescent="0.2">
      <c r="G2545"/>
    </row>
    <row r="2546" spans="7:7" x14ac:dyDescent="0.2">
      <c r="G2546"/>
    </row>
    <row r="2547" spans="7:7" x14ac:dyDescent="0.2">
      <c r="G2547"/>
    </row>
    <row r="2548" spans="7:7" x14ac:dyDescent="0.2">
      <c r="G2548"/>
    </row>
    <row r="2549" spans="7:7" x14ac:dyDescent="0.2">
      <c r="G2549"/>
    </row>
    <row r="2550" spans="7:7" x14ac:dyDescent="0.2">
      <c r="G2550"/>
    </row>
    <row r="2551" spans="7:7" x14ac:dyDescent="0.2">
      <c r="G2551"/>
    </row>
    <row r="2552" spans="7:7" x14ac:dyDescent="0.2">
      <c r="G2552"/>
    </row>
    <row r="2553" spans="7:7" x14ac:dyDescent="0.2">
      <c r="G2553"/>
    </row>
    <row r="2554" spans="7:7" x14ac:dyDescent="0.2">
      <c r="G2554"/>
    </row>
    <row r="2555" spans="7:7" x14ac:dyDescent="0.2">
      <c r="G2555"/>
    </row>
    <row r="2556" spans="7:7" x14ac:dyDescent="0.2">
      <c r="G2556"/>
    </row>
    <row r="2557" spans="7:7" x14ac:dyDescent="0.2">
      <c r="G2557"/>
    </row>
    <row r="2558" spans="7:7" x14ac:dyDescent="0.2">
      <c r="G2558"/>
    </row>
    <row r="2559" spans="7:7" x14ac:dyDescent="0.2">
      <c r="G2559"/>
    </row>
    <row r="2560" spans="7:7" x14ac:dyDescent="0.2">
      <c r="G2560"/>
    </row>
    <row r="2561" spans="7:7" x14ac:dyDescent="0.2">
      <c r="G2561"/>
    </row>
    <row r="2562" spans="7:7" x14ac:dyDescent="0.2">
      <c r="G2562"/>
    </row>
    <row r="2563" spans="7:7" x14ac:dyDescent="0.2">
      <c r="G2563"/>
    </row>
    <row r="2564" spans="7:7" x14ac:dyDescent="0.2">
      <c r="G2564"/>
    </row>
    <row r="2565" spans="7:7" x14ac:dyDescent="0.2">
      <c r="G2565"/>
    </row>
    <row r="2566" spans="7:7" x14ac:dyDescent="0.2">
      <c r="G2566"/>
    </row>
    <row r="2567" spans="7:7" x14ac:dyDescent="0.2">
      <c r="G2567"/>
    </row>
    <row r="2568" spans="7:7" x14ac:dyDescent="0.2">
      <c r="G2568"/>
    </row>
    <row r="2569" spans="7:7" x14ac:dyDescent="0.2">
      <c r="G2569"/>
    </row>
    <row r="2570" spans="7:7" x14ac:dyDescent="0.2">
      <c r="G2570"/>
    </row>
    <row r="2571" spans="7:7" x14ac:dyDescent="0.2">
      <c r="G2571"/>
    </row>
    <row r="2572" spans="7:7" x14ac:dyDescent="0.2">
      <c r="G2572"/>
    </row>
    <row r="2573" spans="7:7" x14ac:dyDescent="0.2">
      <c r="G2573"/>
    </row>
    <row r="2574" spans="7:7" x14ac:dyDescent="0.2">
      <c r="G2574"/>
    </row>
    <row r="2575" spans="7:7" x14ac:dyDescent="0.2">
      <c r="G2575"/>
    </row>
    <row r="2576" spans="7:7" x14ac:dyDescent="0.2">
      <c r="G2576"/>
    </row>
    <row r="2577" spans="7:7" x14ac:dyDescent="0.2">
      <c r="G2577"/>
    </row>
    <row r="2578" spans="7:7" x14ac:dyDescent="0.2">
      <c r="G2578"/>
    </row>
    <row r="2579" spans="7:7" x14ac:dyDescent="0.2">
      <c r="G2579"/>
    </row>
    <row r="2580" spans="7:7" x14ac:dyDescent="0.2">
      <c r="G2580"/>
    </row>
    <row r="2581" spans="7:7" x14ac:dyDescent="0.2">
      <c r="G2581"/>
    </row>
    <row r="2582" spans="7:7" x14ac:dyDescent="0.2">
      <c r="G2582"/>
    </row>
    <row r="2583" spans="7:7" x14ac:dyDescent="0.2">
      <c r="G2583"/>
    </row>
    <row r="2584" spans="7:7" x14ac:dyDescent="0.2">
      <c r="G2584"/>
    </row>
    <row r="2585" spans="7:7" x14ac:dyDescent="0.2">
      <c r="G2585"/>
    </row>
    <row r="2586" spans="7:7" x14ac:dyDescent="0.2">
      <c r="G2586"/>
    </row>
    <row r="2587" spans="7:7" x14ac:dyDescent="0.2">
      <c r="G2587"/>
    </row>
    <row r="2588" spans="7:7" x14ac:dyDescent="0.2">
      <c r="G2588"/>
    </row>
    <row r="2589" spans="7:7" x14ac:dyDescent="0.2">
      <c r="G2589"/>
    </row>
    <row r="2590" spans="7:7" x14ac:dyDescent="0.2">
      <c r="G2590"/>
    </row>
    <row r="2591" spans="7:7" x14ac:dyDescent="0.2">
      <c r="G2591"/>
    </row>
    <row r="2592" spans="7:7" x14ac:dyDescent="0.2">
      <c r="G2592"/>
    </row>
    <row r="2593" spans="7:7" x14ac:dyDescent="0.2">
      <c r="G2593"/>
    </row>
    <row r="2594" spans="7:7" x14ac:dyDescent="0.2">
      <c r="G2594"/>
    </row>
    <row r="2595" spans="7:7" x14ac:dyDescent="0.2">
      <c r="G2595"/>
    </row>
    <row r="2596" spans="7:7" x14ac:dyDescent="0.2">
      <c r="G2596"/>
    </row>
    <row r="2597" spans="7:7" x14ac:dyDescent="0.2">
      <c r="G2597"/>
    </row>
    <row r="2598" spans="7:7" x14ac:dyDescent="0.2">
      <c r="G2598"/>
    </row>
    <row r="2599" spans="7:7" x14ac:dyDescent="0.2">
      <c r="G2599"/>
    </row>
    <row r="2600" spans="7:7" x14ac:dyDescent="0.2">
      <c r="G2600"/>
    </row>
    <row r="2601" spans="7:7" x14ac:dyDescent="0.2">
      <c r="G2601"/>
    </row>
    <row r="2602" spans="7:7" x14ac:dyDescent="0.2">
      <c r="G2602"/>
    </row>
    <row r="2603" spans="7:7" x14ac:dyDescent="0.2">
      <c r="G2603"/>
    </row>
    <row r="2604" spans="7:7" x14ac:dyDescent="0.2">
      <c r="G2604"/>
    </row>
    <row r="2605" spans="7:7" x14ac:dyDescent="0.2">
      <c r="G2605"/>
    </row>
    <row r="2606" spans="7:7" x14ac:dyDescent="0.2">
      <c r="G2606"/>
    </row>
    <row r="2607" spans="7:7" x14ac:dyDescent="0.2">
      <c r="G2607"/>
    </row>
    <row r="2608" spans="7:7" x14ac:dyDescent="0.2">
      <c r="G2608"/>
    </row>
    <row r="2609" spans="7:7" x14ac:dyDescent="0.2">
      <c r="G2609"/>
    </row>
    <row r="2610" spans="7:7" x14ac:dyDescent="0.2">
      <c r="G2610"/>
    </row>
    <row r="2611" spans="7:7" x14ac:dyDescent="0.2">
      <c r="G2611"/>
    </row>
    <row r="2612" spans="7:7" x14ac:dyDescent="0.2">
      <c r="G2612"/>
    </row>
    <row r="2613" spans="7:7" x14ac:dyDescent="0.2">
      <c r="G2613"/>
    </row>
    <row r="2614" spans="7:7" x14ac:dyDescent="0.2">
      <c r="G2614"/>
    </row>
    <row r="2615" spans="7:7" x14ac:dyDescent="0.2">
      <c r="G2615"/>
    </row>
    <row r="2616" spans="7:7" x14ac:dyDescent="0.2">
      <c r="G2616"/>
    </row>
    <row r="2617" spans="7:7" x14ac:dyDescent="0.2">
      <c r="G2617"/>
    </row>
    <row r="2618" spans="7:7" x14ac:dyDescent="0.2">
      <c r="G2618"/>
    </row>
    <row r="2619" spans="7:7" x14ac:dyDescent="0.2">
      <c r="G2619"/>
    </row>
    <row r="2620" spans="7:7" x14ac:dyDescent="0.2">
      <c r="G2620"/>
    </row>
    <row r="2621" spans="7:7" x14ac:dyDescent="0.2">
      <c r="G2621"/>
    </row>
    <row r="2622" spans="7:7" x14ac:dyDescent="0.2">
      <c r="G2622"/>
    </row>
    <row r="2623" spans="7:7" x14ac:dyDescent="0.2">
      <c r="G2623"/>
    </row>
    <row r="2624" spans="7:7" x14ac:dyDescent="0.2">
      <c r="G2624"/>
    </row>
    <row r="2625" spans="7:7" x14ac:dyDescent="0.2">
      <c r="G2625"/>
    </row>
    <row r="2626" spans="7:7" x14ac:dyDescent="0.2">
      <c r="G2626"/>
    </row>
    <row r="2627" spans="7:7" x14ac:dyDescent="0.2">
      <c r="G2627"/>
    </row>
    <row r="2628" spans="7:7" x14ac:dyDescent="0.2">
      <c r="G2628"/>
    </row>
    <row r="2629" spans="7:7" x14ac:dyDescent="0.2">
      <c r="G2629"/>
    </row>
    <row r="2630" spans="7:7" x14ac:dyDescent="0.2">
      <c r="G2630"/>
    </row>
    <row r="2631" spans="7:7" x14ac:dyDescent="0.2">
      <c r="G2631"/>
    </row>
    <row r="2632" spans="7:7" x14ac:dyDescent="0.2">
      <c r="G2632"/>
    </row>
    <row r="2633" spans="7:7" x14ac:dyDescent="0.2">
      <c r="G2633"/>
    </row>
    <row r="2634" spans="7:7" x14ac:dyDescent="0.2">
      <c r="G2634"/>
    </row>
    <row r="2635" spans="7:7" x14ac:dyDescent="0.2">
      <c r="G2635"/>
    </row>
    <row r="2636" spans="7:7" x14ac:dyDescent="0.2">
      <c r="G2636"/>
    </row>
    <row r="2637" spans="7:7" x14ac:dyDescent="0.2">
      <c r="G2637"/>
    </row>
    <row r="2638" spans="7:7" x14ac:dyDescent="0.2">
      <c r="G2638"/>
    </row>
    <row r="2639" spans="7:7" x14ac:dyDescent="0.2">
      <c r="G2639"/>
    </row>
    <row r="2640" spans="7:7" x14ac:dyDescent="0.2">
      <c r="G2640"/>
    </row>
    <row r="2641" spans="7:7" x14ac:dyDescent="0.2">
      <c r="G2641"/>
    </row>
    <row r="2642" spans="7:7" x14ac:dyDescent="0.2">
      <c r="G2642"/>
    </row>
    <row r="2643" spans="7:7" x14ac:dyDescent="0.2">
      <c r="G2643"/>
    </row>
    <row r="2644" spans="7:7" x14ac:dyDescent="0.2">
      <c r="G2644"/>
    </row>
    <row r="2645" spans="7:7" x14ac:dyDescent="0.2">
      <c r="G2645"/>
    </row>
    <row r="2646" spans="7:7" x14ac:dyDescent="0.2">
      <c r="G2646"/>
    </row>
    <row r="2647" spans="7:7" x14ac:dyDescent="0.2">
      <c r="G2647"/>
    </row>
    <row r="2648" spans="7:7" x14ac:dyDescent="0.2">
      <c r="G2648"/>
    </row>
    <row r="2649" spans="7:7" x14ac:dyDescent="0.2">
      <c r="G2649"/>
    </row>
    <row r="2650" spans="7:7" x14ac:dyDescent="0.2">
      <c r="G2650"/>
    </row>
    <row r="2651" spans="7:7" x14ac:dyDescent="0.2">
      <c r="G2651"/>
    </row>
    <row r="2652" spans="7:7" x14ac:dyDescent="0.2">
      <c r="G2652"/>
    </row>
    <row r="2653" spans="7:7" x14ac:dyDescent="0.2">
      <c r="G2653"/>
    </row>
    <row r="2654" spans="7:7" x14ac:dyDescent="0.2">
      <c r="G2654"/>
    </row>
    <row r="2655" spans="7:7" x14ac:dyDescent="0.2">
      <c r="G2655"/>
    </row>
    <row r="2656" spans="7:7" x14ac:dyDescent="0.2">
      <c r="G2656"/>
    </row>
    <row r="2657" spans="7:7" x14ac:dyDescent="0.2">
      <c r="G2657"/>
    </row>
    <row r="2658" spans="7:7" x14ac:dyDescent="0.2">
      <c r="G2658"/>
    </row>
    <row r="2659" spans="7:7" x14ac:dyDescent="0.2">
      <c r="G2659"/>
    </row>
    <row r="2660" spans="7:7" x14ac:dyDescent="0.2">
      <c r="G2660"/>
    </row>
    <row r="2661" spans="7:7" x14ac:dyDescent="0.2">
      <c r="G2661"/>
    </row>
    <row r="2662" spans="7:7" x14ac:dyDescent="0.2">
      <c r="G2662"/>
    </row>
    <row r="2663" spans="7:7" x14ac:dyDescent="0.2">
      <c r="G2663"/>
    </row>
    <row r="2664" spans="7:7" x14ac:dyDescent="0.2">
      <c r="G2664"/>
    </row>
    <row r="2665" spans="7:7" x14ac:dyDescent="0.2">
      <c r="G2665"/>
    </row>
    <row r="2666" spans="7:7" x14ac:dyDescent="0.2">
      <c r="G2666"/>
    </row>
    <row r="2667" spans="7:7" x14ac:dyDescent="0.2">
      <c r="G2667"/>
    </row>
    <row r="2668" spans="7:7" x14ac:dyDescent="0.2">
      <c r="G2668"/>
    </row>
    <row r="2669" spans="7:7" x14ac:dyDescent="0.2">
      <c r="G2669"/>
    </row>
    <row r="2670" spans="7:7" x14ac:dyDescent="0.2">
      <c r="G2670"/>
    </row>
    <row r="2671" spans="7:7" x14ac:dyDescent="0.2">
      <c r="G2671"/>
    </row>
    <row r="2672" spans="7:7" x14ac:dyDescent="0.2">
      <c r="G2672"/>
    </row>
    <row r="2673" spans="7:7" x14ac:dyDescent="0.2">
      <c r="G2673"/>
    </row>
    <row r="2674" spans="7:7" x14ac:dyDescent="0.2">
      <c r="G2674"/>
    </row>
    <row r="2675" spans="7:7" x14ac:dyDescent="0.2">
      <c r="G2675"/>
    </row>
    <row r="2676" spans="7:7" x14ac:dyDescent="0.2">
      <c r="G2676"/>
    </row>
    <row r="2677" spans="7:7" x14ac:dyDescent="0.2">
      <c r="G2677"/>
    </row>
    <row r="2678" spans="7:7" x14ac:dyDescent="0.2">
      <c r="G2678"/>
    </row>
    <row r="2679" spans="7:7" x14ac:dyDescent="0.2">
      <c r="G2679"/>
    </row>
    <row r="2680" spans="7:7" x14ac:dyDescent="0.2">
      <c r="G2680"/>
    </row>
    <row r="2681" spans="7:7" x14ac:dyDescent="0.2">
      <c r="G2681"/>
    </row>
    <row r="2682" spans="7:7" x14ac:dyDescent="0.2">
      <c r="G2682"/>
    </row>
    <row r="2683" spans="7:7" x14ac:dyDescent="0.2">
      <c r="G2683"/>
    </row>
    <row r="2684" spans="7:7" x14ac:dyDescent="0.2">
      <c r="G2684"/>
    </row>
    <row r="2685" spans="7:7" x14ac:dyDescent="0.2">
      <c r="G2685"/>
    </row>
    <row r="2686" spans="7:7" x14ac:dyDescent="0.2">
      <c r="G2686"/>
    </row>
    <row r="2687" spans="7:7" x14ac:dyDescent="0.2">
      <c r="G2687"/>
    </row>
    <row r="2688" spans="7:7" x14ac:dyDescent="0.2">
      <c r="G2688"/>
    </row>
    <row r="2689" spans="7:7" x14ac:dyDescent="0.2">
      <c r="G2689"/>
    </row>
    <row r="2690" spans="7:7" x14ac:dyDescent="0.2">
      <c r="G2690"/>
    </row>
    <row r="2691" spans="7:7" x14ac:dyDescent="0.2">
      <c r="G2691"/>
    </row>
    <row r="2692" spans="7:7" x14ac:dyDescent="0.2">
      <c r="G2692"/>
    </row>
    <row r="2693" spans="7:7" x14ac:dyDescent="0.2">
      <c r="G2693"/>
    </row>
    <row r="2694" spans="7:7" x14ac:dyDescent="0.2">
      <c r="G2694"/>
    </row>
    <row r="2695" spans="7:7" x14ac:dyDescent="0.2">
      <c r="G2695"/>
    </row>
    <row r="2696" spans="7:7" x14ac:dyDescent="0.2">
      <c r="G2696"/>
    </row>
    <row r="2697" spans="7:7" x14ac:dyDescent="0.2">
      <c r="G2697"/>
    </row>
    <row r="2698" spans="7:7" x14ac:dyDescent="0.2">
      <c r="G2698"/>
    </row>
    <row r="2699" spans="7:7" x14ac:dyDescent="0.2">
      <c r="G2699"/>
    </row>
    <row r="2700" spans="7:7" x14ac:dyDescent="0.2">
      <c r="G2700"/>
    </row>
    <row r="2701" spans="7:7" x14ac:dyDescent="0.2">
      <c r="G2701"/>
    </row>
    <row r="2702" spans="7:7" x14ac:dyDescent="0.2">
      <c r="G2702"/>
    </row>
    <row r="2703" spans="7:7" x14ac:dyDescent="0.2">
      <c r="G2703"/>
    </row>
    <row r="2704" spans="7:7" x14ac:dyDescent="0.2">
      <c r="G2704"/>
    </row>
    <row r="2705" spans="7:7" x14ac:dyDescent="0.2">
      <c r="G2705"/>
    </row>
    <row r="2706" spans="7:7" x14ac:dyDescent="0.2">
      <c r="G2706"/>
    </row>
    <row r="2707" spans="7:7" x14ac:dyDescent="0.2">
      <c r="G2707"/>
    </row>
    <row r="2708" spans="7:7" x14ac:dyDescent="0.2">
      <c r="G2708"/>
    </row>
    <row r="2709" spans="7:7" x14ac:dyDescent="0.2">
      <c r="G2709"/>
    </row>
    <row r="2710" spans="7:7" x14ac:dyDescent="0.2">
      <c r="G2710"/>
    </row>
    <row r="2711" spans="7:7" x14ac:dyDescent="0.2">
      <c r="G2711"/>
    </row>
    <row r="2712" spans="7:7" x14ac:dyDescent="0.2">
      <c r="G2712"/>
    </row>
    <row r="2713" spans="7:7" x14ac:dyDescent="0.2">
      <c r="G2713"/>
    </row>
    <row r="2714" spans="7:7" x14ac:dyDescent="0.2">
      <c r="G2714"/>
    </row>
    <row r="2715" spans="7:7" x14ac:dyDescent="0.2">
      <c r="G2715"/>
    </row>
    <row r="2716" spans="7:7" x14ac:dyDescent="0.2">
      <c r="G2716"/>
    </row>
    <row r="2717" spans="7:7" x14ac:dyDescent="0.2">
      <c r="G2717"/>
    </row>
    <row r="2718" spans="7:7" x14ac:dyDescent="0.2">
      <c r="G2718"/>
    </row>
    <row r="2719" spans="7:7" x14ac:dyDescent="0.2">
      <c r="G2719"/>
    </row>
    <row r="2720" spans="7:7" x14ac:dyDescent="0.2">
      <c r="G2720"/>
    </row>
    <row r="2721" spans="7:7" x14ac:dyDescent="0.2">
      <c r="G2721"/>
    </row>
    <row r="2722" spans="7:7" x14ac:dyDescent="0.2">
      <c r="G2722"/>
    </row>
    <row r="2723" spans="7:7" x14ac:dyDescent="0.2">
      <c r="G2723"/>
    </row>
    <row r="2724" spans="7:7" x14ac:dyDescent="0.2">
      <c r="G2724"/>
    </row>
    <row r="2725" spans="7:7" x14ac:dyDescent="0.2">
      <c r="G2725"/>
    </row>
    <row r="2726" spans="7:7" x14ac:dyDescent="0.2">
      <c r="G2726"/>
    </row>
    <row r="2727" spans="7:7" x14ac:dyDescent="0.2">
      <c r="G2727"/>
    </row>
    <row r="2728" spans="7:7" x14ac:dyDescent="0.2">
      <c r="G2728"/>
    </row>
    <row r="2729" spans="7:7" x14ac:dyDescent="0.2">
      <c r="G2729"/>
    </row>
    <row r="2730" spans="7:7" x14ac:dyDescent="0.2">
      <c r="G2730"/>
    </row>
    <row r="2731" spans="7:7" x14ac:dyDescent="0.2">
      <c r="G2731"/>
    </row>
    <row r="2732" spans="7:7" x14ac:dyDescent="0.2">
      <c r="G2732"/>
    </row>
    <row r="2733" spans="7:7" x14ac:dyDescent="0.2">
      <c r="G2733"/>
    </row>
    <row r="2734" spans="7:7" x14ac:dyDescent="0.2">
      <c r="G2734"/>
    </row>
    <row r="2735" spans="7:7" x14ac:dyDescent="0.2">
      <c r="G2735"/>
    </row>
    <row r="2736" spans="7:7" x14ac:dyDescent="0.2">
      <c r="G2736"/>
    </row>
    <row r="2737" spans="7:7" x14ac:dyDescent="0.2">
      <c r="G2737"/>
    </row>
    <row r="2738" spans="7:7" x14ac:dyDescent="0.2">
      <c r="G2738"/>
    </row>
    <row r="2739" spans="7:7" x14ac:dyDescent="0.2">
      <c r="G2739"/>
    </row>
    <row r="2740" spans="7:7" x14ac:dyDescent="0.2">
      <c r="G2740"/>
    </row>
    <row r="2741" spans="7:7" x14ac:dyDescent="0.2">
      <c r="G2741"/>
    </row>
    <row r="2742" spans="7:7" x14ac:dyDescent="0.2">
      <c r="G2742"/>
    </row>
    <row r="2743" spans="7:7" x14ac:dyDescent="0.2">
      <c r="G2743"/>
    </row>
    <row r="2744" spans="7:7" x14ac:dyDescent="0.2">
      <c r="G2744"/>
    </row>
    <row r="2745" spans="7:7" x14ac:dyDescent="0.2">
      <c r="G2745"/>
    </row>
    <row r="2746" spans="7:7" x14ac:dyDescent="0.2">
      <c r="G2746"/>
    </row>
    <row r="2747" spans="7:7" x14ac:dyDescent="0.2">
      <c r="G2747"/>
    </row>
    <row r="2748" spans="7:7" x14ac:dyDescent="0.2">
      <c r="G2748"/>
    </row>
    <row r="2749" spans="7:7" x14ac:dyDescent="0.2">
      <c r="G2749"/>
    </row>
    <row r="2750" spans="7:7" x14ac:dyDescent="0.2">
      <c r="G2750"/>
    </row>
    <row r="2751" spans="7:7" x14ac:dyDescent="0.2">
      <c r="G2751"/>
    </row>
    <row r="2752" spans="7:7" x14ac:dyDescent="0.2">
      <c r="G2752"/>
    </row>
    <row r="2753" spans="7:7" x14ac:dyDescent="0.2">
      <c r="G2753"/>
    </row>
    <row r="2754" spans="7:7" x14ac:dyDescent="0.2">
      <c r="G2754"/>
    </row>
    <row r="2755" spans="7:7" x14ac:dyDescent="0.2">
      <c r="G2755"/>
    </row>
    <row r="2756" spans="7:7" x14ac:dyDescent="0.2">
      <c r="G2756"/>
    </row>
    <row r="2757" spans="7:7" x14ac:dyDescent="0.2">
      <c r="G2757"/>
    </row>
    <row r="2758" spans="7:7" x14ac:dyDescent="0.2">
      <c r="G2758"/>
    </row>
    <row r="2759" spans="7:7" x14ac:dyDescent="0.2">
      <c r="G2759"/>
    </row>
    <row r="2760" spans="7:7" x14ac:dyDescent="0.2">
      <c r="G2760"/>
    </row>
    <row r="2761" spans="7:7" x14ac:dyDescent="0.2">
      <c r="G2761"/>
    </row>
    <row r="2762" spans="7:7" x14ac:dyDescent="0.2">
      <c r="G2762"/>
    </row>
    <row r="2763" spans="7:7" x14ac:dyDescent="0.2">
      <c r="G2763"/>
    </row>
    <row r="2764" spans="7:7" x14ac:dyDescent="0.2">
      <c r="G2764"/>
    </row>
    <row r="2765" spans="7:7" x14ac:dyDescent="0.2">
      <c r="G2765"/>
    </row>
    <row r="2766" spans="7:7" x14ac:dyDescent="0.2">
      <c r="G2766"/>
    </row>
    <row r="2767" spans="7:7" x14ac:dyDescent="0.2">
      <c r="G2767"/>
    </row>
    <row r="2768" spans="7:7" x14ac:dyDescent="0.2">
      <c r="G2768"/>
    </row>
    <row r="2769" spans="7:7" x14ac:dyDescent="0.2">
      <c r="G2769"/>
    </row>
    <row r="2770" spans="7:7" x14ac:dyDescent="0.2">
      <c r="G2770"/>
    </row>
    <row r="2771" spans="7:7" x14ac:dyDescent="0.2">
      <c r="G2771"/>
    </row>
    <row r="2772" spans="7:7" x14ac:dyDescent="0.2">
      <c r="G2772"/>
    </row>
    <row r="2773" spans="7:7" x14ac:dyDescent="0.2">
      <c r="G2773"/>
    </row>
    <row r="2774" spans="7:7" x14ac:dyDescent="0.2">
      <c r="G2774"/>
    </row>
    <row r="2775" spans="7:7" x14ac:dyDescent="0.2">
      <c r="G2775"/>
    </row>
    <row r="2776" spans="7:7" x14ac:dyDescent="0.2">
      <c r="G2776"/>
    </row>
    <row r="2777" spans="7:7" x14ac:dyDescent="0.2">
      <c r="G2777"/>
    </row>
    <row r="2778" spans="7:7" x14ac:dyDescent="0.2">
      <c r="G2778"/>
    </row>
    <row r="2779" spans="7:7" x14ac:dyDescent="0.2">
      <c r="G2779"/>
    </row>
    <row r="2780" spans="7:7" x14ac:dyDescent="0.2">
      <c r="G2780"/>
    </row>
    <row r="2781" spans="7:7" x14ac:dyDescent="0.2">
      <c r="G2781"/>
    </row>
    <row r="2782" spans="7:7" x14ac:dyDescent="0.2">
      <c r="G2782"/>
    </row>
    <row r="2783" spans="7:7" x14ac:dyDescent="0.2">
      <c r="G2783"/>
    </row>
    <row r="2784" spans="7:7" x14ac:dyDescent="0.2">
      <c r="G2784"/>
    </row>
    <row r="2785" spans="7:7" x14ac:dyDescent="0.2">
      <c r="G2785"/>
    </row>
    <row r="2786" spans="7:7" x14ac:dyDescent="0.2">
      <c r="G2786"/>
    </row>
    <row r="2787" spans="7:7" x14ac:dyDescent="0.2">
      <c r="G2787"/>
    </row>
    <row r="2788" spans="7:7" x14ac:dyDescent="0.2">
      <c r="G2788"/>
    </row>
    <row r="2789" spans="7:7" x14ac:dyDescent="0.2">
      <c r="G2789"/>
    </row>
    <row r="2790" spans="7:7" x14ac:dyDescent="0.2">
      <c r="G2790"/>
    </row>
    <row r="2791" spans="7:7" x14ac:dyDescent="0.2">
      <c r="G2791"/>
    </row>
    <row r="2792" spans="7:7" x14ac:dyDescent="0.2">
      <c r="G2792"/>
    </row>
    <row r="2793" spans="7:7" x14ac:dyDescent="0.2">
      <c r="G2793"/>
    </row>
    <row r="2794" spans="7:7" x14ac:dyDescent="0.2">
      <c r="G2794"/>
    </row>
    <row r="2795" spans="7:7" x14ac:dyDescent="0.2">
      <c r="G2795"/>
    </row>
    <row r="2796" spans="7:7" x14ac:dyDescent="0.2">
      <c r="G2796"/>
    </row>
    <row r="2797" spans="7:7" x14ac:dyDescent="0.2">
      <c r="G2797"/>
    </row>
    <row r="2798" spans="7:7" x14ac:dyDescent="0.2">
      <c r="G2798"/>
    </row>
    <row r="2799" spans="7:7" x14ac:dyDescent="0.2">
      <c r="G2799"/>
    </row>
    <row r="2800" spans="7:7" x14ac:dyDescent="0.2">
      <c r="G2800"/>
    </row>
    <row r="2801" spans="7:7" x14ac:dyDescent="0.2">
      <c r="G2801"/>
    </row>
    <row r="2802" spans="7:7" x14ac:dyDescent="0.2">
      <c r="G2802"/>
    </row>
    <row r="2803" spans="7:7" x14ac:dyDescent="0.2">
      <c r="G2803"/>
    </row>
    <row r="2804" spans="7:7" x14ac:dyDescent="0.2">
      <c r="G2804"/>
    </row>
    <row r="2805" spans="7:7" x14ac:dyDescent="0.2">
      <c r="G2805"/>
    </row>
    <row r="2806" spans="7:7" x14ac:dyDescent="0.2">
      <c r="G2806"/>
    </row>
    <row r="2807" spans="7:7" x14ac:dyDescent="0.2">
      <c r="G2807"/>
    </row>
    <row r="2808" spans="7:7" x14ac:dyDescent="0.2">
      <c r="G2808"/>
    </row>
    <row r="2809" spans="7:7" x14ac:dyDescent="0.2">
      <c r="G2809"/>
    </row>
    <row r="2810" spans="7:7" x14ac:dyDescent="0.2">
      <c r="G2810"/>
    </row>
    <row r="2811" spans="7:7" x14ac:dyDescent="0.2">
      <c r="G2811"/>
    </row>
    <row r="2812" spans="7:7" x14ac:dyDescent="0.2">
      <c r="G2812"/>
    </row>
    <row r="2813" spans="7:7" x14ac:dyDescent="0.2">
      <c r="G2813"/>
    </row>
    <row r="2814" spans="7:7" x14ac:dyDescent="0.2">
      <c r="G2814"/>
    </row>
    <row r="2815" spans="7:7" x14ac:dyDescent="0.2">
      <c r="G2815"/>
    </row>
    <row r="2816" spans="7:7" x14ac:dyDescent="0.2">
      <c r="G2816"/>
    </row>
    <row r="2817" spans="7:7" x14ac:dyDescent="0.2">
      <c r="G2817"/>
    </row>
    <row r="2818" spans="7:7" x14ac:dyDescent="0.2">
      <c r="G2818"/>
    </row>
    <row r="2819" spans="7:7" x14ac:dyDescent="0.2">
      <c r="G2819"/>
    </row>
    <row r="2820" spans="7:7" x14ac:dyDescent="0.2">
      <c r="G2820"/>
    </row>
    <row r="2821" spans="7:7" x14ac:dyDescent="0.2">
      <c r="G2821"/>
    </row>
    <row r="2822" spans="7:7" x14ac:dyDescent="0.2">
      <c r="G2822"/>
    </row>
    <row r="2823" spans="7:7" x14ac:dyDescent="0.2">
      <c r="G2823"/>
    </row>
    <row r="2824" spans="7:7" x14ac:dyDescent="0.2">
      <c r="G2824"/>
    </row>
    <row r="2825" spans="7:7" x14ac:dyDescent="0.2">
      <c r="G2825"/>
    </row>
    <row r="2826" spans="7:7" x14ac:dyDescent="0.2">
      <c r="G2826"/>
    </row>
    <row r="2827" spans="7:7" x14ac:dyDescent="0.2">
      <c r="G2827"/>
    </row>
    <row r="2828" spans="7:7" x14ac:dyDescent="0.2">
      <c r="G2828"/>
    </row>
    <row r="2829" spans="7:7" x14ac:dyDescent="0.2">
      <c r="G2829"/>
    </row>
    <row r="2830" spans="7:7" x14ac:dyDescent="0.2">
      <c r="G2830"/>
    </row>
    <row r="2831" spans="7:7" x14ac:dyDescent="0.2">
      <c r="G2831"/>
    </row>
    <row r="2832" spans="7:7" x14ac:dyDescent="0.2">
      <c r="G2832"/>
    </row>
    <row r="2833" spans="7:7" x14ac:dyDescent="0.2">
      <c r="G2833"/>
    </row>
    <row r="2834" spans="7:7" x14ac:dyDescent="0.2">
      <c r="G2834"/>
    </row>
    <row r="2835" spans="7:7" x14ac:dyDescent="0.2">
      <c r="G2835"/>
    </row>
    <row r="2836" spans="7:7" x14ac:dyDescent="0.2">
      <c r="G2836"/>
    </row>
    <row r="2837" spans="7:7" x14ac:dyDescent="0.2">
      <c r="G2837"/>
    </row>
    <row r="2838" spans="7:7" x14ac:dyDescent="0.2">
      <c r="G2838"/>
    </row>
    <row r="2839" spans="7:7" x14ac:dyDescent="0.2">
      <c r="G2839"/>
    </row>
    <row r="2840" spans="7:7" x14ac:dyDescent="0.2">
      <c r="G2840"/>
    </row>
    <row r="2841" spans="7:7" x14ac:dyDescent="0.2">
      <c r="G2841"/>
    </row>
    <row r="2842" spans="7:7" x14ac:dyDescent="0.2">
      <c r="G2842"/>
    </row>
    <row r="2843" spans="7:7" x14ac:dyDescent="0.2">
      <c r="G2843"/>
    </row>
    <row r="2844" spans="7:7" x14ac:dyDescent="0.2">
      <c r="G2844"/>
    </row>
    <row r="2845" spans="7:7" x14ac:dyDescent="0.2">
      <c r="G2845"/>
    </row>
    <row r="2846" spans="7:7" x14ac:dyDescent="0.2">
      <c r="G2846"/>
    </row>
    <row r="2847" spans="7:7" x14ac:dyDescent="0.2">
      <c r="G2847"/>
    </row>
    <row r="2848" spans="7:7" x14ac:dyDescent="0.2">
      <c r="G2848"/>
    </row>
    <row r="2849" spans="7:7" x14ac:dyDescent="0.2">
      <c r="G2849"/>
    </row>
    <row r="2850" spans="7:7" x14ac:dyDescent="0.2">
      <c r="G2850"/>
    </row>
    <row r="2851" spans="7:7" x14ac:dyDescent="0.2">
      <c r="G2851"/>
    </row>
    <row r="2852" spans="7:7" x14ac:dyDescent="0.2">
      <c r="G2852"/>
    </row>
    <row r="2853" spans="7:7" x14ac:dyDescent="0.2">
      <c r="G2853"/>
    </row>
    <row r="2854" spans="7:7" x14ac:dyDescent="0.2">
      <c r="G2854"/>
    </row>
    <row r="2855" spans="7:7" x14ac:dyDescent="0.2">
      <c r="G2855"/>
    </row>
    <row r="2856" spans="7:7" x14ac:dyDescent="0.2">
      <c r="G2856"/>
    </row>
    <row r="2857" spans="7:7" x14ac:dyDescent="0.2">
      <c r="G2857"/>
    </row>
    <row r="2858" spans="7:7" x14ac:dyDescent="0.2">
      <c r="G2858"/>
    </row>
    <row r="2859" spans="7:7" x14ac:dyDescent="0.2">
      <c r="G2859"/>
    </row>
    <row r="2860" spans="7:7" x14ac:dyDescent="0.2">
      <c r="G2860"/>
    </row>
    <row r="2861" spans="7:7" x14ac:dyDescent="0.2">
      <c r="G2861"/>
    </row>
    <row r="2862" spans="7:7" x14ac:dyDescent="0.2">
      <c r="G2862"/>
    </row>
    <row r="2863" spans="7:7" x14ac:dyDescent="0.2">
      <c r="G2863"/>
    </row>
    <row r="2864" spans="7:7" x14ac:dyDescent="0.2">
      <c r="G2864"/>
    </row>
    <row r="2865" spans="7:7" x14ac:dyDescent="0.2">
      <c r="G2865"/>
    </row>
    <row r="2866" spans="7:7" x14ac:dyDescent="0.2">
      <c r="G2866"/>
    </row>
    <row r="2867" spans="7:7" x14ac:dyDescent="0.2">
      <c r="G2867"/>
    </row>
    <row r="2868" spans="7:7" x14ac:dyDescent="0.2">
      <c r="G2868"/>
    </row>
    <row r="2869" spans="7:7" x14ac:dyDescent="0.2">
      <c r="G2869"/>
    </row>
    <row r="2870" spans="7:7" x14ac:dyDescent="0.2">
      <c r="G2870"/>
    </row>
    <row r="2871" spans="7:7" x14ac:dyDescent="0.2">
      <c r="G2871"/>
    </row>
    <row r="2872" spans="7:7" x14ac:dyDescent="0.2">
      <c r="G2872"/>
    </row>
    <row r="2873" spans="7:7" x14ac:dyDescent="0.2">
      <c r="G2873"/>
    </row>
    <row r="2874" spans="7:7" x14ac:dyDescent="0.2">
      <c r="G2874"/>
    </row>
    <row r="2875" spans="7:7" x14ac:dyDescent="0.2">
      <c r="G2875"/>
    </row>
    <row r="2876" spans="7:7" x14ac:dyDescent="0.2">
      <c r="G2876"/>
    </row>
    <row r="2877" spans="7:7" x14ac:dyDescent="0.2">
      <c r="G2877"/>
    </row>
    <row r="2878" spans="7:7" x14ac:dyDescent="0.2">
      <c r="G2878"/>
    </row>
    <row r="2879" spans="7:7" x14ac:dyDescent="0.2">
      <c r="G2879"/>
    </row>
    <row r="2880" spans="7:7" x14ac:dyDescent="0.2">
      <c r="G2880"/>
    </row>
    <row r="2881" spans="7:7" x14ac:dyDescent="0.2">
      <c r="G2881"/>
    </row>
    <row r="2882" spans="7:7" x14ac:dyDescent="0.2">
      <c r="G2882"/>
    </row>
    <row r="2883" spans="7:7" x14ac:dyDescent="0.2">
      <c r="G2883"/>
    </row>
    <row r="2884" spans="7:7" x14ac:dyDescent="0.2">
      <c r="G2884"/>
    </row>
    <row r="2885" spans="7:7" x14ac:dyDescent="0.2">
      <c r="G2885"/>
    </row>
    <row r="2886" spans="7:7" x14ac:dyDescent="0.2">
      <c r="G2886"/>
    </row>
    <row r="2887" spans="7:7" x14ac:dyDescent="0.2">
      <c r="G2887"/>
    </row>
    <row r="2888" spans="7:7" x14ac:dyDescent="0.2">
      <c r="G2888"/>
    </row>
    <row r="2889" spans="7:7" x14ac:dyDescent="0.2">
      <c r="G2889"/>
    </row>
    <row r="2890" spans="7:7" x14ac:dyDescent="0.2">
      <c r="G2890"/>
    </row>
    <row r="2891" spans="7:7" x14ac:dyDescent="0.2">
      <c r="G2891"/>
    </row>
    <row r="2892" spans="7:7" x14ac:dyDescent="0.2">
      <c r="G2892"/>
    </row>
    <row r="2893" spans="7:7" x14ac:dyDescent="0.2">
      <c r="G2893"/>
    </row>
    <row r="2894" spans="7:7" x14ac:dyDescent="0.2">
      <c r="G2894"/>
    </row>
    <row r="2895" spans="7:7" x14ac:dyDescent="0.2">
      <c r="G2895"/>
    </row>
    <row r="2896" spans="7:7" x14ac:dyDescent="0.2">
      <c r="G2896"/>
    </row>
    <row r="2897" spans="7:7" x14ac:dyDescent="0.2">
      <c r="G2897"/>
    </row>
    <row r="2898" spans="7:7" x14ac:dyDescent="0.2">
      <c r="G2898"/>
    </row>
    <row r="2899" spans="7:7" x14ac:dyDescent="0.2">
      <c r="G2899"/>
    </row>
    <row r="2900" spans="7:7" x14ac:dyDescent="0.2">
      <c r="G2900"/>
    </row>
    <row r="2901" spans="7:7" x14ac:dyDescent="0.2">
      <c r="G2901"/>
    </row>
    <row r="2902" spans="7:7" x14ac:dyDescent="0.2">
      <c r="G2902"/>
    </row>
    <row r="2903" spans="7:7" x14ac:dyDescent="0.2">
      <c r="G2903"/>
    </row>
    <row r="2904" spans="7:7" x14ac:dyDescent="0.2">
      <c r="G2904"/>
    </row>
    <row r="2905" spans="7:7" x14ac:dyDescent="0.2">
      <c r="G2905"/>
    </row>
    <row r="2906" spans="7:7" x14ac:dyDescent="0.2">
      <c r="G2906"/>
    </row>
    <row r="2907" spans="7:7" x14ac:dyDescent="0.2">
      <c r="G2907"/>
    </row>
    <row r="2908" spans="7:7" x14ac:dyDescent="0.2">
      <c r="G2908"/>
    </row>
    <row r="2909" spans="7:7" x14ac:dyDescent="0.2">
      <c r="G2909"/>
    </row>
    <row r="2910" spans="7:7" x14ac:dyDescent="0.2">
      <c r="G2910"/>
    </row>
    <row r="2911" spans="7:7" x14ac:dyDescent="0.2">
      <c r="G2911"/>
    </row>
    <row r="2912" spans="7:7" x14ac:dyDescent="0.2">
      <c r="G2912"/>
    </row>
    <row r="2913" spans="7:7" x14ac:dyDescent="0.2">
      <c r="G2913"/>
    </row>
    <row r="2914" spans="7:7" x14ac:dyDescent="0.2">
      <c r="G2914"/>
    </row>
    <row r="2915" spans="7:7" x14ac:dyDescent="0.2">
      <c r="G2915"/>
    </row>
    <row r="2916" spans="7:7" x14ac:dyDescent="0.2">
      <c r="G2916"/>
    </row>
    <row r="2917" spans="7:7" x14ac:dyDescent="0.2">
      <c r="G2917"/>
    </row>
    <row r="2918" spans="7:7" x14ac:dyDescent="0.2">
      <c r="G2918"/>
    </row>
    <row r="2919" spans="7:7" x14ac:dyDescent="0.2">
      <c r="G2919"/>
    </row>
    <row r="2920" spans="7:7" x14ac:dyDescent="0.2">
      <c r="G2920"/>
    </row>
    <row r="2921" spans="7:7" x14ac:dyDescent="0.2">
      <c r="G2921"/>
    </row>
    <row r="2922" spans="7:7" x14ac:dyDescent="0.2">
      <c r="G2922"/>
    </row>
    <row r="2923" spans="7:7" x14ac:dyDescent="0.2">
      <c r="G2923"/>
    </row>
    <row r="2924" spans="7:7" x14ac:dyDescent="0.2">
      <c r="G2924"/>
    </row>
    <row r="2925" spans="7:7" x14ac:dyDescent="0.2">
      <c r="G2925"/>
    </row>
    <row r="2926" spans="7:7" x14ac:dyDescent="0.2">
      <c r="G2926"/>
    </row>
    <row r="2927" spans="7:7" x14ac:dyDescent="0.2">
      <c r="G2927"/>
    </row>
    <row r="2928" spans="7:7" x14ac:dyDescent="0.2">
      <c r="G2928"/>
    </row>
    <row r="2929" spans="7:7" x14ac:dyDescent="0.2">
      <c r="G2929"/>
    </row>
    <row r="2930" spans="7:7" x14ac:dyDescent="0.2">
      <c r="G2930"/>
    </row>
    <row r="2931" spans="7:7" x14ac:dyDescent="0.2">
      <c r="G2931"/>
    </row>
    <row r="2932" spans="7:7" x14ac:dyDescent="0.2">
      <c r="G2932"/>
    </row>
    <row r="2933" spans="7:7" x14ac:dyDescent="0.2">
      <c r="G2933"/>
    </row>
    <row r="2934" spans="7:7" x14ac:dyDescent="0.2">
      <c r="G2934"/>
    </row>
    <row r="2935" spans="7:7" x14ac:dyDescent="0.2">
      <c r="G2935"/>
    </row>
    <row r="2936" spans="7:7" x14ac:dyDescent="0.2">
      <c r="G2936"/>
    </row>
    <row r="2937" spans="7:7" x14ac:dyDescent="0.2">
      <c r="G2937"/>
    </row>
    <row r="2938" spans="7:7" x14ac:dyDescent="0.2">
      <c r="G2938"/>
    </row>
    <row r="2939" spans="7:7" x14ac:dyDescent="0.2">
      <c r="G2939"/>
    </row>
    <row r="2940" spans="7:7" x14ac:dyDescent="0.2">
      <c r="G2940"/>
    </row>
    <row r="2941" spans="7:7" x14ac:dyDescent="0.2">
      <c r="G2941"/>
    </row>
    <row r="2942" spans="7:7" x14ac:dyDescent="0.2">
      <c r="G2942"/>
    </row>
    <row r="2943" spans="7:7" x14ac:dyDescent="0.2">
      <c r="G2943"/>
    </row>
    <row r="2944" spans="7:7" x14ac:dyDescent="0.2">
      <c r="G2944"/>
    </row>
    <row r="2945" spans="7:7" x14ac:dyDescent="0.2">
      <c r="G2945"/>
    </row>
    <row r="2946" spans="7:7" x14ac:dyDescent="0.2">
      <c r="G2946"/>
    </row>
    <row r="2947" spans="7:7" x14ac:dyDescent="0.2">
      <c r="G2947"/>
    </row>
    <row r="2948" spans="7:7" x14ac:dyDescent="0.2">
      <c r="G2948"/>
    </row>
    <row r="2949" spans="7:7" x14ac:dyDescent="0.2">
      <c r="G2949"/>
    </row>
    <row r="2950" spans="7:7" x14ac:dyDescent="0.2">
      <c r="G2950"/>
    </row>
    <row r="2951" spans="7:7" x14ac:dyDescent="0.2">
      <c r="G2951"/>
    </row>
    <row r="2952" spans="7:7" x14ac:dyDescent="0.2">
      <c r="G2952"/>
    </row>
    <row r="2953" spans="7:7" x14ac:dyDescent="0.2">
      <c r="G2953"/>
    </row>
    <row r="2954" spans="7:7" x14ac:dyDescent="0.2">
      <c r="G2954"/>
    </row>
    <row r="2955" spans="7:7" x14ac:dyDescent="0.2">
      <c r="G2955"/>
    </row>
    <row r="2956" spans="7:7" x14ac:dyDescent="0.2">
      <c r="G2956"/>
    </row>
    <row r="2957" spans="7:7" x14ac:dyDescent="0.2">
      <c r="G2957"/>
    </row>
    <row r="2958" spans="7:7" x14ac:dyDescent="0.2">
      <c r="G2958"/>
    </row>
    <row r="2959" spans="7:7" x14ac:dyDescent="0.2">
      <c r="G2959"/>
    </row>
    <row r="2960" spans="7:7" x14ac:dyDescent="0.2">
      <c r="G2960"/>
    </row>
    <row r="2961" spans="7:7" x14ac:dyDescent="0.2">
      <c r="G2961"/>
    </row>
    <row r="2962" spans="7:7" x14ac:dyDescent="0.2">
      <c r="G2962"/>
    </row>
    <row r="2963" spans="7:7" x14ac:dyDescent="0.2">
      <c r="G2963"/>
    </row>
    <row r="2964" spans="7:7" x14ac:dyDescent="0.2">
      <c r="G2964"/>
    </row>
    <row r="2965" spans="7:7" x14ac:dyDescent="0.2">
      <c r="G2965"/>
    </row>
    <row r="2966" spans="7:7" x14ac:dyDescent="0.2">
      <c r="G2966"/>
    </row>
    <row r="2967" spans="7:7" x14ac:dyDescent="0.2">
      <c r="G2967"/>
    </row>
    <row r="2968" spans="7:7" x14ac:dyDescent="0.2">
      <c r="G2968"/>
    </row>
    <row r="2969" spans="7:7" x14ac:dyDescent="0.2">
      <c r="G2969"/>
    </row>
    <row r="2970" spans="7:7" x14ac:dyDescent="0.2">
      <c r="G2970"/>
    </row>
    <row r="2971" spans="7:7" x14ac:dyDescent="0.2">
      <c r="G2971"/>
    </row>
    <row r="2972" spans="7:7" x14ac:dyDescent="0.2">
      <c r="G2972"/>
    </row>
    <row r="2973" spans="7:7" x14ac:dyDescent="0.2">
      <c r="G2973"/>
    </row>
    <row r="2974" spans="7:7" x14ac:dyDescent="0.2">
      <c r="G2974"/>
    </row>
    <row r="2975" spans="7:7" x14ac:dyDescent="0.2">
      <c r="G2975"/>
    </row>
    <row r="2976" spans="7:7" x14ac:dyDescent="0.2">
      <c r="G2976"/>
    </row>
    <row r="2977" spans="7:7" x14ac:dyDescent="0.2">
      <c r="G2977"/>
    </row>
    <row r="2978" spans="7:7" x14ac:dyDescent="0.2">
      <c r="G2978"/>
    </row>
    <row r="2979" spans="7:7" x14ac:dyDescent="0.2">
      <c r="G2979"/>
    </row>
    <row r="2980" spans="7:7" x14ac:dyDescent="0.2">
      <c r="G2980"/>
    </row>
    <row r="2981" spans="7:7" x14ac:dyDescent="0.2">
      <c r="G2981"/>
    </row>
    <row r="2982" spans="7:7" x14ac:dyDescent="0.2">
      <c r="G2982"/>
    </row>
    <row r="2983" spans="7:7" x14ac:dyDescent="0.2">
      <c r="G2983"/>
    </row>
    <row r="2984" spans="7:7" x14ac:dyDescent="0.2">
      <c r="G2984"/>
    </row>
    <row r="2985" spans="7:7" x14ac:dyDescent="0.2">
      <c r="G2985"/>
    </row>
    <row r="2986" spans="7:7" x14ac:dyDescent="0.2">
      <c r="G2986"/>
    </row>
    <row r="2987" spans="7:7" x14ac:dyDescent="0.2">
      <c r="G2987"/>
    </row>
    <row r="2988" spans="7:7" x14ac:dyDescent="0.2">
      <c r="G2988"/>
    </row>
    <row r="2989" spans="7:7" x14ac:dyDescent="0.2">
      <c r="G2989"/>
    </row>
    <row r="2990" spans="7:7" x14ac:dyDescent="0.2">
      <c r="G2990"/>
    </row>
    <row r="2991" spans="7:7" x14ac:dyDescent="0.2">
      <c r="G2991"/>
    </row>
    <row r="2992" spans="7:7" x14ac:dyDescent="0.2">
      <c r="G2992"/>
    </row>
    <row r="2993" spans="7:7" x14ac:dyDescent="0.2">
      <c r="G2993"/>
    </row>
    <row r="2994" spans="7:7" x14ac:dyDescent="0.2">
      <c r="G2994"/>
    </row>
    <row r="2995" spans="7:7" x14ac:dyDescent="0.2">
      <c r="G2995"/>
    </row>
    <row r="2996" spans="7:7" x14ac:dyDescent="0.2">
      <c r="G2996"/>
    </row>
    <row r="2997" spans="7:7" x14ac:dyDescent="0.2">
      <c r="G2997"/>
    </row>
    <row r="2998" spans="7:7" x14ac:dyDescent="0.2">
      <c r="G2998"/>
    </row>
    <row r="2999" spans="7:7" x14ac:dyDescent="0.2">
      <c r="G2999"/>
    </row>
    <row r="3000" spans="7:7" x14ac:dyDescent="0.2">
      <c r="G3000"/>
    </row>
    <row r="3001" spans="7:7" x14ac:dyDescent="0.2">
      <c r="G3001"/>
    </row>
    <row r="3002" spans="7:7" x14ac:dyDescent="0.2">
      <c r="G3002"/>
    </row>
    <row r="3003" spans="7:7" x14ac:dyDescent="0.2">
      <c r="G3003"/>
    </row>
    <row r="3004" spans="7:7" x14ac:dyDescent="0.2">
      <c r="G3004"/>
    </row>
    <row r="3005" spans="7:7" x14ac:dyDescent="0.2">
      <c r="G3005"/>
    </row>
    <row r="3006" spans="7:7" x14ac:dyDescent="0.2">
      <c r="G3006"/>
    </row>
    <row r="3007" spans="7:7" x14ac:dyDescent="0.2">
      <c r="G3007"/>
    </row>
    <row r="3008" spans="7:7" x14ac:dyDescent="0.2">
      <c r="G3008"/>
    </row>
    <row r="3009" spans="7:7" x14ac:dyDescent="0.2">
      <c r="G3009"/>
    </row>
    <row r="3010" spans="7:7" x14ac:dyDescent="0.2">
      <c r="G3010"/>
    </row>
    <row r="3011" spans="7:7" x14ac:dyDescent="0.2">
      <c r="G3011"/>
    </row>
    <row r="3012" spans="7:7" x14ac:dyDescent="0.2">
      <c r="G3012"/>
    </row>
    <row r="3013" spans="7:7" x14ac:dyDescent="0.2">
      <c r="G3013"/>
    </row>
    <row r="3014" spans="7:7" x14ac:dyDescent="0.2">
      <c r="G3014"/>
    </row>
    <row r="3015" spans="7:7" x14ac:dyDescent="0.2">
      <c r="G3015"/>
    </row>
    <row r="3016" spans="7:7" x14ac:dyDescent="0.2">
      <c r="G3016"/>
    </row>
    <row r="3017" spans="7:7" x14ac:dyDescent="0.2">
      <c r="G3017"/>
    </row>
    <row r="3018" spans="7:7" x14ac:dyDescent="0.2">
      <c r="G3018"/>
    </row>
    <row r="3019" spans="7:7" x14ac:dyDescent="0.2">
      <c r="G3019"/>
    </row>
    <row r="3020" spans="7:7" x14ac:dyDescent="0.2">
      <c r="G3020"/>
    </row>
    <row r="3021" spans="7:7" x14ac:dyDescent="0.2">
      <c r="G3021"/>
    </row>
    <row r="3022" spans="7:7" x14ac:dyDescent="0.2">
      <c r="G3022"/>
    </row>
    <row r="3023" spans="7:7" x14ac:dyDescent="0.2">
      <c r="G3023"/>
    </row>
    <row r="3024" spans="7:7" x14ac:dyDescent="0.2">
      <c r="G3024"/>
    </row>
    <row r="3025" spans="7:7" x14ac:dyDescent="0.2">
      <c r="G3025"/>
    </row>
    <row r="3026" spans="7:7" x14ac:dyDescent="0.2">
      <c r="G3026"/>
    </row>
    <row r="3027" spans="7:7" x14ac:dyDescent="0.2">
      <c r="G3027"/>
    </row>
    <row r="3028" spans="7:7" x14ac:dyDescent="0.2">
      <c r="G3028"/>
    </row>
    <row r="3029" spans="7:7" x14ac:dyDescent="0.2">
      <c r="G3029"/>
    </row>
    <row r="3030" spans="7:7" x14ac:dyDescent="0.2">
      <c r="G3030"/>
    </row>
    <row r="3031" spans="7:7" x14ac:dyDescent="0.2">
      <c r="G3031"/>
    </row>
    <row r="3032" spans="7:7" x14ac:dyDescent="0.2">
      <c r="G3032"/>
    </row>
    <row r="3033" spans="7:7" x14ac:dyDescent="0.2">
      <c r="G3033"/>
    </row>
    <row r="3034" spans="7:7" x14ac:dyDescent="0.2">
      <c r="G3034"/>
    </row>
    <row r="3035" spans="7:7" x14ac:dyDescent="0.2">
      <c r="G3035"/>
    </row>
    <row r="3036" spans="7:7" x14ac:dyDescent="0.2">
      <c r="G3036"/>
    </row>
    <row r="3037" spans="7:7" x14ac:dyDescent="0.2">
      <c r="G3037"/>
    </row>
    <row r="3038" spans="7:7" x14ac:dyDescent="0.2">
      <c r="G3038"/>
    </row>
    <row r="3039" spans="7:7" x14ac:dyDescent="0.2">
      <c r="G3039"/>
    </row>
    <row r="3040" spans="7:7" x14ac:dyDescent="0.2">
      <c r="G3040"/>
    </row>
    <row r="3041" spans="7:7" x14ac:dyDescent="0.2">
      <c r="G3041"/>
    </row>
    <row r="3042" spans="7:7" x14ac:dyDescent="0.2">
      <c r="G3042"/>
    </row>
    <row r="3043" spans="7:7" x14ac:dyDescent="0.2">
      <c r="G3043"/>
    </row>
    <row r="3044" spans="7:7" x14ac:dyDescent="0.2">
      <c r="G3044"/>
    </row>
    <row r="3045" spans="7:7" x14ac:dyDescent="0.2">
      <c r="G3045"/>
    </row>
    <row r="3046" spans="7:7" x14ac:dyDescent="0.2">
      <c r="G3046"/>
    </row>
    <row r="3047" spans="7:7" x14ac:dyDescent="0.2">
      <c r="G3047"/>
    </row>
    <row r="3048" spans="7:7" x14ac:dyDescent="0.2">
      <c r="G3048"/>
    </row>
    <row r="3049" spans="7:7" x14ac:dyDescent="0.2">
      <c r="G3049"/>
    </row>
    <row r="3050" spans="7:7" x14ac:dyDescent="0.2">
      <c r="G3050"/>
    </row>
    <row r="3051" spans="7:7" x14ac:dyDescent="0.2">
      <c r="G3051"/>
    </row>
    <row r="3052" spans="7:7" x14ac:dyDescent="0.2">
      <c r="G3052"/>
    </row>
    <row r="3053" spans="7:7" x14ac:dyDescent="0.2">
      <c r="G3053"/>
    </row>
    <row r="3054" spans="7:7" x14ac:dyDescent="0.2">
      <c r="G3054"/>
    </row>
    <row r="3055" spans="7:7" x14ac:dyDescent="0.2">
      <c r="G3055"/>
    </row>
    <row r="3056" spans="7:7" x14ac:dyDescent="0.2">
      <c r="G3056"/>
    </row>
    <row r="3057" spans="7:7" x14ac:dyDescent="0.2">
      <c r="G3057"/>
    </row>
    <row r="3058" spans="7:7" x14ac:dyDescent="0.2">
      <c r="G3058"/>
    </row>
    <row r="3059" spans="7:7" x14ac:dyDescent="0.2">
      <c r="G3059"/>
    </row>
    <row r="3060" spans="7:7" x14ac:dyDescent="0.2">
      <c r="G3060"/>
    </row>
    <row r="3061" spans="7:7" x14ac:dyDescent="0.2">
      <c r="G3061"/>
    </row>
    <row r="3062" spans="7:7" x14ac:dyDescent="0.2">
      <c r="G3062"/>
    </row>
    <row r="3063" spans="7:7" x14ac:dyDescent="0.2">
      <c r="G3063"/>
    </row>
    <row r="3064" spans="7:7" x14ac:dyDescent="0.2">
      <c r="G3064"/>
    </row>
    <row r="3065" spans="7:7" x14ac:dyDescent="0.2">
      <c r="G3065"/>
    </row>
    <row r="3066" spans="7:7" x14ac:dyDescent="0.2">
      <c r="G3066"/>
    </row>
    <row r="3067" spans="7:7" x14ac:dyDescent="0.2">
      <c r="G3067"/>
    </row>
    <row r="3068" spans="7:7" x14ac:dyDescent="0.2">
      <c r="G3068"/>
    </row>
    <row r="3069" spans="7:7" x14ac:dyDescent="0.2">
      <c r="G3069"/>
    </row>
    <row r="3070" spans="7:7" x14ac:dyDescent="0.2">
      <c r="G3070"/>
    </row>
    <row r="3071" spans="7:7" x14ac:dyDescent="0.2">
      <c r="G3071"/>
    </row>
    <row r="3072" spans="7:7" x14ac:dyDescent="0.2">
      <c r="G3072"/>
    </row>
    <row r="3073" spans="7:7" x14ac:dyDescent="0.2">
      <c r="G3073"/>
    </row>
    <row r="3074" spans="7:7" x14ac:dyDescent="0.2">
      <c r="G3074"/>
    </row>
    <row r="3075" spans="7:7" x14ac:dyDescent="0.2">
      <c r="G3075"/>
    </row>
    <row r="3076" spans="7:7" x14ac:dyDescent="0.2">
      <c r="G3076"/>
    </row>
    <row r="3077" spans="7:7" x14ac:dyDescent="0.2">
      <c r="G3077"/>
    </row>
    <row r="3078" spans="7:7" x14ac:dyDescent="0.2">
      <c r="G3078"/>
    </row>
    <row r="3079" spans="7:7" x14ac:dyDescent="0.2">
      <c r="G3079"/>
    </row>
    <row r="3080" spans="7:7" x14ac:dyDescent="0.2">
      <c r="G3080"/>
    </row>
    <row r="3081" spans="7:7" x14ac:dyDescent="0.2">
      <c r="G3081"/>
    </row>
    <row r="3082" spans="7:7" x14ac:dyDescent="0.2">
      <c r="G3082"/>
    </row>
    <row r="3083" spans="7:7" x14ac:dyDescent="0.2">
      <c r="G3083"/>
    </row>
    <row r="3084" spans="7:7" x14ac:dyDescent="0.2">
      <c r="G3084"/>
    </row>
    <row r="3085" spans="7:7" x14ac:dyDescent="0.2">
      <c r="G3085"/>
    </row>
    <row r="3086" spans="7:7" x14ac:dyDescent="0.2">
      <c r="G3086"/>
    </row>
    <row r="3087" spans="7:7" x14ac:dyDescent="0.2">
      <c r="G3087"/>
    </row>
    <row r="3088" spans="7:7" x14ac:dyDescent="0.2">
      <c r="G3088"/>
    </row>
    <row r="3089" spans="7:7" x14ac:dyDescent="0.2">
      <c r="G3089"/>
    </row>
    <row r="3090" spans="7:7" x14ac:dyDescent="0.2">
      <c r="G3090"/>
    </row>
    <row r="3091" spans="7:7" x14ac:dyDescent="0.2">
      <c r="G3091"/>
    </row>
    <row r="3092" spans="7:7" x14ac:dyDescent="0.2">
      <c r="G3092"/>
    </row>
    <row r="3093" spans="7:7" x14ac:dyDescent="0.2">
      <c r="G3093"/>
    </row>
    <row r="3094" spans="7:7" x14ac:dyDescent="0.2">
      <c r="G3094"/>
    </row>
    <row r="3095" spans="7:7" x14ac:dyDescent="0.2">
      <c r="G3095"/>
    </row>
    <row r="3096" spans="7:7" x14ac:dyDescent="0.2">
      <c r="G3096"/>
    </row>
    <row r="3097" spans="7:7" x14ac:dyDescent="0.2">
      <c r="G3097"/>
    </row>
    <row r="3098" spans="7:7" x14ac:dyDescent="0.2">
      <c r="G3098"/>
    </row>
    <row r="3099" spans="7:7" x14ac:dyDescent="0.2">
      <c r="G3099"/>
    </row>
    <row r="1048576" spans="7:7" x14ac:dyDescent="0.2">
      <c r="G1048576" s="8"/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2">
      <colorScale>
        <cfvo type="num" val="0"/>
        <cfvo type="num" val="100"/>
        <cfvo type="num" val="200"/>
        <color rgb="FFFF7E79"/>
        <color theme="9"/>
        <color theme="8"/>
      </colorScale>
    </cfRule>
    <cfRule type="colorScale" priority="3">
      <colorScale>
        <cfvo type="num" val="0"/>
        <cfvo type="num" val="100"/>
        <cfvo type="num" val="200"/>
        <color rgb="FFFF7E79"/>
        <color theme="9" tint="0.59999389629810485"/>
        <color theme="4" tint="0.59999389629810485"/>
      </colorScale>
    </cfRule>
    <cfRule type="colorScale" priority="4">
      <colorScale>
        <cfvo type="num" val="0"/>
        <cfvo type="num" val="100"/>
        <cfvo type="num" val="200"/>
        <color rgb="FFECACA6"/>
        <color theme="9"/>
        <color theme="8"/>
      </colorScale>
    </cfRule>
    <cfRule type="colorScale" priority="5">
      <colorScale>
        <cfvo type="num" val="0"/>
        <cfvo type="num" val="100"/>
        <cfvo type="num" val="200"/>
        <color rgb="FFECACA6"/>
        <color theme="9" tint="0.39997558519241921"/>
        <color theme="8" tint="0.39997558519241921"/>
      </colorScale>
    </cfRule>
    <cfRule type="colorScale" priority="6">
      <colorScale>
        <cfvo type="num" val="0"/>
        <cfvo type="num" val="100"/>
        <cfvo type="num" val="200"/>
        <color rgb="FFFF7E79"/>
        <color theme="9"/>
        <color theme="8"/>
      </colorScale>
    </cfRule>
    <cfRule type="colorScale" priority="7">
      <colorScale>
        <cfvo type="num" val="0"/>
        <cfvo type="num" val="100"/>
        <cfvo type="num" val="200"/>
        <color rgb="FFECACA6"/>
        <color theme="9" tint="0.59999389629810485"/>
        <color theme="8" tint="0.59999389629810485"/>
      </colorScale>
    </cfRule>
    <cfRule type="colorScale" priority="8">
      <colorScale>
        <cfvo type="num" val="0"/>
        <cfvo type="num" val="100"/>
        <cfvo type="num" val="200"/>
        <color rgb="FFFF7E79"/>
        <color theme="9" tint="0.39997558519241921"/>
        <color theme="4" tint="0.39997558519241921"/>
      </colorScale>
    </cfRule>
    <cfRule type="colorScale" priority="9">
      <colorScale>
        <cfvo type="num" val="0"/>
        <cfvo type="num" val="100"/>
        <cfvo type="num" val="200"/>
        <color rgb="FFFF7E79"/>
        <color theme="9"/>
        <color rgb="FF0070C0"/>
      </colorScale>
    </cfRule>
    <cfRule type="colorScale" priority="10">
      <colorScale>
        <cfvo type="min"/>
        <cfvo type="percentile" val="50"/>
        <cfvo type="max"/>
        <color rgb="FFFF7E79"/>
        <color theme="9" tint="-0.249977111117893"/>
        <color theme="8" tint="-0.249977111117893"/>
      </colorScale>
    </cfRule>
    <cfRule type="colorScale" priority="11">
      <colorScale>
        <cfvo type="min"/>
        <cfvo type="percentile" val="50"/>
        <cfvo type="max"/>
        <color rgb="FFFF7E79"/>
        <color theme="9" tint="0.39997558519241921"/>
        <color theme="4" tint="0.39997558519241921"/>
      </colorScale>
    </cfRule>
    <cfRule type="colorScale" priority="12">
      <colorScale>
        <cfvo type="min"/>
        <cfvo type="percentile" val="50"/>
        <cfvo type="max"/>
        <color rgb="FFFF2600"/>
        <color rgb="FF00B050"/>
        <color rgb="FF0070C0"/>
      </colorScale>
    </cfRule>
    <cfRule type="colorScale" priority="13">
      <colorScale>
        <cfvo type="min"/>
        <cfvo type="percentile" val="50"/>
        <cfvo type="max"/>
        <color rgb="FFFF7E79"/>
        <color theme="9" tint="0.39997558519241921"/>
        <color theme="8"/>
      </colorScale>
    </cfRule>
    <cfRule type="colorScale" priority="14">
      <colorScale>
        <cfvo type="min"/>
        <cfvo type="percentile" val="50"/>
        <cfvo type="max"/>
        <color rgb="FFC00000"/>
        <color theme="9"/>
        <color theme="4"/>
      </colorScale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CCB-559B-0B42-BF5D-CDB219B4AC86}">
  <dimension ref="A1:F14"/>
  <sheetViews>
    <sheetView zoomScale="62" zoomScaleNormal="93" workbookViewId="0">
      <selection activeCell="J33" sqref="J33"/>
    </sheetView>
  </sheetViews>
  <sheetFormatPr baseColWidth="10" defaultRowHeight="16" x14ac:dyDescent="0.2"/>
  <cols>
    <col min="1" max="1" width="16" bestFit="1" customWidth="1"/>
    <col min="2" max="2" width="17.332031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0.6640625" bestFit="1" customWidth="1"/>
    <col min="9" max="9" width="21.5" bestFit="1" customWidth="1"/>
    <col min="10" max="10" width="25.33203125" bestFit="1" customWidth="1"/>
    <col min="11" max="15" width="28.5" bestFit="1" customWidth="1"/>
    <col min="16" max="16" width="13" bestFit="1" customWidth="1"/>
    <col min="17" max="38" width="28.5" bestFit="1" customWidth="1"/>
    <col min="39" max="39" width="10.5" bestFit="1" customWidth="1"/>
    <col min="40" max="50" width="28.5" bestFit="1" customWidth="1"/>
    <col min="51" max="51" width="8.83203125" bestFit="1" customWidth="1"/>
    <col min="52" max="75" width="28.5" bestFit="1" customWidth="1"/>
    <col min="76" max="76" width="14.1640625" bestFit="1" customWidth="1"/>
  </cols>
  <sheetData>
    <row r="1" spans="1:6" x14ac:dyDescent="0.2">
      <c r="A1" s="10" t="s">
        <v>6</v>
      </c>
      <c r="B1" t="s">
        <v>2066</v>
      </c>
    </row>
    <row r="3" spans="1:6" x14ac:dyDescent="0.2">
      <c r="A3" s="10" t="s">
        <v>2069</v>
      </c>
      <c r="B3" s="10" t="s">
        <v>2070</v>
      </c>
    </row>
    <row r="4" spans="1:6" x14ac:dyDescent="0.2">
      <c r="A4" s="10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2064</v>
      </c>
      <c r="E8">
        <v>4</v>
      </c>
      <c r="F8">
        <v>4</v>
      </c>
    </row>
    <row r="9" spans="1:6" x14ac:dyDescent="0.2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4D3B-9387-4544-93D6-3941F2C3EDD1}">
  <dimension ref="A1:F30"/>
  <sheetViews>
    <sheetView topLeftCell="G2" zoomScale="75" workbookViewId="0">
      <selection activeCell="A2" sqref="A2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6.1640625" bestFit="1" customWidth="1"/>
    <col min="4" max="4" width="4.33203125" bestFit="1" customWidth="1"/>
    <col min="5" max="5" width="10.33203125" bestFit="1" customWidth="1"/>
    <col min="6" max="6" width="11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</cols>
  <sheetData>
    <row r="1" spans="1:6" x14ac:dyDescent="0.2">
      <c r="A1" s="10" t="s">
        <v>6</v>
      </c>
      <c r="B1" t="s">
        <v>2066</v>
      </c>
    </row>
    <row r="2" spans="1:6" x14ac:dyDescent="0.2">
      <c r="A2" s="10" t="s">
        <v>2031</v>
      </c>
      <c r="B2" t="s">
        <v>2066</v>
      </c>
    </row>
    <row r="4" spans="1:6" x14ac:dyDescent="0.2">
      <c r="A4" s="10" t="s">
        <v>2069</v>
      </c>
      <c r="B4" s="10" t="s">
        <v>2070</v>
      </c>
    </row>
    <row r="5" spans="1:6" x14ac:dyDescent="0.2">
      <c r="A5" s="10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2065</v>
      </c>
      <c r="E7">
        <v>4</v>
      </c>
      <c r="F7">
        <v>4</v>
      </c>
    </row>
    <row r="8" spans="1:6" x14ac:dyDescent="0.2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2043</v>
      </c>
      <c r="C10">
        <v>8</v>
      </c>
      <c r="E10">
        <v>10</v>
      </c>
      <c r="F10">
        <v>18</v>
      </c>
    </row>
    <row r="11" spans="1:6" x14ac:dyDescent="0.2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2057</v>
      </c>
      <c r="C15">
        <v>3</v>
      </c>
      <c r="E15">
        <v>4</v>
      </c>
      <c r="F15">
        <v>7</v>
      </c>
    </row>
    <row r="16" spans="1:6" x14ac:dyDescent="0.2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2056</v>
      </c>
      <c r="C20">
        <v>4</v>
      </c>
      <c r="E20">
        <v>4</v>
      </c>
      <c r="F20">
        <v>8</v>
      </c>
    </row>
    <row r="21" spans="1:6" x14ac:dyDescent="0.2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2063</v>
      </c>
      <c r="C22">
        <v>9</v>
      </c>
      <c r="E22">
        <v>5</v>
      </c>
      <c r="F22">
        <v>14</v>
      </c>
    </row>
    <row r="23" spans="1:6" x14ac:dyDescent="0.2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2059</v>
      </c>
      <c r="C25">
        <v>7</v>
      </c>
      <c r="E25">
        <v>14</v>
      </c>
      <c r="F25">
        <v>21</v>
      </c>
    </row>
    <row r="26" spans="1:6" x14ac:dyDescent="0.2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2062</v>
      </c>
      <c r="E29">
        <v>3</v>
      </c>
      <c r="F29">
        <v>3</v>
      </c>
    </row>
    <row r="30" spans="1:6" x14ac:dyDescent="0.2">
      <c r="A30" s="11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6D2A-B292-0A4D-8C3F-7C73F6EC208B}">
  <dimension ref="A1:E18"/>
  <sheetViews>
    <sheetView workbookViewId="0">
      <selection activeCell="G21" sqref="G2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10" t="s">
        <v>2031</v>
      </c>
      <c r="B1" t="s">
        <v>2066</v>
      </c>
    </row>
    <row r="2" spans="1:5" x14ac:dyDescent="0.2">
      <c r="A2" s="10" t="s">
        <v>2073</v>
      </c>
      <c r="B2" t="s">
        <v>2066</v>
      </c>
    </row>
    <row r="4" spans="1:5" x14ac:dyDescent="0.2">
      <c r="A4" s="10" t="s">
        <v>2069</v>
      </c>
      <c r="B4" s="10" t="s">
        <v>2070</v>
      </c>
    </row>
    <row r="5" spans="1:5" x14ac:dyDescent="0.2">
      <c r="A5" s="10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">
      <c r="A6" s="14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4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4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4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4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4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4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4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4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4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4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4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4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56D-31F2-A143-A8F3-7FB68C9FEFE8}">
  <dimension ref="A1:H13"/>
  <sheetViews>
    <sheetView topLeftCell="B1" workbookViewId="0">
      <selection activeCell="H2" sqref="H2"/>
    </sheetView>
  </sheetViews>
  <sheetFormatPr baseColWidth="10" defaultRowHeight="16" x14ac:dyDescent="0.2"/>
  <cols>
    <col min="1" max="1" width="28.6640625" customWidth="1"/>
    <col min="2" max="2" width="18.1640625" customWidth="1"/>
    <col min="3" max="3" width="14.6640625" customWidth="1"/>
    <col min="4" max="4" width="16.33203125" customWidth="1"/>
    <col min="5" max="5" width="15.33203125" customWidth="1"/>
    <col min="6" max="6" width="22.1640625" customWidth="1"/>
    <col min="7" max="7" width="16.5" customWidth="1"/>
    <col min="8" max="8" width="21.6640625" customWidth="1"/>
  </cols>
  <sheetData>
    <row r="1" spans="1:8" s="16" customFormat="1" x14ac:dyDescent="0.2">
      <c r="A1" s="18" t="s">
        <v>2086</v>
      </c>
      <c r="B1" s="18" t="s">
        <v>2087</v>
      </c>
      <c r="C1" s="18" t="s">
        <v>2088</v>
      </c>
      <c r="D1" s="18" t="s">
        <v>2089</v>
      </c>
      <c r="E1" s="18" t="s">
        <v>2090</v>
      </c>
      <c r="F1" s="18" t="s">
        <v>2091</v>
      </c>
      <c r="G1" s="18" t="s">
        <v>2092</v>
      </c>
      <c r="H1" s="18" t="s">
        <v>2093</v>
      </c>
    </row>
    <row r="2" spans="1:8" x14ac:dyDescent="0.2">
      <c r="A2" s="19" t="s">
        <v>2094</v>
      </c>
      <c r="B2" s="15">
        <f>COUNTIFS(Crowdfunding!$D$2:$D$1001,"&lt;1000",Crowdfunding!$G$2:$G$1001,"successful")</f>
        <v>30</v>
      </c>
      <c r="C2" s="15">
        <f>COUNTIFS(Crowdfunding!$D$2:$D$1001,"&lt;1000",Crowdfunding!$G$2:$G$1001,"failed")</f>
        <v>20</v>
      </c>
      <c r="D2" s="15">
        <f>COUNTIFS(Crowdfunding!$D$2:$D$1001,"&lt;1000",Crowdfunding!$G$2:$G$1001,"canceled")</f>
        <v>1</v>
      </c>
      <c r="E2" s="15">
        <f>SUM(B2,C2,D2)</f>
        <v>51</v>
      </c>
      <c r="F2" s="24">
        <f>(B2/E2)</f>
        <v>0.58823529411764708</v>
      </c>
      <c r="G2" s="24">
        <f>C2/E2</f>
        <v>0.39215686274509803</v>
      </c>
      <c r="H2" s="24">
        <f>D2/E2</f>
        <v>1.9607843137254902E-2</v>
      </c>
    </row>
    <row r="3" spans="1:8" x14ac:dyDescent="0.2">
      <c r="A3" s="19" t="s">
        <v>2095</v>
      </c>
      <c r="B3" s="15">
        <f>COUNTIFS(Crowdfunding!$D$2:$D$1001,"&gt;=1000",Crowdfunding!$D$2:$D$1001, "&lt;=4999",Crowdfunding!$G$2:$G$1001,"successful")</f>
        <v>191</v>
      </c>
      <c r="C3" s="15">
        <f>COUNTIFS(Crowdfunding!$D$2:$D$1001,"&gt;=1000",Crowdfunding!$D$2:$D$1001, "&lt;=4999",Crowdfunding!$G$2:$G$1001,"failed")</f>
        <v>38</v>
      </c>
      <c r="D3" s="15">
        <f>COUNTIFS(Crowdfunding!$D$2:$D$1001,"&gt;=1000",Crowdfunding!$D$2:$D$1001, "&lt;=4999",Crowdfunding!$G$2:$G$1001,"canceled")</f>
        <v>2</v>
      </c>
      <c r="E3" s="15">
        <f t="shared" ref="E3:E13" si="0">SUM(B3,C3,D3)</f>
        <v>231</v>
      </c>
      <c r="F3" s="24">
        <f t="shared" ref="F3:F13" si="1">(B3/E3)</f>
        <v>0.82683982683982682</v>
      </c>
      <c r="G3" s="24">
        <f t="shared" ref="G3:G13" si="2">C3/E3</f>
        <v>0.16450216450216451</v>
      </c>
      <c r="H3" s="24">
        <f t="shared" ref="H3:H13" si="3">D3/E3</f>
        <v>8.658008658008658E-3</v>
      </c>
    </row>
    <row r="4" spans="1:8" x14ac:dyDescent="0.2">
      <c r="A4" s="19" t="s">
        <v>2096</v>
      </c>
      <c r="B4" s="15">
        <f>COUNTIFS(Crowdfunding!$D$2:$D$1001,"&gt;=5000",Crowdfunding!$D$2:$D$1001, "&lt;=9999",Crowdfunding!$G$2:$G$1001,"successful")</f>
        <v>164</v>
      </c>
      <c r="C4" s="15">
        <f>COUNTIFS(Crowdfunding!$D$2:$D$1001,"&gt;=5000",Crowdfunding!$D$2:$D$1001, "&lt;=9999",Crowdfunding!$G$2:$G$1001,"failed")</f>
        <v>126</v>
      </c>
      <c r="D4" s="15">
        <f>COUNTIFS(Crowdfunding!$D$2:$D$1001,"&gt;=5000",Crowdfunding!$D$2:$D$1001, "&lt;=9999",Crowdfunding!$G$2:$G$1001,"canceled")</f>
        <v>25</v>
      </c>
      <c r="E4" s="15">
        <f t="shared" si="0"/>
        <v>315</v>
      </c>
      <c r="F4" s="24">
        <f t="shared" si="1"/>
        <v>0.52063492063492067</v>
      </c>
      <c r="G4" s="24">
        <f t="shared" si="2"/>
        <v>0.4</v>
      </c>
      <c r="H4" s="24">
        <f t="shared" si="3"/>
        <v>7.9365079365079361E-2</v>
      </c>
    </row>
    <row r="5" spans="1:8" x14ac:dyDescent="0.2">
      <c r="A5" s="19" t="s">
        <v>2097</v>
      </c>
      <c r="B5" s="15">
        <f>COUNTIFS(Crowdfunding!$D$2:$D$1001,"&gt;=10000",Crowdfunding!$D$2:$D$1001, "&lt;=14999",Crowdfunding!$G$2:$G$1001,"successful")</f>
        <v>4</v>
      </c>
      <c r="C5" s="15">
        <f>COUNTIFS(Crowdfunding!$D$2:$D$1001,"&gt;=10000",Crowdfunding!$D$2:$D$1001, "&lt;=14999",Crowdfunding!$G$2:$G$1001,"failed")</f>
        <v>5</v>
      </c>
      <c r="D5" s="15">
        <f>COUNTIFS(Crowdfunding!$D$2:$D$1001,"&gt;=10000",Crowdfunding!$D$2:$D$1001, "&lt;=14999",Crowdfunding!$G$2:$G$1001,"canceled")</f>
        <v>0</v>
      </c>
      <c r="E5" s="15">
        <f t="shared" si="0"/>
        <v>9</v>
      </c>
      <c r="F5" s="24">
        <f t="shared" si="1"/>
        <v>0.44444444444444442</v>
      </c>
      <c r="G5" s="24">
        <f t="shared" si="2"/>
        <v>0.55555555555555558</v>
      </c>
      <c r="H5" s="24">
        <f t="shared" si="3"/>
        <v>0</v>
      </c>
    </row>
    <row r="6" spans="1:8" x14ac:dyDescent="0.2">
      <c r="A6" s="19" t="s">
        <v>2098</v>
      </c>
      <c r="B6" s="15">
        <f>COUNTIFS(Crowdfunding!$D$2:$D$1001,"&gt;=15000",Crowdfunding!$D$2:$D$1001, "&lt;=19999",Crowdfunding!$G$2:$G$1001,"successful")</f>
        <v>10</v>
      </c>
      <c r="C6" s="15">
        <f>COUNTIFS(Crowdfunding!$D$2:$D$1001,"&gt;=15000",Crowdfunding!$D$2:$D$1001, "&lt;=19999",Crowdfunding!$G$2:$G$1001,"failed")</f>
        <v>0</v>
      </c>
      <c r="D6" s="15">
        <f>COUNTIFS(Crowdfunding!$D$2:$D$1001,"&gt;=15000",Crowdfunding!$D$2:$D$1001, "&lt;=19999",Crowdfunding!$G$2:$G$1001,"canceled")</f>
        <v>0</v>
      </c>
      <c r="E6" s="15">
        <f t="shared" si="0"/>
        <v>10</v>
      </c>
      <c r="F6" s="24">
        <f t="shared" si="1"/>
        <v>1</v>
      </c>
      <c r="G6" s="24">
        <f t="shared" si="2"/>
        <v>0</v>
      </c>
      <c r="H6" s="24">
        <f t="shared" si="3"/>
        <v>0</v>
      </c>
    </row>
    <row r="7" spans="1:8" x14ac:dyDescent="0.2">
      <c r="A7" s="19" t="s">
        <v>2099</v>
      </c>
      <c r="B7" s="15">
        <f>COUNTIFS(Crowdfunding!$D$2:$D$1001,"&gt;=20000",Crowdfunding!$D$2:$D$1001, "&lt;=24999",Crowdfunding!$G$2:$G$1001,"successful")</f>
        <v>7</v>
      </c>
      <c r="C7" s="15">
        <f>COUNTIFS(Crowdfunding!$D$2:$D$1001,"&gt;=20000",Crowdfunding!$D$2:$D$1001, "&lt;=24999",Crowdfunding!$G$2:$G$1001,"failed")</f>
        <v>0</v>
      </c>
      <c r="D7" s="15">
        <f>COUNTIFS(Crowdfunding!$D$2:$D$1001,"&gt;=20000",Crowdfunding!$D$2:$D$1001, "&lt;=24999",Crowdfunding!$G$2:$G$1001,"canceled")</f>
        <v>0</v>
      </c>
      <c r="E7" s="15">
        <f t="shared" si="0"/>
        <v>7</v>
      </c>
      <c r="F7" s="24">
        <f t="shared" si="1"/>
        <v>1</v>
      </c>
      <c r="G7" s="24">
        <f t="shared" si="2"/>
        <v>0</v>
      </c>
      <c r="H7" s="24">
        <f t="shared" si="3"/>
        <v>0</v>
      </c>
    </row>
    <row r="8" spans="1:8" x14ac:dyDescent="0.2">
      <c r="A8" s="19" t="s">
        <v>2100</v>
      </c>
      <c r="B8" s="15">
        <f>COUNTIFS(Crowdfunding!$D$2:$D$1001,"&gt;=25000",Crowdfunding!$D$2:$D$1001, "&lt;=29999",Crowdfunding!$G$2:$G$1001,"successful")</f>
        <v>11</v>
      </c>
      <c r="C8" s="15">
        <f>COUNTIFS(Crowdfunding!$D$2:$D$1001,"&gt;=25000",Crowdfunding!$D$2:$D$1001, "&lt;=29999",Crowdfunding!$G$2:$G$1001,"failed")</f>
        <v>3</v>
      </c>
      <c r="D8" s="15">
        <f>COUNTIFS(Crowdfunding!$D$2:$D$1001,"&gt;=25000",Crowdfunding!$D$2:$D$1001, "&lt;=29999",Crowdfunding!$G$2:$G$1001,"canceled")</f>
        <v>0</v>
      </c>
      <c r="E8" s="15">
        <f t="shared" si="0"/>
        <v>14</v>
      </c>
      <c r="F8" s="24">
        <f t="shared" si="1"/>
        <v>0.7857142857142857</v>
      </c>
      <c r="G8" s="24">
        <f t="shared" si="2"/>
        <v>0.21428571428571427</v>
      </c>
      <c r="H8" s="24">
        <f t="shared" si="3"/>
        <v>0</v>
      </c>
    </row>
    <row r="9" spans="1:8" x14ac:dyDescent="0.2">
      <c r="A9" t="s">
        <v>2101</v>
      </c>
      <c r="B9" s="15">
        <f>COUNTIFS(Crowdfunding!$D$2:$D$1001,"&gt;=30000",Crowdfunding!$D$2:$D$1001, "&lt;=34999",Crowdfunding!$G$2:$G$1001,"successful")</f>
        <v>7</v>
      </c>
      <c r="C9" s="15">
        <f>COUNTIFS(Crowdfunding!$D$2:$D$1001,"&gt;=30000",Crowdfunding!$D$2:$D$1001, "&lt;=34999",Crowdfunding!$G$2:$G$1001,"failed")</f>
        <v>0</v>
      </c>
      <c r="D9" s="15">
        <f>COUNTIFS(Crowdfunding!$D$2:$D$1001,"&gt;=30000",Crowdfunding!$D$2:$D$1001, "&lt;=34999",Crowdfunding!$G$2:$G$1001,"canceled")</f>
        <v>0</v>
      </c>
      <c r="E9" s="15">
        <f t="shared" si="0"/>
        <v>7</v>
      </c>
      <c r="F9" s="24">
        <f t="shared" si="1"/>
        <v>1</v>
      </c>
      <c r="G9" s="24">
        <f t="shared" si="2"/>
        <v>0</v>
      </c>
      <c r="H9" s="24">
        <f t="shared" si="3"/>
        <v>0</v>
      </c>
    </row>
    <row r="10" spans="1:8" x14ac:dyDescent="0.2">
      <c r="A10" t="s">
        <v>2102</v>
      </c>
      <c r="B10" s="15">
        <f>COUNTIFS(Crowdfunding!$D$2:$D$1001,"&gt;=35000",Crowdfunding!$D$2:$D$1001, "&lt;=39999",Crowdfunding!$G$2:$G$1001,"successful")</f>
        <v>8</v>
      </c>
      <c r="C10" s="15">
        <f>COUNTIFS(Crowdfunding!$D$2:$D$1001,"&gt;=35000",Crowdfunding!$D$2:$D$1001, "&lt;=39999",Crowdfunding!$G$2:$G$1001,"failed")</f>
        <v>3</v>
      </c>
      <c r="D10" s="15">
        <f>COUNTIFS(Crowdfunding!$D$2:$D$1001,"&gt;=35000",Crowdfunding!$D$2:$D$1001, "&lt;=39999",Crowdfunding!$G$2:$G$1001,"canceled")</f>
        <v>1</v>
      </c>
      <c r="E10" s="15">
        <f t="shared" si="0"/>
        <v>12</v>
      </c>
      <c r="F10" s="24">
        <f t="shared" si="1"/>
        <v>0.66666666666666663</v>
      </c>
      <c r="G10" s="24">
        <f t="shared" si="2"/>
        <v>0.25</v>
      </c>
      <c r="H10" s="24">
        <f t="shared" si="3"/>
        <v>8.3333333333333329E-2</v>
      </c>
    </row>
    <row r="11" spans="1:8" x14ac:dyDescent="0.2">
      <c r="A11" t="s">
        <v>2103</v>
      </c>
      <c r="B11" s="15">
        <f>COUNTIFS(Crowdfunding!$D$2:$D$1001,"&gt;=40000",Crowdfunding!$D$2:$D$1001, "&lt;=44999",Crowdfunding!$G$2:$G$1001,"successful")</f>
        <v>11</v>
      </c>
      <c r="C11" s="15">
        <f>COUNTIFS(Crowdfunding!$D$2:$D$1001,"&gt;=40000",Crowdfunding!$D$2:$D$1001, "&lt;=44999",Crowdfunding!$G$2:$G$1001,"failed")</f>
        <v>3</v>
      </c>
      <c r="D11" s="15">
        <f>COUNTIFS(Crowdfunding!$D$2:$D$1001,"&gt;=40000",Crowdfunding!$D$2:$D$1001, "&lt;=44999",Crowdfunding!$G$2:$G$1001,"canceled")</f>
        <v>0</v>
      </c>
      <c r="E11" s="15">
        <f t="shared" si="0"/>
        <v>14</v>
      </c>
      <c r="F11" s="24">
        <f t="shared" si="1"/>
        <v>0.7857142857142857</v>
      </c>
      <c r="G11" s="24">
        <f t="shared" si="2"/>
        <v>0.21428571428571427</v>
      </c>
      <c r="H11" s="24">
        <f t="shared" si="3"/>
        <v>0</v>
      </c>
    </row>
    <row r="12" spans="1:8" x14ac:dyDescent="0.2">
      <c r="A12" t="s">
        <v>2104</v>
      </c>
      <c r="B12" s="15">
        <f>COUNTIFS(Crowdfunding!$D$2:$D$1001,"&gt;=45000",Crowdfunding!$D$2:$D$1001, "&lt;=49999",Crowdfunding!$G$2:$G$1001,"successful")</f>
        <v>8</v>
      </c>
      <c r="C12" s="15">
        <f>COUNTIFS(Crowdfunding!$D$2:$D$1001,"&gt;=45000",Crowdfunding!$D$2:$D$1001, "&lt;=49999",Crowdfunding!$G$2:$G$1001,"failed")</f>
        <v>3</v>
      </c>
      <c r="D12" s="15">
        <f>COUNTIFS(Crowdfunding!$D$2:$D$1001,"&gt;=45000",Crowdfunding!$D$2:$D$1001, "&lt;=49999",Crowdfunding!$G$2:$G$1001,"canceled")</f>
        <v>0</v>
      </c>
      <c r="E12" s="15">
        <f t="shared" si="0"/>
        <v>11</v>
      </c>
      <c r="F12" s="24">
        <f t="shared" si="1"/>
        <v>0.72727272727272729</v>
      </c>
      <c r="G12" s="24">
        <f t="shared" si="2"/>
        <v>0.27272727272727271</v>
      </c>
      <c r="H12" s="24">
        <f t="shared" si="3"/>
        <v>0</v>
      </c>
    </row>
    <row r="13" spans="1:8" x14ac:dyDescent="0.2">
      <c r="A13" t="s">
        <v>2105</v>
      </c>
      <c r="B13" s="15">
        <f>COUNTIFS(Crowdfunding!$D$2:$D$1001,"&gt;=50000",Crowdfunding!$G$2:$G$1001,"successful")</f>
        <v>114</v>
      </c>
      <c r="C13" s="15">
        <f>COUNTIFS(Crowdfunding!$D$2:$D$1001,"&gt;=50000",Crowdfunding!$G$2:$G$1001,"failed")</f>
        <v>163</v>
      </c>
      <c r="D13" s="15">
        <f>COUNTIFS(Crowdfunding!$D$2:$D$1001,"&gt;=50000",Crowdfunding!$G$2:$G$1001,"canceled")</f>
        <v>28</v>
      </c>
      <c r="E13" s="15">
        <f t="shared" si="0"/>
        <v>305</v>
      </c>
      <c r="F13" s="24">
        <f t="shared" si="1"/>
        <v>0.3737704918032787</v>
      </c>
      <c r="G13" s="24">
        <f t="shared" si="2"/>
        <v>0.53442622950819674</v>
      </c>
      <c r="H13" s="24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FFAE-64BE-874D-A2BD-1DA10AF634BA}">
  <dimension ref="A1:K566"/>
  <sheetViews>
    <sheetView workbookViewId="0">
      <selection activeCell="H16" sqref="H16"/>
    </sheetView>
  </sheetViews>
  <sheetFormatPr baseColWidth="10" defaultRowHeight="16" x14ac:dyDescent="0.2"/>
  <cols>
    <col min="2" max="2" width="12.6640625" customWidth="1"/>
    <col min="5" max="5" width="12.83203125" customWidth="1"/>
    <col min="7" max="7" width="19" customWidth="1"/>
    <col min="8" max="8" width="16.83203125" bestFit="1" customWidth="1"/>
    <col min="10" max="10" width="16.83203125" customWidth="1"/>
  </cols>
  <sheetData>
    <row r="1" spans="1:11" x14ac:dyDescent="0.2">
      <c r="A1" s="5" t="s">
        <v>4</v>
      </c>
      <c r="B1" s="1" t="s">
        <v>5</v>
      </c>
      <c r="D1" s="5" t="s">
        <v>4</v>
      </c>
      <c r="E1" s="1" t="s">
        <v>5</v>
      </c>
      <c r="G1" s="17" t="s">
        <v>2113</v>
      </c>
      <c r="H1" s="5" t="s">
        <v>2112</v>
      </c>
      <c r="J1" s="5" t="s">
        <v>2114</v>
      </c>
      <c r="K1" s="5" t="s">
        <v>2112</v>
      </c>
    </row>
    <row r="2" spans="1:11" x14ac:dyDescent="0.2">
      <c r="A2" s="21" t="s">
        <v>20</v>
      </c>
      <c r="B2">
        <v>158</v>
      </c>
      <c r="D2" s="20" t="s">
        <v>14</v>
      </c>
      <c r="E2">
        <v>0</v>
      </c>
      <c r="G2" t="s">
        <v>2106</v>
      </c>
      <c r="H2" s="25">
        <f>AVERAGE(B2:B566)</f>
        <v>851.14690265486729</v>
      </c>
      <c r="J2" t="s">
        <v>2106</v>
      </c>
      <c r="K2" s="25">
        <f>AVERAGE(E2:E363)</f>
        <v>587.50828729281773</v>
      </c>
    </row>
    <row r="3" spans="1:11" x14ac:dyDescent="0.2">
      <c r="A3" s="21" t="s">
        <v>20</v>
      </c>
      <c r="B3">
        <v>1425</v>
      </c>
      <c r="D3" s="20" t="s">
        <v>14</v>
      </c>
      <c r="E3">
        <v>24</v>
      </c>
      <c r="G3" t="s">
        <v>2107</v>
      </c>
      <c r="H3" s="25">
        <f>MEDIAN(B2:B566)</f>
        <v>201</v>
      </c>
      <c r="J3" t="s">
        <v>2107</v>
      </c>
      <c r="K3" s="25">
        <f>MEDIAN(E2:E566)</f>
        <v>114.5</v>
      </c>
    </row>
    <row r="4" spans="1:11" x14ac:dyDescent="0.2">
      <c r="A4" s="21" t="s">
        <v>20</v>
      </c>
      <c r="B4">
        <v>174</v>
      </c>
      <c r="D4" s="20" t="s">
        <v>14</v>
      </c>
      <c r="E4">
        <v>53</v>
      </c>
      <c r="G4" t="s">
        <v>2109</v>
      </c>
      <c r="H4" s="25">
        <f>MIN(B2:B566)</f>
        <v>16</v>
      </c>
      <c r="J4" t="s">
        <v>2109</v>
      </c>
      <c r="K4" s="25">
        <f>MIN(E2:E363)</f>
        <v>0</v>
      </c>
    </row>
    <row r="5" spans="1:11" x14ac:dyDescent="0.2">
      <c r="A5" s="21" t="s">
        <v>20</v>
      </c>
      <c r="B5">
        <v>227</v>
      </c>
      <c r="D5" s="20" t="s">
        <v>14</v>
      </c>
      <c r="E5">
        <v>18</v>
      </c>
      <c r="G5" t="s">
        <v>2111</v>
      </c>
      <c r="H5" s="25">
        <f>MAX(B2:B566)</f>
        <v>7295</v>
      </c>
      <c r="J5" t="s">
        <v>2111</v>
      </c>
      <c r="K5" s="25">
        <f>MAX(E2:E363)</f>
        <v>6080</v>
      </c>
    </row>
    <row r="6" spans="1:11" x14ac:dyDescent="0.2">
      <c r="A6" s="21" t="s">
        <v>20</v>
      </c>
      <c r="B6">
        <v>220</v>
      </c>
      <c r="D6" s="20" t="s">
        <v>14</v>
      </c>
      <c r="E6">
        <v>44</v>
      </c>
      <c r="G6" t="s">
        <v>2110</v>
      </c>
      <c r="H6" s="25">
        <f>_xlfn.VAR.P(B2:B566)</f>
        <v>1603373.7324019109</v>
      </c>
      <c r="J6" t="s">
        <v>2110</v>
      </c>
      <c r="K6" s="25">
        <f>_xlfn.VAR.P(E2:E363)</f>
        <v>925919.32175452518</v>
      </c>
    </row>
    <row r="7" spans="1:11" x14ac:dyDescent="0.2">
      <c r="A7" s="21" t="s">
        <v>20</v>
      </c>
      <c r="B7">
        <v>98</v>
      </c>
      <c r="D7" s="20" t="s">
        <v>14</v>
      </c>
      <c r="E7">
        <v>27</v>
      </c>
      <c r="G7" t="s">
        <v>2108</v>
      </c>
      <c r="H7" s="25">
        <f>STDEV(B2:B566)</f>
        <v>1267.366006183523</v>
      </c>
      <c r="J7" t="s">
        <v>2108</v>
      </c>
      <c r="K7" s="25">
        <f>STDEV(E2:E363)</f>
        <v>963.57884743387206</v>
      </c>
    </row>
    <row r="8" spans="1:11" x14ac:dyDescent="0.2">
      <c r="A8" s="21" t="s">
        <v>20</v>
      </c>
      <c r="B8">
        <v>100</v>
      </c>
      <c r="D8" s="20" t="s">
        <v>14</v>
      </c>
      <c r="E8">
        <v>55</v>
      </c>
    </row>
    <row r="9" spans="1:11" x14ac:dyDescent="0.2">
      <c r="A9" s="21" t="s">
        <v>20</v>
      </c>
      <c r="B9">
        <v>1249</v>
      </c>
      <c r="D9" s="20" t="s">
        <v>14</v>
      </c>
      <c r="E9">
        <v>200</v>
      </c>
    </row>
    <row r="10" spans="1:11" x14ac:dyDescent="0.2">
      <c r="A10" s="21" t="s">
        <v>20</v>
      </c>
      <c r="B10">
        <v>1396</v>
      </c>
      <c r="D10" s="20" t="s">
        <v>14</v>
      </c>
      <c r="E10">
        <v>452</v>
      </c>
    </row>
    <row r="11" spans="1:11" x14ac:dyDescent="0.2">
      <c r="A11" s="21" t="s">
        <v>20</v>
      </c>
      <c r="B11">
        <v>890</v>
      </c>
      <c r="D11" s="20" t="s">
        <v>14</v>
      </c>
      <c r="E11">
        <v>674</v>
      </c>
    </row>
    <row r="12" spans="1:11" x14ac:dyDescent="0.2">
      <c r="A12" s="21" t="s">
        <v>20</v>
      </c>
      <c r="B12">
        <v>142</v>
      </c>
      <c r="D12" s="20" t="s">
        <v>14</v>
      </c>
      <c r="E12">
        <v>558</v>
      </c>
    </row>
    <row r="13" spans="1:11" x14ac:dyDescent="0.2">
      <c r="A13" s="21" t="s">
        <v>20</v>
      </c>
      <c r="B13">
        <v>2673</v>
      </c>
      <c r="D13" s="20" t="s">
        <v>14</v>
      </c>
      <c r="E13">
        <v>15</v>
      </c>
    </row>
    <row r="14" spans="1:11" x14ac:dyDescent="0.2">
      <c r="A14" s="21" t="s">
        <v>20</v>
      </c>
      <c r="B14">
        <v>163</v>
      </c>
      <c r="D14" s="20" t="s">
        <v>14</v>
      </c>
      <c r="E14">
        <v>2307</v>
      </c>
    </row>
    <row r="15" spans="1:11" x14ac:dyDescent="0.2">
      <c r="A15" s="21" t="s">
        <v>20</v>
      </c>
      <c r="B15">
        <v>2220</v>
      </c>
      <c r="D15" s="20" t="s">
        <v>14</v>
      </c>
      <c r="E15">
        <v>88</v>
      </c>
    </row>
    <row r="16" spans="1:11" x14ac:dyDescent="0.2">
      <c r="A16" s="21" t="s">
        <v>20</v>
      </c>
      <c r="B16">
        <v>1606</v>
      </c>
      <c r="D16" s="20" t="s">
        <v>14</v>
      </c>
      <c r="E16">
        <v>48</v>
      </c>
    </row>
    <row r="17" spans="1:5" x14ac:dyDescent="0.2">
      <c r="A17" s="21" t="s">
        <v>20</v>
      </c>
      <c r="B17">
        <v>129</v>
      </c>
      <c r="D17" s="20" t="s">
        <v>14</v>
      </c>
      <c r="E17">
        <v>1</v>
      </c>
    </row>
    <row r="18" spans="1:5" x14ac:dyDescent="0.2">
      <c r="A18" s="21" t="s">
        <v>20</v>
      </c>
      <c r="B18">
        <v>226</v>
      </c>
      <c r="D18" s="20" t="s">
        <v>14</v>
      </c>
      <c r="E18">
        <v>1467</v>
      </c>
    </row>
    <row r="19" spans="1:5" x14ac:dyDescent="0.2">
      <c r="A19" s="21" t="s">
        <v>20</v>
      </c>
      <c r="B19">
        <v>5419</v>
      </c>
      <c r="D19" s="20" t="s">
        <v>14</v>
      </c>
      <c r="E19">
        <v>75</v>
      </c>
    </row>
    <row r="20" spans="1:5" x14ac:dyDescent="0.2">
      <c r="A20" s="21" t="s">
        <v>20</v>
      </c>
      <c r="B20">
        <v>165</v>
      </c>
      <c r="D20" s="20" t="s">
        <v>14</v>
      </c>
      <c r="E20">
        <v>120</v>
      </c>
    </row>
    <row r="21" spans="1:5" x14ac:dyDescent="0.2">
      <c r="A21" s="21" t="s">
        <v>20</v>
      </c>
      <c r="B21">
        <v>1965</v>
      </c>
      <c r="D21" s="20" t="s">
        <v>14</v>
      </c>
      <c r="E21">
        <v>2253</v>
      </c>
    </row>
    <row r="22" spans="1:5" x14ac:dyDescent="0.2">
      <c r="A22" s="21" t="s">
        <v>20</v>
      </c>
      <c r="B22">
        <v>16</v>
      </c>
      <c r="D22" s="20" t="s">
        <v>14</v>
      </c>
      <c r="E22">
        <v>5</v>
      </c>
    </row>
    <row r="23" spans="1:5" x14ac:dyDescent="0.2">
      <c r="A23" s="21" t="s">
        <v>20</v>
      </c>
      <c r="B23">
        <v>107</v>
      </c>
      <c r="D23" s="20" t="s">
        <v>14</v>
      </c>
      <c r="E23">
        <v>38</v>
      </c>
    </row>
    <row r="24" spans="1:5" x14ac:dyDescent="0.2">
      <c r="A24" s="21" t="s">
        <v>20</v>
      </c>
      <c r="B24">
        <v>134</v>
      </c>
      <c r="D24" s="20" t="s">
        <v>14</v>
      </c>
      <c r="E24">
        <v>12</v>
      </c>
    </row>
    <row r="25" spans="1:5" x14ac:dyDescent="0.2">
      <c r="A25" s="21" t="s">
        <v>20</v>
      </c>
      <c r="B25">
        <v>198</v>
      </c>
      <c r="D25" s="20" t="s">
        <v>14</v>
      </c>
      <c r="E25">
        <v>1684</v>
      </c>
    </row>
    <row r="26" spans="1:5" x14ac:dyDescent="0.2">
      <c r="A26" s="21" t="s">
        <v>20</v>
      </c>
      <c r="B26">
        <v>111</v>
      </c>
      <c r="D26" s="20" t="s">
        <v>14</v>
      </c>
      <c r="E26">
        <v>56</v>
      </c>
    </row>
    <row r="27" spans="1:5" x14ac:dyDescent="0.2">
      <c r="A27" s="21" t="s">
        <v>20</v>
      </c>
      <c r="B27">
        <v>222</v>
      </c>
      <c r="D27" s="20" t="s">
        <v>14</v>
      </c>
      <c r="E27">
        <v>838</v>
      </c>
    </row>
    <row r="28" spans="1:5" x14ac:dyDescent="0.2">
      <c r="A28" s="21" t="s">
        <v>20</v>
      </c>
      <c r="B28">
        <v>6212</v>
      </c>
      <c r="D28" s="20" t="s">
        <v>14</v>
      </c>
      <c r="E28">
        <v>1000</v>
      </c>
    </row>
    <row r="29" spans="1:5" x14ac:dyDescent="0.2">
      <c r="A29" s="21" t="s">
        <v>20</v>
      </c>
      <c r="B29">
        <v>98</v>
      </c>
      <c r="D29" s="20" t="s">
        <v>14</v>
      </c>
      <c r="E29">
        <v>1482</v>
      </c>
    </row>
    <row r="30" spans="1:5" x14ac:dyDescent="0.2">
      <c r="A30" s="21" t="s">
        <v>20</v>
      </c>
      <c r="B30">
        <v>92</v>
      </c>
      <c r="D30" s="20" t="s">
        <v>14</v>
      </c>
      <c r="E30">
        <v>106</v>
      </c>
    </row>
    <row r="31" spans="1:5" x14ac:dyDescent="0.2">
      <c r="A31" s="21" t="s">
        <v>20</v>
      </c>
      <c r="B31">
        <v>149</v>
      </c>
      <c r="D31" s="20" t="s">
        <v>14</v>
      </c>
      <c r="E31">
        <v>679</v>
      </c>
    </row>
    <row r="32" spans="1:5" x14ac:dyDescent="0.2">
      <c r="A32" s="21" t="s">
        <v>20</v>
      </c>
      <c r="B32">
        <v>2431</v>
      </c>
      <c r="D32" s="20" t="s">
        <v>14</v>
      </c>
      <c r="E32">
        <v>1220</v>
      </c>
    </row>
    <row r="33" spans="1:5" x14ac:dyDescent="0.2">
      <c r="A33" s="21" t="s">
        <v>20</v>
      </c>
      <c r="B33">
        <v>303</v>
      </c>
      <c r="D33" s="20" t="s">
        <v>14</v>
      </c>
      <c r="E33">
        <v>1</v>
      </c>
    </row>
    <row r="34" spans="1:5" x14ac:dyDescent="0.2">
      <c r="A34" s="21" t="s">
        <v>20</v>
      </c>
      <c r="B34">
        <v>209</v>
      </c>
      <c r="D34" s="20" t="s">
        <v>14</v>
      </c>
      <c r="E34">
        <v>37</v>
      </c>
    </row>
    <row r="35" spans="1:5" x14ac:dyDescent="0.2">
      <c r="A35" s="21" t="s">
        <v>20</v>
      </c>
      <c r="B35">
        <v>131</v>
      </c>
      <c r="D35" s="20" t="s">
        <v>14</v>
      </c>
      <c r="E35">
        <v>60</v>
      </c>
    </row>
    <row r="36" spans="1:5" x14ac:dyDescent="0.2">
      <c r="A36" s="21" t="s">
        <v>20</v>
      </c>
      <c r="B36">
        <v>164</v>
      </c>
      <c r="D36" s="20" t="s">
        <v>14</v>
      </c>
      <c r="E36">
        <v>296</v>
      </c>
    </row>
    <row r="37" spans="1:5" x14ac:dyDescent="0.2">
      <c r="A37" s="21" t="s">
        <v>20</v>
      </c>
      <c r="B37">
        <v>201</v>
      </c>
      <c r="D37" s="20" t="s">
        <v>14</v>
      </c>
      <c r="E37">
        <v>3304</v>
      </c>
    </row>
    <row r="38" spans="1:5" x14ac:dyDescent="0.2">
      <c r="A38" s="21" t="s">
        <v>20</v>
      </c>
      <c r="B38">
        <v>211</v>
      </c>
      <c r="D38" s="20" t="s">
        <v>14</v>
      </c>
      <c r="E38">
        <v>73</v>
      </c>
    </row>
    <row r="39" spans="1:5" x14ac:dyDescent="0.2">
      <c r="A39" s="21" t="s">
        <v>20</v>
      </c>
      <c r="B39">
        <v>128</v>
      </c>
      <c r="D39" s="20" t="s">
        <v>14</v>
      </c>
      <c r="E39">
        <v>3387</v>
      </c>
    </row>
    <row r="40" spans="1:5" x14ac:dyDescent="0.2">
      <c r="A40" s="21" t="s">
        <v>20</v>
      </c>
      <c r="B40">
        <v>1600</v>
      </c>
      <c r="D40" s="20" t="s">
        <v>14</v>
      </c>
      <c r="E40">
        <v>662</v>
      </c>
    </row>
    <row r="41" spans="1:5" x14ac:dyDescent="0.2">
      <c r="A41" s="21" t="s">
        <v>20</v>
      </c>
      <c r="B41">
        <v>249</v>
      </c>
      <c r="D41" s="20" t="s">
        <v>14</v>
      </c>
      <c r="E41">
        <v>774</v>
      </c>
    </row>
    <row r="42" spans="1:5" x14ac:dyDescent="0.2">
      <c r="A42" s="21" t="s">
        <v>20</v>
      </c>
      <c r="B42">
        <v>236</v>
      </c>
      <c r="D42" s="20" t="s">
        <v>14</v>
      </c>
      <c r="E42">
        <v>672</v>
      </c>
    </row>
    <row r="43" spans="1:5" x14ac:dyDescent="0.2">
      <c r="A43" s="21" t="s">
        <v>20</v>
      </c>
      <c r="B43">
        <v>4065</v>
      </c>
      <c r="D43" s="20" t="s">
        <v>14</v>
      </c>
      <c r="E43">
        <v>940</v>
      </c>
    </row>
    <row r="44" spans="1:5" x14ac:dyDescent="0.2">
      <c r="A44" s="21" t="s">
        <v>20</v>
      </c>
      <c r="B44">
        <v>246</v>
      </c>
      <c r="D44" s="20" t="s">
        <v>14</v>
      </c>
      <c r="E44">
        <v>117</v>
      </c>
    </row>
    <row r="45" spans="1:5" x14ac:dyDescent="0.2">
      <c r="A45" s="21" t="s">
        <v>20</v>
      </c>
      <c r="B45">
        <v>2475</v>
      </c>
      <c r="D45" s="20" t="s">
        <v>14</v>
      </c>
      <c r="E45">
        <v>115</v>
      </c>
    </row>
    <row r="46" spans="1:5" x14ac:dyDescent="0.2">
      <c r="A46" s="21" t="s">
        <v>20</v>
      </c>
      <c r="B46">
        <v>76</v>
      </c>
      <c r="D46" s="20" t="s">
        <v>14</v>
      </c>
      <c r="E46">
        <v>326</v>
      </c>
    </row>
    <row r="47" spans="1:5" x14ac:dyDescent="0.2">
      <c r="A47" s="21" t="s">
        <v>20</v>
      </c>
      <c r="B47">
        <v>54</v>
      </c>
      <c r="D47" s="20" t="s">
        <v>14</v>
      </c>
      <c r="E47">
        <v>1</v>
      </c>
    </row>
    <row r="48" spans="1:5" x14ac:dyDescent="0.2">
      <c r="A48" s="21" t="s">
        <v>20</v>
      </c>
      <c r="B48">
        <v>88</v>
      </c>
      <c r="D48" s="20" t="s">
        <v>14</v>
      </c>
      <c r="E48">
        <v>1467</v>
      </c>
    </row>
    <row r="49" spans="1:5" x14ac:dyDescent="0.2">
      <c r="A49" s="21" t="s">
        <v>20</v>
      </c>
      <c r="B49">
        <v>85</v>
      </c>
      <c r="D49" s="20" t="s">
        <v>14</v>
      </c>
      <c r="E49">
        <v>5681</v>
      </c>
    </row>
    <row r="50" spans="1:5" x14ac:dyDescent="0.2">
      <c r="A50" s="21" t="s">
        <v>20</v>
      </c>
      <c r="B50">
        <v>170</v>
      </c>
      <c r="D50" s="20" t="s">
        <v>14</v>
      </c>
      <c r="E50">
        <v>1059</v>
      </c>
    </row>
    <row r="51" spans="1:5" x14ac:dyDescent="0.2">
      <c r="A51" s="21" t="s">
        <v>20</v>
      </c>
      <c r="B51">
        <v>330</v>
      </c>
      <c r="D51" s="20" t="s">
        <v>14</v>
      </c>
      <c r="E51">
        <v>1194</v>
      </c>
    </row>
    <row r="52" spans="1:5" x14ac:dyDescent="0.2">
      <c r="A52" s="21" t="s">
        <v>20</v>
      </c>
      <c r="B52">
        <v>127</v>
      </c>
      <c r="D52" s="20" t="s">
        <v>14</v>
      </c>
      <c r="E52">
        <v>30</v>
      </c>
    </row>
    <row r="53" spans="1:5" x14ac:dyDescent="0.2">
      <c r="A53" s="21" t="s">
        <v>20</v>
      </c>
      <c r="B53">
        <v>411</v>
      </c>
      <c r="D53" s="20" t="s">
        <v>14</v>
      </c>
      <c r="E53">
        <v>75</v>
      </c>
    </row>
    <row r="54" spans="1:5" x14ac:dyDescent="0.2">
      <c r="A54" s="21" t="s">
        <v>20</v>
      </c>
      <c r="B54">
        <v>180</v>
      </c>
      <c r="D54" s="20" t="s">
        <v>14</v>
      </c>
      <c r="E54">
        <v>955</v>
      </c>
    </row>
    <row r="55" spans="1:5" x14ac:dyDescent="0.2">
      <c r="A55" s="21" t="s">
        <v>20</v>
      </c>
      <c r="B55">
        <v>374</v>
      </c>
      <c r="D55" s="20" t="s">
        <v>14</v>
      </c>
      <c r="E55">
        <v>67</v>
      </c>
    </row>
    <row r="56" spans="1:5" x14ac:dyDescent="0.2">
      <c r="A56" s="21" t="s">
        <v>20</v>
      </c>
      <c r="B56">
        <v>71</v>
      </c>
      <c r="D56" s="20" t="s">
        <v>14</v>
      </c>
      <c r="E56">
        <v>5</v>
      </c>
    </row>
    <row r="57" spans="1:5" x14ac:dyDescent="0.2">
      <c r="A57" s="21" t="s">
        <v>20</v>
      </c>
      <c r="B57">
        <v>203</v>
      </c>
      <c r="D57" s="20" t="s">
        <v>14</v>
      </c>
      <c r="E57">
        <v>26</v>
      </c>
    </row>
    <row r="58" spans="1:5" x14ac:dyDescent="0.2">
      <c r="A58" s="21" t="s">
        <v>20</v>
      </c>
      <c r="B58">
        <v>113</v>
      </c>
      <c r="D58" s="20" t="s">
        <v>14</v>
      </c>
      <c r="E58">
        <v>1130</v>
      </c>
    </row>
    <row r="59" spans="1:5" x14ac:dyDescent="0.2">
      <c r="A59" s="21" t="s">
        <v>20</v>
      </c>
      <c r="B59">
        <v>96</v>
      </c>
      <c r="D59" s="20" t="s">
        <v>14</v>
      </c>
      <c r="E59">
        <v>782</v>
      </c>
    </row>
    <row r="60" spans="1:5" x14ac:dyDescent="0.2">
      <c r="A60" s="21" t="s">
        <v>20</v>
      </c>
      <c r="B60">
        <v>498</v>
      </c>
      <c r="D60" s="20" t="s">
        <v>14</v>
      </c>
      <c r="E60">
        <v>210</v>
      </c>
    </row>
    <row r="61" spans="1:5" x14ac:dyDescent="0.2">
      <c r="A61" s="21" t="s">
        <v>20</v>
      </c>
      <c r="B61">
        <v>180</v>
      </c>
      <c r="D61" s="20" t="s">
        <v>14</v>
      </c>
      <c r="E61">
        <v>136</v>
      </c>
    </row>
    <row r="62" spans="1:5" x14ac:dyDescent="0.2">
      <c r="A62" s="21" t="s">
        <v>20</v>
      </c>
      <c r="B62">
        <v>27</v>
      </c>
      <c r="D62" s="20" t="s">
        <v>14</v>
      </c>
      <c r="E62">
        <v>86</v>
      </c>
    </row>
    <row r="63" spans="1:5" x14ac:dyDescent="0.2">
      <c r="A63" s="21" t="s">
        <v>20</v>
      </c>
      <c r="B63">
        <v>2331</v>
      </c>
      <c r="D63" s="20" t="s">
        <v>14</v>
      </c>
      <c r="E63">
        <v>19</v>
      </c>
    </row>
    <row r="64" spans="1:5" x14ac:dyDescent="0.2">
      <c r="A64" s="21" t="s">
        <v>20</v>
      </c>
      <c r="B64">
        <v>113</v>
      </c>
      <c r="D64" s="20" t="s">
        <v>14</v>
      </c>
      <c r="E64">
        <v>886</v>
      </c>
    </row>
    <row r="65" spans="1:5" x14ac:dyDescent="0.2">
      <c r="A65" s="21" t="s">
        <v>20</v>
      </c>
      <c r="B65">
        <v>164</v>
      </c>
      <c r="D65" s="20" t="s">
        <v>14</v>
      </c>
      <c r="E65">
        <v>35</v>
      </c>
    </row>
    <row r="66" spans="1:5" x14ac:dyDescent="0.2">
      <c r="A66" s="21" t="s">
        <v>20</v>
      </c>
      <c r="B66">
        <v>164</v>
      </c>
      <c r="D66" s="20" t="s">
        <v>14</v>
      </c>
      <c r="E66">
        <v>24</v>
      </c>
    </row>
    <row r="67" spans="1:5" x14ac:dyDescent="0.2">
      <c r="A67" s="21" t="s">
        <v>20</v>
      </c>
      <c r="B67">
        <v>336</v>
      </c>
      <c r="D67" s="20" t="s">
        <v>14</v>
      </c>
      <c r="E67">
        <v>86</v>
      </c>
    </row>
    <row r="68" spans="1:5" x14ac:dyDescent="0.2">
      <c r="A68" s="21" t="s">
        <v>20</v>
      </c>
      <c r="B68">
        <v>1917</v>
      </c>
      <c r="D68" s="20" t="s">
        <v>14</v>
      </c>
      <c r="E68">
        <v>243</v>
      </c>
    </row>
    <row r="69" spans="1:5" x14ac:dyDescent="0.2">
      <c r="A69" s="21" t="s">
        <v>20</v>
      </c>
      <c r="B69">
        <v>95</v>
      </c>
      <c r="D69" s="20" t="s">
        <v>14</v>
      </c>
      <c r="E69">
        <v>65</v>
      </c>
    </row>
    <row r="70" spans="1:5" x14ac:dyDescent="0.2">
      <c r="A70" s="21" t="s">
        <v>20</v>
      </c>
      <c r="B70">
        <v>147</v>
      </c>
      <c r="D70" s="20" t="s">
        <v>14</v>
      </c>
      <c r="E70">
        <v>100</v>
      </c>
    </row>
    <row r="71" spans="1:5" x14ac:dyDescent="0.2">
      <c r="A71" s="21" t="s">
        <v>20</v>
      </c>
      <c r="B71">
        <v>86</v>
      </c>
      <c r="D71" s="20" t="s">
        <v>14</v>
      </c>
      <c r="E71">
        <v>168</v>
      </c>
    </row>
    <row r="72" spans="1:5" x14ac:dyDescent="0.2">
      <c r="A72" s="21" t="s">
        <v>20</v>
      </c>
      <c r="B72">
        <v>83</v>
      </c>
      <c r="D72" s="20" t="s">
        <v>14</v>
      </c>
      <c r="E72">
        <v>13</v>
      </c>
    </row>
    <row r="73" spans="1:5" x14ac:dyDescent="0.2">
      <c r="A73" s="21" t="s">
        <v>20</v>
      </c>
      <c r="B73">
        <v>676</v>
      </c>
      <c r="D73" s="20" t="s">
        <v>14</v>
      </c>
      <c r="E73">
        <v>1</v>
      </c>
    </row>
    <row r="74" spans="1:5" x14ac:dyDescent="0.2">
      <c r="A74" s="21" t="s">
        <v>20</v>
      </c>
      <c r="B74">
        <v>361</v>
      </c>
      <c r="D74" s="20" t="s">
        <v>14</v>
      </c>
      <c r="E74">
        <v>40</v>
      </c>
    </row>
    <row r="75" spans="1:5" x14ac:dyDescent="0.2">
      <c r="A75" s="21" t="s">
        <v>20</v>
      </c>
      <c r="B75">
        <v>131</v>
      </c>
      <c r="D75" s="20" t="s">
        <v>14</v>
      </c>
      <c r="E75">
        <v>226</v>
      </c>
    </row>
    <row r="76" spans="1:5" x14ac:dyDescent="0.2">
      <c r="A76" s="21" t="s">
        <v>20</v>
      </c>
      <c r="B76">
        <v>126</v>
      </c>
      <c r="D76" s="20" t="s">
        <v>14</v>
      </c>
      <c r="E76">
        <v>1625</v>
      </c>
    </row>
    <row r="77" spans="1:5" x14ac:dyDescent="0.2">
      <c r="A77" s="21" t="s">
        <v>20</v>
      </c>
      <c r="B77">
        <v>275</v>
      </c>
      <c r="D77" s="20" t="s">
        <v>14</v>
      </c>
      <c r="E77">
        <v>143</v>
      </c>
    </row>
    <row r="78" spans="1:5" x14ac:dyDescent="0.2">
      <c r="A78" s="21" t="s">
        <v>20</v>
      </c>
      <c r="B78">
        <v>67</v>
      </c>
      <c r="D78" s="20" t="s">
        <v>14</v>
      </c>
      <c r="E78">
        <v>934</v>
      </c>
    </row>
    <row r="79" spans="1:5" x14ac:dyDescent="0.2">
      <c r="A79" s="21" t="s">
        <v>20</v>
      </c>
      <c r="B79">
        <v>154</v>
      </c>
      <c r="D79" s="20" t="s">
        <v>14</v>
      </c>
      <c r="E79">
        <v>17</v>
      </c>
    </row>
    <row r="80" spans="1:5" x14ac:dyDescent="0.2">
      <c r="A80" s="21" t="s">
        <v>20</v>
      </c>
      <c r="B80">
        <v>1782</v>
      </c>
      <c r="D80" s="20" t="s">
        <v>14</v>
      </c>
      <c r="E80">
        <v>2179</v>
      </c>
    </row>
    <row r="81" spans="1:5" x14ac:dyDescent="0.2">
      <c r="A81" s="21" t="s">
        <v>20</v>
      </c>
      <c r="B81">
        <v>903</v>
      </c>
      <c r="D81" s="20" t="s">
        <v>14</v>
      </c>
      <c r="E81">
        <v>931</v>
      </c>
    </row>
    <row r="82" spans="1:5" x14ac:dyDescent="0.2">
      <c r="A82" s="21" t="s">
        <v>20</v>
      </c>
      <c r="B82">
        <v>94</v>
      </c>
      <c r="D82" s="20" t="s">
        <v>14</v>
      </c>
      <c r="E82">
        <v>92</v>
      </c>
    </row>
    <row r="83" spans="1:5" x14ac:dyDescent="0.2">
      <c r="A83" s="21" t="s">
        <v>20</v>
      </c>
      <c r="B83">
        <v>180</v>
      </c>
      <c r="D83" s="20" t="s">
        <v>14</v>
      </c>
      <c r="E83">
        <v>57</v>
      </c>
    </row>
    <row r="84" spans="1:5" x14ac:dyDescent="0.2">
      <c r="A84" s="21" t="s">
        <v>20</v>
      </c>
      <c r="B84">
        <v>533</v>
      </c>
      <c r="D84" s="20" t="s">
        <v>14</v>
      </c>
      <c r="E84">
        <v>41</v>
      </c>
    </row>
    <row r="85" spans="1:5" x14ac:dyDescent="0.2">
      <c r="A85" s="21" t="s">
        <v>20</v>
      </c>
      <c r="B85">
        <v>2443</v>
      </c>
      <c r="D85" s="20" t="s">
        <v>14</v>
      </c>
      <c r="E85">
        <v>1</v>
      </c>
    </row>
    <row r="86" spans="1:5" x14ac:dyDescent="0.2">
      <c r="A86" s="21" t="s">
        <v>20</v>
      </c>
      <c r="B86">
        <v>89</v>
      </c>
      <c r="D86" s="20" t="s">
        <v>14</v>
      </c>
      <c r="E86">
        <v>101</v>
      </c>
    </row>
    <row r="87" spans="1:5" x14ac:dyDescent="0.2">
      <c r="A87" s="21" t="s">
        <v>20</v>
      </c>
      <c r="B87">
        <v>159</v>
      </c>
      <c r="D87" s="20" t="s">
        <v>14</v>
      </c>
      <c r="E87">
        <v>1335</v>
      </c>
    </row>
    <row r="88" spans="1:5" x14ac:dyDescent="0.2">
      <c r="A88" s="21" t="s">
        <v>20</v>
      </c>
      <c r="B88">
        <v>50</v>
      </c>
      <c r="D88" s="20" t="s">
        <v>14</v>
      </c>
      <c r="E88">
        <v>15</v>
      </c>
    </row>
    <row r="89" spans="1:5" x14ac:dyDescent="0.2">
      <c r="A89" s="21" t="s">
        <v>20</v>
      </c>
      <c r="B89">
        <v>186</v>
      </c>
      <c r="D89" s="20" t="s">
        <v>14</v>
      </c>
      <c r="E89">
        <v>454</v>
      </c>
    </row>
    <row r="90" spans="1:5" x14ac:dyDescent="0.2">
      <c r="A90" s="21" t="s">
        <v>20</v>
      </c>
      <c r="B90">
        <v>1071</v>
      </c>
      <c r="D90" s="20" t="s">
        <v>14</v>
      </c>
      <c r="E90">
        <v>3182</v>
      </c>
    </row>
    <row r="91" spans="1:5" x14ac:dyDescent="0.2">
      <c r="A91" s="21" t="s">
        <v>20</v>
      </c>
      <c r="B91">
        <v>117</v>
      </c>
      <c r="D91" s="20" t="s">
        <v>14</v>
      </c>
      <c r="E91">
        <v>15</v>
      </c>
    </row>
    <row r="92" spans="1:5" x14ac:dyDescent="0.2">
      <c r="A92" s="21" t="s">
        <v>20</v>
      </c>
      <c r="B92">
        <v>70</v>
      </c>
      <c r="D92" s="20" t="s">
        <v>14</v>
      </c>
      <c r="E92">
        <v>133</v>
      </c>
    </row>
    <row r="93" spans="1:5" x14ac:dyDescent="0.2">
      <c r="A93" s="21" t="s">
        <v>20</v>
      </c>
      <c r="B93">
        <v>135</v>
      </c>
      <c r="D93" s="20" t="s">
        <v>14</v>
      </c>
      <c r="E93">
        <v>2062</v>
      </c>
    </row>
    <row r="94" spans="1:5" x14ac:dyDescent="0.2">
      <c r="A94" s="21" t="s">
        <v>20</v>
      </c>
      <c r="B94">
        <v>768</v>
      </c>
      <c r="D94" s="20" t="s">
        <v>14</v>
      </c>
      <c r="E94">
        <v>29</v>
      </c>
    </row>
    <row r="95" spans="1:5" x14ac:dyDescent="0.2">
      <c r="A95" s="21" t="s">
        <v>20</v>
      </c>
      <c r="B95">
        <v>199</v>
      </c>
      <c r="D95" s="20" t="s">
        <v>14</v>
      </c>
      <c r="E95">
        <v>132</v>
      </c>
    </row>
    <row r="96" spans="1:5" x14ac:dyDescent="0.2">
      <c r="A96" s="21" t="s">
        <v>20</v>
      </c>
      <c r="B96">
        <v>107</v>
      </c>
      <c r="D96" s="20" t="s">
        <v>14</v>
      </c>
      <c r="E96">
        <v>137</v>
      </c>
    </row>
    <row r="97" spans="1:5" x14ac:dyDescent="0.2">
      <c r="A97" s="21" t="s">
        <v>20</v>
      </c>
      <c r="B97">
        <v>195</v>
      </c>
      <c r="D97" s="20" t="s">
        <v>14</v>
      </c>
      <c r="E97">
        <v>908</v>
      </c>
    </row>
    <row r="98" spans="1:5" x14ac:dyDescent="0.2">
      <c r="A98" s="21" t="s">
        <v>20</v>
      </c>
      <c r="B98">
        <v>3376</v>
      </c>
      <c r="D98" s="20" t="s">
        <v>14</v>
      </c>
      <c r="E98">
        <v>10</v>
      </c>
    </row>
    <row r="99" spans="1:5" x14ac:dyDescent="0.2">
      <c r="A99" s="21" t="s">
        <v>20</v>
      </c>
      <c r="B99">
        <v>41</v>
      </c>
      <c r="D99" s="20" t="s">
        <v>14</v>
      </c>
      <c r="E99">
        <v>1910</v>
      </c>
    </row>
    <row r="100" spans="1:5" x14ac:dyDescent="0.2">
      <c r="A100" s="21" t="s">
        <v>20</v>
      </c>
      <c r="B100">
        <v>1821</v>
      </c>
      <c r="D100" s="20" t="s">
        <v>14</v>
      </c>
      <c r="E100">
        <v>38</v>
      </c>
    </row>
    <row r="101" spans="1:5" x14ac:dyDescent="0.2">
      <c r="A101" s="21" t="s">
        <v>20</v>
      </c>
      <c r="B101">
        <v>164</v>
      </c>
      <c r="D101" s="20" t="s">
        <v>14</v>
      </c>
      <c r="E101">
        <v>104</v>
      </c>
    </row>
    <row r="102" spans="1:5" x14ac:dyDescent="0.2">
      <c r="A102" s="21" t="s">
        <v>20</v>
      </c>
      <c r="B102">
        <v>157</v>
      </c>
      <c r="D102" s="20" t="s">
        <v>14</v>
      </c>
      <c r="E102">
        <v>49</v>
      </c>
    </row>
    <row r="103" spans="1:5" x14ac:dyDescent="0.2">
      <c r="A103" s="21" t="s">
        <v>20</v>
      </c>
      <c r="B103">
        <v>246</v>
      </c>
      <c r="D103" s="20" t="s">
        <v>14</v>
      </c>
      <c r="E103">
        <v>1</v>
      </c>
    </row>
    <row r="104" spans="1:5" x14ac:dyDescent="0.2">
      <c r="A104" s="21" t="s">
        <v>20</v>
      </c>
      <c r="B104">
        <v>1396</v>
      </c>
      <c r="D104" s="20" t="s">
        <v>14</v>
      </c>
      <c r="E104">
        <v>245</v>
      </c>
    </row>
    <row r="105" spans="1:5" x14ac:dyDescent="0.2">
      <c r="A105" s="21" t="s">
        <v>20</v>
      </c>
      <c r="B105">
        <v>2506</v>
      </c>
      <c r="D105" s="20" t="s">
        <v>14</v>
      </c>
      <c r="E105">
        <v>32</v>
      </c>
    </row>
    <row r="106" spans="1:5" x14ac:dyDescent="0.2">
      <c r="A106" s="21" t="s">
        <v>20</v>
      </c>
      <c r="B106">
        <v>244</v>
      </c>
      <c r="D106" s="20" t="s">
        <v>14</v>
      </c>
      <c r="E106">
        <v>7</v>
      </c>
    </row>
    <row r="107" spans="1:5" x14ac:dyDescent="0.2">
      <c r="A107" s="21" t="s">
        <v>20</v>
      </c>
      <c r="B107">
        <v>146</v>
      </c>
      <c r="D107" s="20" t="s">
        <v>14</v>
      </c>
      <c r="E107">
        <v>803</v>
      </c>
    </row>
    <row r="108" spans="1:5" x14ac:dyDescent="0.2">
      <c r="A108" s="21" t="s">
        <v>20</v>
      </c>
      <c r="B108">
        <v>1267</v>
      </c>
      <c r="D108" s="20" t="s">
        <v>14</v>
      </c>
      <c r="E108">
        <v>16</v>
      </c>
    </row>
    <row r="109" spans="1:5" x14ac:dyDescent="0.2">
      <c r="A109" s="21" t="s">
        <v>20</v>
      </c>
      <c r="B109">
        <v>1561</v>
      </c>
      <c r="D109" s="20" t="s">
        <v>14</v>
      </c>
      <c r="E109">
        <v>31</v>
      </c>
    </row>
    <row r="110" spans="1:5" x14ac:dyDescent="0.2">
      <c r="A110" s="21" t="s">
        <v>20</v>
      </c>
      <c r="B110">
        <v>48</v>
      </c>
      <c r="D110" s="20" t="s">
        <v>14</v>
      </c>
      <c r="E110">
        <v>108</v>
      </c>
    </row>
    <row r="111" spans="1:5" x14ac:dyDescent="0.2">
      <c r="A111" s="21" t="s">
        <v>20</v>
      </c>
      <c r="B111">
        <v>2739</v>
      </c>
      <c r="D111" s="20" t="s">
        <v>14</v>
      </c>
      <c r="E111">
        <v>30</v>
      </c>
    </row>
    <row r="112" spans="1:5" x14ac:dyDescent="0.2">
      <c r="A112" s="21" t="s">
        <v>20</v>
      </c>
      <c r="B112">
        <v>3537</v>
      </c>
      <c r="D112" s="20" t="s">
        <v>14</v>
      </c>
      <c r="E112">
        <v>17</v>
      </c>
    </row>
    <row r="113" spans="1:5" x14ac:dyDescent="0.2">
      <c r="A113" s="21" t="s">
        <v>20</v>
      </c>
      <c r="B113">
        <v>2107</v>
      </c>
      <c r="D113" s="20" t="s">
        <v>14</v>
      </c>
      <c r="E113">
        <v>80</v>
      </c>
    </row>
    <row r="114" spans="1:5" x14ac:dyDescent="0.2">
      <c r="A114" s="21" t="s">
        <v>20</v>
      </c>
      <c r="B114">
        <v>3318</v>
      </c>
      <c r="D114" s="20" t="s">
        <v>14</v>
      </c>
      <c r="E114">
        <v>2468</v>
      </c>
    </row>
    <row r="115" spans="1:5" x14ac:dyDescent="0.2">
      <c r="A115" s="21" t="s">
        <v>20</v>
      </c>
      <c r="B115">
        <v>340</v>
      </c>
      <c r="D115" s="20" t="s">
        <v>14</v>
      </c>
      <c r="E115">
        <v>26</v>
      </c>
    </row>
    <row r="116" spans="1:5" x14ac:dyDescent="0.2">
      <c r="A116" s="21" t="s">
        <v>20</v>
      </c>
      <c r="B116">
        <v>1442</v>
      </c>
      <c r="D116" s="20" t="s">
        <v>14</v>
      </c>
      <c r="E116">
        <v>73</v>
      </c>
    </row>
    <row r="117" spans="1:5" x14ac:dyDescent="0.2">
      <c r="A117" s="21" t="s">
        <v>20</v>
      </c>
      <c r="B117">
        <v>126</v>
      </c>
      <c r="D117" s="20" t="s">
        <v>14</v>
      </c>
      <c r="E117">
        <v>128</v>
      </c>
    </row>
    <row r="118" spans="1:5" x14ac:dyDescent="0.2">
      <c r="A118" s="21" t="s">
        <v>20</v>
      </c>
      <c r="B118">
        <v>524</v>
      </c>
      <c r="D118" s="20" t="s">
        <v>14</v>
      </c>
      <c r="E118">
        <v>33</v>
      </c>
    </row>
    <row r="119" spans="1:5" x14ac:dyDescent="0.2">
      <c r="A119" s="21" t="s">
        <v>20</v>
      </c>
      <c r="B119">
        <v>1989</v>
      </c>
      <c r="D119" s="20" t="s">
        <v>14</v>
      </c>
      <c r="E119">
        <v>1072</v>
      </c>
    </row>
    <row r="120" spans="1:5" x14ac:dyDescent="0.2">
      <c r="A120" s="21" t="s">
        <v>20</v>
      </c>
      <c r="B120">
        <v>157</v>
      </c>
      <c r="D120" s="20" t="s">
        <v>14</v>
      </c>
      <c r="E120">
        <v>393</v>
      </c>
    </row>
    <row r="121" spans="1:5" x14ac:dyDescent="0.2">
      <c r="A121" s="21" t="s">
        <v>20</v>
      </c>
      <c r="B121">
        <v>4498</v>
      </c>
      <c r="D121" s="20" t="s">
        <v>14</v>
      </c>
      <c r="E121">
        <v>1257</v>
      </c>
    </row>
    <row r="122" spans="1:5" x14ac:dyDescent="0.2">
      <c r="A122" s="21" t="s">
        <v>20</v>
      </c>
      <c r="B122">
        <v>80</v>
      </c>
      <c r="D122" s="20" t="s">
        <v>14</v>
      </c>
      <c r="E122">
        <v>328</v>
      </c>
    </row>
    <row r="123" spans="1:5" x14ac:dyDescent="0.2">
      <c r="A123" s="21" t="s">
        <v>20</v>
      </c>
      <c r="B123">
        <v>43</v>
      </c>
      <c r="D123" s="20" t="s">
        <v>14</v>
      </c>
      <c r="E123">
        <v>147</v>
      </c>
    </row>
    <row r="124" spans="1:5" x14ac:dyDescent="0.2">
      <c r="A124" s="21" t="s">
        <v>20</v>
      </c>
      <c r="B124">
        <v>2053</v>
      </c>
      <c r="D124" s="20" t="s">
        <v>14</v>
      </c>
      <c r="E124">
        <v>830</v>
      </c>
    </row>
    <row r="125" spans="1:5" x14ac:dyDescent="0.2">
      <c r="A125" s="21" t="s">
        <v>20</v>
      </c>
      <c r="B125">
        <v>168</v>
      </c>
      <c r="D125" s="20" t="s">
        <v>14</v>
      </c>
      <c r="E125">
        <v>331</v>
      </c>
    </row>
    <row r="126" spans="1:5" x14ac:dyDescent="0.2">
      <c r="A126" s="21" t="s">
        <v>20</v>
      </c>
      <c r="B126">
        <v>4289</v>
      </c>
      <c r="D126" s="20" t="s">
        <v>14</v>
      </c>
      <c r="E126">
        <v>25</v>
      </c>
    </row>
    <row r="127" spans="1:5" x14ac:dyDescent="0.2">
      <c r="A127" s="21" t="s">
        <v>20</v>
      </c>
      <c r="B127">
        <v>165</v>
      </c>
      <c r="D127" s="20" t="s">
        <v>14</v>
      </c>
      <c r="E127">
        <v>3483</v>
      </c>
    </row>
    <row r="128" spans="1:5" x14ac:dyDescent="0.2">
      <c r="A128" s="21" t="s">
        <v>20</v>
      </c>
      <c r="B128">
        <v>1815</v>
      </c>
      <c r="D128" s="20" t="s">
        <v>14</v>
      </c>
      <c r="E128">
        <v>923</v>
      </c>
    </row>
    <row r="129" spans="1:5" x14ac:dyDescent="0.2">
      <c r="A129" s="21" t="s">
        <v>20</v>
      </c>
      <c r="B129">
        <v>397</v>
      </c>
      <c r="D129" s="20" t="s">
        <v>14</v>
      </c>
      <c r="E129">
        <v>1</v>
      </c>
    </row>
    <row r="130" spans="1:5" x14ac:dyDescent="0.2">
      <c r="A130" s="21" t="s">
        <v>20</v>
      </c>
      <c r="B130">
        <v>1539</v>
      </c>
      <c r="D130" s="20" t="s">
        <v>14</v>
      </c>
      <c r="E130">
        <v>33</v>
      </c>
    </row>
    <row r="131" spans="1:5" x14ac:dyDescent="0.2">
      <c r="A131" s="21" t="s">
        <v>20</v>
      </c>
      <c r="B131">
        <v>138</v>
      </c>
      <c r="D131" s="20" t="s">
        <v>14</v>
      </c>
      <c r="E131">
        <v>40</v>
      </c>
    </row>
    <row r="132" spans="1:5" x14ac:dyDescent="0.2">
      <c r="A132" s="21" t="s">
        <v>20</v>
      </c>
      <c r="B132">
        <v>3594</v>
      </c>
      <c r="D132" s="20" t="s">
        <v>14</v>
      </c>
      <c r="E132">
        <v>23</v>
      </c>
    </row>
    <row r="133" spans="1:5" x14ac:dyDescent="0.2">
      <c r="A133" s="21" t="s">
        <v>20</v>
      </c>
      <c r="B133">
        <v>5880</v>
      </c>
      <c r="D133" s="20" t="s">
        <v>14</v>
      </c>
      <c r="E133">
        <v>75</v>
      </c>
    </row>
    <row r="134" spans="1:5" x14ac:dyDescent="0.2">
      <c r="A134" s="21" t="s">
        <v>20</v>
      </c>
      <c r="B134">
        <v>112</v>
      </c>
      <c r="D134" s="20" t="s">
        <v>14</v>
      </c>
      <c r="E134">
        <v>2176</v>
      </c>
    </row>
    <row r="135" spans="1:5" x14ac:dyDescent="0.2">
      <c r="A135" s="21" t="s">
        <v>20</v>
      </c>
      <c r="B135">
        <v>943</v>
      </c>
      <c r="D135" s="20" t="s">
        <v>14</v>
      </c>
      <c r="E135">
        <v>441</v>
      </c>
    </row>
    <row r="136" spans="1:5" x14ac:dyDescent="0.2">
      <c r="A136" s="21" t="s">
        <v>20</v>
      </c>
      <c r="B136">
        <v>2468</v>
      </c>
      <c r="D136" s="20" t="s">
        <v>14</v>
      </c>
      <c r="E136">
        <v>25</v>
      </c>
    </row>
    <row r="137" spans="1:5" x14ac:dyDescent="0.2">
      <c r="A137" s="21" t="s">
        <v>20</v>
      </c>
      <c r="B137">
        <v>2551</v>
      </c>
      <c r="D137" s="20" t="s">
        <v>14</v>
      </c>
      <c r="E137">
        <v>127</v>
      </c>
    </row>
    <row r="138" spans="1:5" x14ac:dyDescent="0.2">
      <c r="A138" s="21" t="s">
        <v>20</v>
      </c>
      <c r="B138">
        <v>101</v>
      </c>
      <c r="D138" s="20" t="s">
        <v>14</v>
      </c>
      <c r="E138">
        <v>355</v>
      </c>
    </row>
    <row r="139" spans="1:5" x14ac:dyDescent="0.2">
      <c r="A139" s="21" t="s">
        <v>20</v>
      </c>
      <c r="B139">
        <v>92</v>
      </c>
      <c r="D139" s="20" t="s">
        <v>14</v>
      </c>
      <c r="E139">
        <v>44</v>
      </c>
    </row>
    <row r="140" spans="1:5" x14ac:dyDescent="0.2">
      <c r="A140" s="21" t="s">
        <v>20</v>
      </c>
      <c r="B140">
        <v>62</v>
      </c>
      <c r="D140" s="20" t="s">
        <v>14</v>
      </c>
      <c r="E140">
        <v>67</v>
      </c>
    </row>
    <row r="141" spans="1:5" x14ac:dyDescent="0.2">
      <c r="A141" s="21" t="s">
        <v>20</v>
      </c>
      <c r="B141">
        <v>149</v>
      </c>
      <c r="D141" s="20" t="s">
        <v>14</v>
      </c>
      <c r="E141">
        <v>1068</v>
      </c>
    </row>
    <row r="142" spans="1:5" x14ac:dyDescent="0.2">
      <c r="A142" s="21" t="s">
        <v>20</v>
      </c>
      <c r="B142">
        <v>329</v>
      </c>
      <c r="D142" s="20" t="s">
        <v>14</v>
      </c>
      <c r="E142">
        <v>424</v>
      </c>
    </row>
    <row r="143" spans="1:5" x14ac:dyDescent="0.2">
      <c r="A143" s="21" t="s">
        <v>20</v>
      </c>
      <c r="B143">
        <v>97</v>
      </c>
      <c r="D143" s="20" t="s">
        <v>14</v>
      </c>
      <c r="E143">
        <v>151</v>
      </c>
    </row>
    <row r="144" spans="1:5" x14ac:dyDescent="0.2">
      <c r="A144" s="21" t="s">
        <v>20</v>
      </c>
      <c r="B144">
        <v>1784</v>
      </c>
      <c r="D144" s="20" t="s">
        <v>14</v>
      </c>
      <c r="E144">
        <v>1608</v>
      </c>
    </row>
    <row r="145" spans="1:5" x14ac:dyDescent="0.2">
      <c r="A145" s="21" t="s">
        <v>20</v>
      </c>
      <c r="B145">
        <v>1684</v>
      </c>
      <c r="D145" s="20" t="s">
        <v>14</v>
      </c>
      <c r="E145">
        <v>941</v>
      </c>
    </row>
    <row r="146" spans="1:5" x14ac:dyDescent="0.2">
      <c r="A146" s="21" t="s">
        <v>20</v>
      </c>
      <c r="B146">
        <v>250</v>
      </c>
      <c r="D146" s="20" t="s">
        <v>14</v>
      </c>
      <c r="E146">
        <v>1</v>
      </c>
    </row>
    <row r="147" spans="1:5" x14ac:dyDescent="0.2">
      <c r="A147" s="21" t="s">
        <v>20</v>
      </c>
      <c r="B147">
        <v>238</v>
      </c>
      <c r="D147" s="20" t="s">
        <v>14</v>
      </c>
      <c r="E147">
        <v>40</v>
      </c>
    </row>
    <row r="148" spans="1:5" x14ac:dyDescent="0.2">
      <c r="A148" s="21" t="s">
        <v>20</v>
      </c>
      <c r="B148">
        <v>53</v>
      </c>
      <c r="D148" s="20" t="s">
        <v>14</v>
      </c>
      <c r="E148">
        <v>3015</v>
      </c>
    </row>
    <row r="149" spans="1:5" x14ac:dyDescent="0.2">
      <c r="A149" s="21" t="s">
        <v>20</v>
      </c>
      <c r="B149">
        <v>214</v>
      </c>
      <c r="D149" s="20" t="s">
        <v>14</v>
      </c>
      <c r="E149">
        <v>435</v>
      </c>
    </row>
    <row r="150" spans="1:5" x14ac:dyDescent="0.2">
      <c r="A150" s="21" t="s">
        <v>20</v>
      </c>
      <c r="B150">
        <v>222</v>
      </c>
      <c r="D150" s="20" t="s">
        <v>14</v>
      </c>
      <c r="E150">
        <v>714</v>
      </c>
    </row>
    <row r="151" spans="1:5" x14ac:dyDescent="0.2">
      <c r="A151" s="21" t="s">
        <v>20</v>
      </c>
      <c r="B151">
        <v>1884</v>
      </c>
      <c r="D151" s="20" t="s">
        <v>14</v>
      </c>
      <c r="E151">
        <v>5497</v>
      </c>
    </row>
    <row r="152" spans="1:5" x14ac:dyDescent="0.2">
      <c r="A152" s="21" t="s">
        <v>20</v>
      </c>
      <c r="B152">
        <v>218</v>
      </c>
      <c r="D152" s="20" t="s">
        <v>14</v>
      </c>
      <c r="E152">
        <v>418</v>
      </c>
    </row>
    <row r="153" spans="1:5" x14ac:dyDescent="0.2">
      <c r="A153" s="21" t="s">
        <v>20</v>
      </c>
      <c r="B153">
        <v>6465</v>
      </c>
      <c r="D153" s="20" t="s">
        <v>14</v>
      </c>
      <c r="E153">
        <v>1439</v>
      </c>
    </row>
    <row r="154" spans="1:5" x14ac:dyDescent="0.2">
      <c r="A154" s="21" t="s">
        <v>20</v>
      </c>
      <c r="B154">
        <v>59</v>
      </c>
      <c r="D154" s="20" t="s">
        <v>14</v>
      </c>
      <c r="E154">
        <v>15</v>
      </c>
    </row>
    <row r="155" spans="1:5" x14ac:dyDescent="0.2">
      <c r="A155" s="21" t="s">
        <v>20</v>
      </c>
      <c r="B155">
        <v>88</v>
      </c>
      <c r="D155" s="20" t="s">
        <v>14</v>
      </c>
      <c r="E155">
        <v>1999</v>
      </c>
    </row>
    <row r="156" spans="1:5" x14ac:dyDescent="0.2">
      <c r="A156" s="21" t="s">
        <v>20</v>
      </c>
      <c r="B156">
        <v>1697</v>
      </c>
      <c r="D156" s="20" t="s">
        <v>14</v>
      </c>
      <c r="E156">
        <v>118</v>
      </c>
    </row>
    <row r="157" spans="1:5" x14ac:dyDescent="0.2">
      <c r="A157" s="21" t="s">
        <v>20</v>
      </c>
      <c r="B157">
        <v>92</v>
      </c>
      <c r="D157" s="20" t="s">
        <v>14</v>
      </c>
      <c r="E157">
        <v>162</v>
      </c>
    </row>
    <row r="158" spans="1:5" x14ac:dyDescent="0.2">
      <c r="A158" s="21" t="s">
        <v>20</v>
      </c>
      <c r="B158">
        <v>186</v>
      </c>
      <c r="D158" s="20" t="s">
        <v>14</v>
      </c>
      <c r="E158">
        <v>83</v>
      </c>
    </row>
    <row r="159" spans="1:5" x14ac:dyDescent="0.2">
      <c r="A159" s="21" t="s">
        <v>20</v>
      </c>
      <c r="B159">
        <v>138</v>
      </c>
      <c r="D159" s="20" t="s">
        <v>14</v>
      </c>
      <c r="E159">
        <v>747</v>
      </c>
    </row>
    <row r="160" spans="1:5" x14ac:dyDescent="0.2">
      <c r="A160" s="21" t="s">
        <v>20</v>
      </c>
      <c r="B160">
        <v>261</v>
      </c>
      <c r="D160" s="20" t="s">
        <v>14</v>
      </c>
      <c r="E160">
        <v>84</v>
      </c>
    </row>
    <row r="161" spans="1:5" x14ac:dyDescent="0.2">
      <c r="A161" s="21" t="s">
        <v>20</v>
      </c>
      <c r="B161">
        <v>107</v>
      </c>
      <c r="D161" s="20" t="s">
        <v>14</v>
      </c>
      <c r="E161">
        <v>91</v>
      </c>
    </row>
    <row r="162" spans="1:5" x14ac:dyDescent="0.2">
      <c r="A162" s="21" t="s">
        <v>20</v>
      </c>
      <c r="B162">
        <v>199</v>
      </c>
      <c r="D162" s="20" t="s">
        <v>14</v>
      </c>
      <c r="E162">
        <v>792</v>
      </c>
    </row>
    <row r="163" spans="1:5" x14ac:dyDescent="0.2">
      <c r="A163" s="21" t="s">
        <v>20</v>
      </c>
      <c r="B163">
        <v>5512</v>
      </c>
      <c r="D163" s="20" t="s">
        <v>14</v>
      </c>
      <c r="E163">
        <v>32</v>
      </c>
    </row>
    <row r="164" spans="1:5" x14ac:dyDescent="0.2">
      <c r="A164" s="21" t="s">
        <v>20</v>
      </c>
      <c r="B164">
        <v>86</v>
      </c>
      <c r="D164" s="20" t="s">
        <v>14</v>
      </c>
      <c r="E164">
        <v>186</v>
      </c>
    </row>
    <row r="165" spans="1:5" x14ac:dyDescent="0.2">
      <c r="A165" s="21" t="s">
        <v>20</v>
      </c>
      <c r="B165">
        <v>2768</v>
      </c>
      <c r="D165" s="20" t="s">
        <v>14</v>
      </c>
      <c r="E165">
        <v>605</v>
      </c>
    </row>
    <row r="166" spans="1:5" x14ac:dyDescent="0.2">
      <c r="A166" s="21" t="s">
        <v>20</v>
      </c>
      <c r="B166">
        <v>48</v>
      </c>
      <c r="D166" s="20" t="s">
        <v>14</v>
      </c>
      <c r="E166">
        <v>1</v>
      </c>
    </row>
    <row r="167" spans="1:5" x14ac:dyDescent="0.2">
      <c r="A167" s="21" t="s">
        <v>20</v>
      </c>
      <c r="B167">
        <v>87</v>
      </c>
      <c r="D167" s="20" t="s">
        <v>14</v>
      </c>
      <c r="E167">
        <v>31</v>
      </c>
    </row>
    <row r="168" spans="1:5" x14ac:dyDescent="0.2">
      <c r="A168" s="21" t="s">
        <v>20</v>
      </c>
      <c r="B168">
        <v>1894</v>
      </c>
      <c r="D168" s="20" t="s">
        <v>14</v>
      </c>
      <c r="E168">
        <v>1181</v>
      </c>
    </row>
    <row r="169" spans="1:5" x14ac:dyDescent="0.2">
      <c r="A169" s="21" t="s">
        <v>20</v>
      </c>
      <c r="B169">
        <v>282</v>
      </c>
      <c r="D169" s="20" t="s">
        <v>14</v>
      </c>
      <c r="E169">
        <v>39</v>
      </c>
    </row>
    <row r="170" spans="1:5" x14ac:dyDescent="0.2">
      <c r="A170" s="21" t="s">
        <v>20</v>
      </c>
      <c r="B170">
        <v>116</v>
      </c>
      <c r="D170" s="20" t="s">
        <v>14</v>
      </c>
      <c r="E170">
        <v>46</v>
      </c>
    </row>
    <row r="171" spans="1:5" x14ac:dyDescent="0.2">
      <c r="A171" s="21" t="s">
        <v>20</v>
      </c>
      <c r="B171">
        <v>83</v>
      </c>
      <c r="D171" s="20" t="s">
        <v>14</v>
      </c>
      <c r="E171">
        <v>105</v>
      </c>
    </row>
    <row r="172" spans="1:5" x14ac:dyDescent="0.2">
      <c r="A172" s="21" t="s">
        <v>20</v>
      </c>
      <c r="B172">
        <v>91</v>
      </c>
      <c r="D172" s="20" t="s">
        <v>14</v>
      </c>
      <c r="E172">
        <v>535</v>
      </c>
    </row>
    <row r="173" spans="1:5" x14ac:dyDescent="0.2">
      <c r="A173" s="21" t="s">
        <v>20</v>
      </c>
      <c r="B173">
        <v>546</v>
      </c>
      <c r="D173" s="20" t="s">
        <v>14</v>
      </c>
      <c r="E173">
        <v>16</v>
      </c>
    </row>
    <row r="174" spans="1:5" x14ac:dyDescent="0.2">
      <c r="A174" s="21" t="s">
        <v>20</v>
      </c>
      <c r="B174">
        <v>393</v>
      </c>
      <c r="D174" s="20" t="s">
        <v>14</v>
      </c>
      <c r="E174">
        <v>575</v>
      </c>
    </row>
    <row r="175" spans="1:5" x14ac:dyDescent="0.2">
      <c r="A175" s="21" t="s">
        <v>20</v>
      </c>
      <c r="B175">
        <v>133</v>
      </c>
      <c r="D175" s="20" t="s">
        <v>14</v>
      </c>
      <c r="E175">
        <v>1120</v>
      </c>
    </row>
    <row r="176" spans="1:5" x14ac:dyDescent="0.2">
      <c r="A176" s="21" t="s">
        <v>20</v>
      </c>
      <c r="B176">
        <v>254</v>
      </c>
      <c r="D176" s="20" t="s">
        <v>14</v>
      </c>
      <c r="E176">
        <v>113</v>
      </c>
    </row>
    <row r="177" spans="1:5" x14ac:dyDescent="0.2">
      <c r="A177" s="21" t="s">
        <v>20</v>
      </c>
      <c r="B177">
        <v>176</v>
      </c>
      <c r="D177" s="20" t="s">
        <v>14</v>
      </c>
      <c r="E177">
        <v>1538</v>
      </c>
    </row>
    <row r="178" spans="1:5" x14ac:dyDescent="0.2">
      <c r="A178" s="21" t="s">
        <v>20</v>
      </c>
      <c r="B178">
        <v>337</v>
      </c>
      <c r="D178" s="20" t="s">
        <v>14</v>
      </c>
      <c r="E178">
        <v>9</v>
      </c>
    </row>
    <row r="179" spans="1:5" x14ac:dyDescent="0.2">
      <c r="A179" s="21" t="s">
        <v>20</v>
      </c>
      <c r="B179">
        <v>107</v>
      </c>
      <c r="D179" s="20" t="s">
        <v>14</v>
      </c>
      <c r="E179">
        <v>554</v>
      </c>
    </row>
    <row r="180" spans="1:5" x14ac:dyDescent="0.2">
      <c r="A180" s="21" t="s">
        <v>20</v>
      </c>
      <c r="B180">
        <v>183</v>
      </c>
      <c r="D180" s="20" t="s">
        <v>14</v>
      </c>
      <c r="E180">
        <v>648</v>
      </c>
    </row>
    <row r="181" spans="1:5" x14ac:dyDescent="0.2">
      <c r="A181" s="21" t="s">
        <v>20</v>
      </c>
      <c r="B181">
        <v>72</v>
      </c>
      <c r="D181" s="20" t="s">
        <v>14</v>
      </c>
      <c r="E181">
        <v>21</v>
      </c>
    </row>
    <row r="182" spans="1:5" x14ac:dyDescent="0.2">
      <c r="A182" s="21" t="s">
        <v>20</v>
      </c>
      <c r="B182">
        <v>295</v>
      </c>
      <c r="D182" s="20" t="s">
        <v>14</v>
      </c>
      <c r="E182">
        <v>54</v>
      </c>
    </row>
    <row r="183" spans="1:5" x14ac:dyDescent="0.2">
      <c r="A183" s="21" t="s">
        <v>20</v>
      </c>
      <c r="B183">
        <v>142</v>
      </c>
      <c r="D183" s="20" t="s">
        <v>14</v>
      </c>
      <c r="E183">
        <v>120</v>
      </c>
    </row>
    <row r="184" spans="1:5" x14ac:dyDescent="0.2">
      <c r="A184" s="21" t="s">
        <v>20</v>
      </c>
      <c r="B184">
        <v>85</v>
      </c>
      <c r="D184" s="20" t="s">
        <v>14</v>
      </c>
      <c r="E184">
        <v>579</v>
      </c>
    </row>
    <row r="185" spans="1:5" x14ac:dyDescent="0.2">
      <c r="A185" s="21" t="s">
        <v>20</v>
      </c>
      <c r="B185">
        <v>659</v>
      </c>
      <c r="D185" s="20" t="s">
        <v>14</v>
      </c>
      <c r="E185">
        <v>2072</v>
      </c>
    </row>
    <row r="186" spans="1:5" x14ac:dyDescent="0.2">
      <c r="A186" s="21" t="s">
        <v>20</v>
      </c>
      <c r="B186">
        <v>121</v>
      </c>
      <c r="D186" s="20" t="s">
        <v>14</v>
      </c>
      <c r="E186">
        <v>0</v>
      </c>
    </row>
    <row r="187" spans="1:5" x14ac:dyDescent="0.2">
      <c r="A187" s="21" t="s">
        <v>20</v>
      </c>
      <c r="B187">
        <v>3742</v>
      </c>
      <c r="D187" s="20" t="s">
        <v>14</v>
      </c>
      <c r="E187">
        <v>1796</v>
      </c>
    </row>
    <row r="188" spans="1:5" x14ac:dyDescent="0.2">
      <c r="A188" s="21" t="s">
        <v>20</v>
      </c>
      <c r="B188">
        <v>223</v>
      </c>
      <c r="D188" s="20" t="s">
        <v>14</v>
      </c>
      <c r="E188">
        <v>62</v>
      </c>
    </row>
    <row r="189" spans="1:5" x14ac:dyDescent="0.2">
      <c r="A189" s="21" t="s">
        <v>20</v>
      </c>
      <c r="B189">
        <v>133</v>
      </c>
      <c r="D189" s="20" t="s">
        <v>14</v>
      </c>
      <c r="E189">
        <v>347</v>
      </c>
    </row>
    <row r="190" spans="1:5" x14ac:dyDescent="0.2">
      <c r="A190" s="21" t="s">
        <v>20</v>
      </c>
      <c r="B190">
        <v>5168</v>
      </c>
      <c r="D190" s="20" t="s">
        <v>14</v>
      </c>
      <c r="E190">
        <v>19</v>
      </c>
    </row>
    <row r="191" spans="1:5" x14ac:dyDescent="0.2">
      <c r="A191" s="21" t="s">
        <v>20</v>
      </c>
      <c r="B191">
        <v>307</v>
      </c>
      <c r="D191" s="20" t="s">
        <v>14</v>
      </c>
      <c r="E191">
        <v>1258</v>
      </c>
    </row>
    <row r="192" spans="1:5" x14ac:dyDescent="0.2">
      <c r="A192" s="21" t="s">
        <v>20</v>
      </c>
      <c r="B192">
        <v>2441</v>
      </c>
      <c r="D192" s="20" t="s">
        <v>14</v>
      </c>
      <c r="E192">
        <v>362</v>
      </c>
    </row>
    <row r="193" spans="1:5" x14ac:dyDescent="0.2">
      <c r="A193" s="21" t="s">
        <v>20</v>
      </c>
      <c r="B193">
        <v>1385</v>
      </c>
      <c r="D193" s="20" t="s">
        <v>14</v>
      </c>
      <c r="E193">
        <v>133</v>
      </c>
    </row>
    <row r="194" spans="1:5" x14ac:dyDescent="0.2">
      <c r="A194" s="21" t="s">
        <v>20</v>
      </c>
      <c r="B194">
        <v>190</v>
      </c>
      <c r="D194" s="20" t="s">
        <v>14</v>
      </c>
      <c r="E194">
        <v>846</v>
      </c>
    </row>
    <row r="195" spans="1:5" x14ac:dyDescent="0.2">
      <c r="A195" s="21" t="s">
        <v>20</v>
      </c>
      <c r="B195">
        <v>470</v>
      </c>
      <c r="D195" s="20" t="s">
        <v>14</v>
      </c>
      <c r="E195">
        <v>10</v>
      </c>
    </row>
    <row r="196" spans="1:5" x14ac:dyDescent="0.2">
      <c r="A196" s="21" t="s">
        <v>20</v>
      </c>
      <c r="B196">
        <v>253</v>
      </c>
      <c r="D196" s="20" t="s">
        <v>14</v>
      </c>
      <c r="E196">
        <v>191</v>
      </c>
    </row>
    <row r="197" spans="1:5" x14ac:dyDescent="0.2">
      <c r="A197" s="21" t="s">
        <v>20</v>
      </c>
      <c r="B197">
        <v>1113</v>
      </c>
      <c r="D197" s="20" t="s">
        <v>14</v>
      </c>
      <c r="E197">
        <v>1979</v>
      </c>
    </row>
    <row r="198" spans="1:5" x14ac:dyDescent="0.2">
      <c r="A198" s="21" t="s">
        <v>20</v>
      </c>
      <c r="B198">
        <v>2283</v>
      </c>
      <c r="D198" s="20" t="s">
        <v>14</v>
      </c>
      <c r="E198">
        <v>63</v>
      </c>
    </row>
    <row r="199" spans="1:5" x14ac:dyDescent="0.2">
      <c r="A199" s="21" t="s">
        <v>20</v>
      </c>
      <c r="B199">
        <v>1095</v>
      </c>
      <c r="D199" s="20" t="s">
        <v>14</v>
      </c>
      <c r="E199">
        <v>6080</v>
      </c>
    </row>
    <row r="200" spans="1:5" x14ac:dyDescent="0.2">
      <c r="A200" s="21" t="s">
        <v>20</v>
      </c>
      <c r="B200">
        <v>1690</v>
      </c>
      <c r="D200" s="20" t="s">
        <v>14</v>
      </c>
      <c r="E200">
        <v>80</v>
      </c>
    </row>
    <row r="201" spans="1:5" x14ac:dyDescent="0.2">
      <c r="A201" s="21" t="s">
        <v>20</v>
      </c>
      <c r="B201">
        <v>191</v>
      </c>
      <c r="D201" s="20" t="s">
        <v>14</v>
      </c>
      <c r="E201">
        <v>9</v>
      </c>
    </row>
    <row r="202" spans="1:5" x14ac:dyDescent="0.2">
      <c r="A202" s="21" t="s">
        <v>20</v>
      </c>
      <c r="B202">
        <v>2013</v>
      </c>
      <c r="D202" s="20" t="s">
        <v>14</v>
      </c>
      <c r="E202">
        <v>1784</v>
      </c>
    </row>
    <row r="203" spans="1:5" x14ac:dyDescent="0.2">
      <c r="A203" s="21" t="s">
        <v>20</v>
      </c>
      <c r="B203">
        <v>1703</v>
      </c>
      <c r="D203" s="20" t="s">
        <v>14</v>
      </c>
      <c r="E203">
        <v>243</v>
      </c>
    </row>
    <row r="204" spans="1:5" x14ac:dyDescent="0.2">
      <c r="A204" s="21" t="s">
        <v>20</v>
      </c>
      <c r="B204">
        <v>80</v>
      </c>
      <c r="D204" s="20" t="s">
        <v>14</v>
      </c>
      <c r="E204">
        <v>1296</v>
      </c>
    </row>
    <row r="205" spans="1:5" x14ac:dyDescent="0.2">
      <c r="A205" s="21" t="s">
        <v>20</v>
      </c>
      <c r="B205">
        <v>41</v>
      </c>
      <c r="D205" s="20" t="s">
        <v>14</v>
      </c>
      <c r="E205">
        <v>77</v>
      </c>
    </row>
    <row r="206" spans="1:5" x14ac:dyDescent="0.2">
      <c r="A206" s="21" t="s">
        <v>20</v>
      </c>
      <c r="B206">
        <v>187</v>
      </c>
      <c r="D206" s="20" t="s">
        <v>14</v>
      </c>
      <c r="E206">
        <v>395</v>
      </c>
    </row>
    <row r="207" spans="1:5" x14ac:dyDescent="0.2">
      <c r="A207" s="21" t="s">
        <v>20</v>
      </c>
      <c r="B207">
        <v>2875</v>
      </c>
      <c r="D207" s="20" t="s">
        <v>14</v>
      </c>
      <c r="E207">
        <v>49</v>
      </c>
    </row>
    <row r="208" spans="1:5" x14ac:dyDescent="0.2">
      <c r="A208" s="21" t="s">
        <v>20</v>
      </c>
      <c r="B208">
        <v>88</v>
      </c>
      <c r="D208" s="20" t="s">
        <v>14</v>
      </c>
      <c r="E208">
        <v>180</v>
      </c>
    </row>
    <row r="209" spans="1:5" x14ac:dyDescent="0.2">
      <c r="A209" s="21" t="s">
        <v>20</v>
      </c>
      <c r="B209">
        <v>191</v>
      </c>
      <c r="D209" s="20" t="s">
        <v>14</v>
      </c>
      <c r="E209">
        <v>2690</v>
      </c>
    </row>
    <row r="210" spans="1:5" x14ac:dyDescent="0.2">
      <c r="A210" s="21" t="s">
        <v>20</v>
      </c>
      <c r="B210">
        <v>139</v>
      </c>
      <c r="D210" s="20" t="s">
        <v>14</v>
      </c>
      <c r="E210">
        <v>2779</v>
      </c>
    </row>
    <row r="211" spans="1:5" x14ac:dyDescent="0.2">
      <c r="A211" s="21" t="s">
        <v>20</v>
      </c>
      <c r="B211">
        <v>186</v>
      </c>
      <c r="D211" s="20" t="s">
        <v>14</v>
      </c>
      <c r="E211">
        <v>92</v>
      </c>
    </row>
    <row r="212" spans="1:5" x14ac:dyDescent="0.2">
      <c r="A212" s="21" t="s">
        <v>20</v>
      </c>
      <c r="B212">
        <v>112</v>
      </c>
      <c r="D212" s="20" t="s">
        <v>14</v>
      </c>
      <c r="E212">
        <v>1028</v>
      </c>
    </row>
    <row r="213" spans="1:5" x14ac:dyDescent="0.2">
      <c r="A213" s="21" t="s">
        <v>20</v>
      </c>
      <c r="B213">
        <v>101</v>
      </c>
      <c r="D213" s="20" t="s">
        <v>14</v>
      </c>
      <c r="E213">
        <v>26</v>
      </c>
    </row>
    <row r="214" spans="1:5" x14ac:dyDescent="0.2">
      <c r="A214" s="21" t="s">
        <v>20</v>
      </c>
      <c r="B214">
        <v>206</v>
      </c>
      <c r="D214" s="20" t="s">
        <v>14</v>
      </c>
      <c r="E214">
        <v>1790</v>
      </c>
    </row>
    <row r="215" spans="1:5" x14ac:dyDescent="0.2">
      <c r="A215" s="21" t="s">
        <v>20</v>
      </c>
      <c r="B215">
        <v>154</v>
      </c>
      <c r="D215" s="20" t="s">
        <v>14</v>
      </c>
      <c r="E215">
        <v>37</v>
      </c>
    </row>
    <row r="216" spans="1:5" x14ac:dyDescent="0.2">
      <c r="A216" s="21" t="s">
        <v>20</v>
      </c>
      <c r="B216">
        <v>5966</v>
      </c>
      <c r="D216" s="20" t="s">
        <v>14</v>
      </c>
      <c r="E216">
        <v>35</v>
      </c>
    </row>
    <row r="217" spans="1:5" x14ac:dyDescent="0.2">
      <c r="A217" s="21" t="s">
        <v>20</v>
      </c>
      <c r="B217">
        <v>169</v>
      </c>
      <c r="D217" s="20" t="s">
        <v>14</v>
      </c>
      <c r="E217">
        <v>558</v>
      </c>
    </row>
    <row r="218" spans="1:5" x14ac:dyDescent="0.2">
      <c r="A218" s="21" t="s">
        <v>20</v>
      </c>
      <c r="B218">
        <v>2106</v>
      </c>
      <c r="D218" s="20" t="s">
        <v>14</v>
      </c>
      <c r="E218">
        <v>64</v>
      </c>
    </row>
    <row r="219" spans="1:5" x14ac:dyDescent="0.2">
      <c r="A219" s="21" t="s">
        <v>20</v>
      </c>
      <c r="B219">
        <v>131</v>
      </c>
      <c r="D219" s="20" t="s">
        <v>14</v>
      </c>
      <c r="E219">
        <v>245</v>
      </c>
    </row>
    <row r="220" spans="1:5" x14ac:dyDescent="0.2">
      <c r="A220" s="21" t="s">
        <v>20</v>
      </c>
      <c r="B220">
        <v>84</v>
      </c>
      <c r="D220" s="20" t="s">
        <v>14</v>
      </c>
      <c r="E220">
        <v>71</v>
      </c>
    </row>
    <row r="221" spans="1:5" x14ac:dyDescent="0.2">
      <c r="A221" s="21" t="s">
        <v>20</v>
      </c>
      <c r="B221">
        <v>155</v>
      </c>
      <c r="D221" s="20" t="s">
        <v>14</v>
      </c>
      <c r="E221">
        <v>42</v>
      </c>
    </row>
    <row r="222" spans="1:5" x14ac:dyDescent="0.2">
      <c r="A222" s="21" t="s">
        <v>20</v>
      </c>
      <c r="B222">
        <v>189</v>
      </c>
      <c r="D222" s="20" t="s">
        <v>14</v>
      </c>
      <c r="E222">
        <v>156</v>
      </c>
    </row>
    <row r="223" spans="1:5" x14ac:dyDescent="0.2">
      <c r="A223" s="21" t="s">
        <v>20</v>
      </c>
      <c r="B223">
        <v>4799</v>
      </c>
      <c r="D223" s="20" t="s">
        <v>14</v>
      </c>
      <c r="E223">
        <v>1368</v>
      </c>
    </row>
    <row r="224" spans="1:5" x14ac:dyDescent="0.2">
      <c r="A224" s="21" t="s">
        <v>20</v>
      </c>
      <c r="B224">
        <v>1137</v>
      </c>
      <c r="D224" s="20" t="s">
        <v>14</v>
      </c>
      <c r="E224">
        <v>102</v>
      </c>
    </row>
    <row r="225" spans="1:5" x14ac:dyDescent="0.2">
      <c r="A225" s="21" t="s">
        <v>20</v>
      </c>
      <c r="B225">
        <v>1152</v>
      </c>
      <c r="D225" s="20" t="s">
        <v>14</v>
      </c>
      <c r="E225">
        <v>86</v>
      </c>
    </row>
    <row r="226" spans="1:5" x14ac:dyDescent="0.2">
      <c r="A226" s="21" t="s">
        <v>20</v>
      </c>
      <c r="B226">
        <v>50</v>
      </c>
      <c r="D226" s="20" t="s">
        <v>14</v>
      </c>
      <c r="E226">
        <v>253</v>
      </c>
    </row>
    <row r="227" spans="1:5" x14ac:dyDescent="0.2">
      <c r="A227" s="21" t="s">
        <v>20</v>
      </c>
      <c r="B227">
        <v>3059</v>
      </c>
      <c r="D227" s="20" t="s">
        <v>14</v>
      </c>
      <c r="E227">
        <v>157</v>
      </c>
    </row>
    <row r="228" spans="1:5" x14ac:dyDescent="0.2">
      <c r="A228" s="21" t="s">
        <v>20</v>
      </c>
      <c r="B228">
        <v>34</v>
      </c>
      <c r="D228" s="20" t="s">
        <v>14</v>
      </c>
      <c r="E228">
        <v>183</v>
      </c>
    </row>
    <row r="229" spans="1:5" x14ac:dyDescent="0.2">
      <c r="A229" s="21" t="s">
        <v>20</v>
      </c>
      <c r="B229">
        <v>220</v>
      </c>
      <c r="D229" s="20" t="s">
        <v>14</v>
      </c>
      <c r="E229">
        <v>82</v>
      </c>
    </row>
    <row r="230" spans="1:5" x14ac:dyDescent="0.2">
      <c r="A230" s="21" t="s">
        <v>20</v>
      </c>
      <c r="B230">
        <v>1604</v>
      </c>
      <c r="D230" s="20" t="s">
        <v>14</v>
      </c>
      <c r="E230">
        <v>1</v>
      </c>
    </row>
    <row r="231" spans="1:5" x14ac:dyDescent="0.2">
      <c r="A231" s="21" t="s">
        <v>20</v>
      </c>
      <c r="B231">
        <v>454</v>
      </c>
      <c r="D231" s="20" t="s">
        <v>14</v>
      </c>
      <c r="E231">
        <v>1198</v>
      </c>
    </row>
    <row r="232" spans="1:5" x14ac:dyDescent="0.2">
      <c r="A232" s="21" t="s">
        <v>20</v>
      </c>
      <c r="B232">
        <v>123</v>
      </c>
      <c r="D232" s="20" t="s">
        <v>14</v>
      </c>
      <c r="E232">
        <v>648</v>
      </c>
    </row>
    <row r="233" spans="1:5" x14ac:dyDescent="0.2">
      <c r="A233" s="21" t="s">
        <v>20</v>
      </c>
      <c r="B233">
        <v>299</v>
      </c>
      <c r="D233" s="20" t="s">
        <v>14</v>
      </c>
      <c r="E233">
        <v>64</v>
      </c>
    </row>
    <row r="234" spans="1:5" x14ac:dyDescent="0.2">
      <c r="A234" s="21" t="s">
        <v>20</v>
      </c>
      <c r="B234">
        <v>2237</v>
      </c>
      <c r="D234" s="20" t="s">
        <v>14</v>
      </c>
      <c r="E234">
        <v>62</v>
      </c>
    </row>
    <row r="235" spans="1:5" x14ac:dyDescent="0.2">
      <c r="A235" s="21" t="s">
        <v>20</v>
      </c>
      <c r="B235">
        <v>645</v>
      </c>
      <c r="D235" s="20" t="s">
        <v>14</v>
      </c>
      <c r="E235">
        <v>750</v>
      </c>
    </row>
    <row r="236" spans="1:5" x14ac:dyDescent="0.2">
      <c r="A236" s="21" t="s">
        <v>20</v>
      </c>
      <c r="B236">
        <v>484</v>
      </c>
      <c r="D236" s="20" t="s">
        <v>14</v>
      </c>
      <c r="E236">
        <v>105</v>
      </c>
    </row>
    <row r="237" spans="1:5" x14ac:dyDescent="0.2">
      <c r="A237" s="21" t="s">
        <v>20</v>
      </c>
      <c r="B237">
        <v>154</v>
      </c>
      <c r="D237" s="20" t="s">
        <v>14</v>
      </c>
      <c r="E237">
        <v>2604</v>
      </c>
    </row>
    <row r="238" spans="1:5" x14ac:dyDescent="0.2">
      <c r="A238" s="21" t="s">
        <v>20</v>
      </c>
      <c r="B238">
        <v>82</v>
      </c>
      <c r="D238" s="20" t="s">
        <v>14</v>
      </c>
      <c r="E238">
        <v>65</v>
      </c>
    </row>
    <row r="239" spans="1:5" x14ac:dyDescent="0.2">
      <c r="A239" s="21" t="s">
        <v>20</v>
      </c>
      <c r="B239">
        <v>134</v>
      </c>
      <c r="D239" s="20" t="s">
        <v>14</v>
      </c>
      <c r="E239">
        <v>94</v>
      </c>
    </row>
    <row r="240" spans="1:5" x14ac:dyDescent="0.2">
      <c r="A240" s="21" t="s">
        <v>20</v>
      </c>
      <c r="B240">
        <v>5203</v>
      </c>
      <c r="D240" s="20" t="s">
        <v>14</v>
      </c>
      <c r="E240">
        <v>257</v>
      </c>
    </row>
    <row r="241" spans="1:5" x14ac:dyDescent="0.2">
      <c r="A241" s="21" t="s">
        <v>20</v>
      </c>
      <c r="B241">
        <v>94</v>
      </c>
      <c r="D241" s="20" t="s">
        <v>14</v>
      </c>
      <c r="E241">
        <v>2928</v>
      </c>
    </row>
    <row r="242" spans="1:5" x14ac:dyDescent="0.2">
      <c r="A242" s="21" t="s">
        <v>20</v>
      </c>
      <c r="B242">
        <v>205</v>
      </c>
      <c r="D242" s="20" t="s">
        <v>14</v>
      </c>
      <c r="E242">
        <v>4697</v>
      </c>
    </row>
    <row r="243" spans="1:5" x14ac:dyDescent="0.2">
      <c r="A243" s="21" t="s">
        <v>20</v>
      </c>
      <c r="B243">
        <v>92</v>
      </c>
      <c r="D243" s="20" t="s">
        <v>14</v>
      </c>
      <c r="E243">
        <v>2915</v>
      </c>
    </row>
    <row r="244" spans="1:5" x14ac:dyDescent="0.2">
      <c r="A244" s="21" t="s">
        <v>20</v>
      </c>
      <c r="B244">
        <v>219</v>
      </c>
      <c r="D244" s="20" t="s">
        <v>14</v>
      </c>
      <c r="E244">
        <v>18</v>
      </c>
    </row>
    <row r="245" spans="1:5" x14ac:dyDescent="0.2">
      <c r="A245" s="21" t="s">
        <v>20</v>
      </c>
      <c r="B245">
        <v>2526</v>
      </c>
      <c r="D245" s="20" t="s">
        <v>14</v>
      </c>
      <c r="E245">
        <v>602</v>
      </c>
    </row>
    <row r="246" spans="1:5" x14ac:dyDescent="0.2">
      <c r="A246" s="21" t="s">
        <v>20</v>
      </c>
      <c r="B246">
        <v>94</v>
      </c>
      <c r="D246" s="20" t="s">
        <v>14</v>
      </c>
      <c r="E246">
        <v>1</v>
      </c>
    </row>
    <row r="247" spans="1:5" x14ac:dyDescent="0.2">
      <c r="A247" s="21" t="s">
        <v>20</v>
      </c>
      <c r="B247">
        <v>1713</v>
      </c>
      <c r="D247" s="20" t="s">
        <v>14</v>
      </c>
      <c r="E247">
        <v>3868</v>
      </c>
    </row>
    <row r="248" spans="1:5" x14ac:dyDescent="0.2">
      <c r="A248" s="21" t="s">
        <v>20</v>
      </c>
      <c r="B248">
        <v>249</v>
      </c>
      <c r="D248" s="20" t="s">
        <v>14</v>
      </c>
      <c r="E248">
        <v>504</v>
      </c>
    </row>
    <row r="249" spans="1:5" x14ac:dyDescent="0.2">
      <c r="A249" s="21" t="s">
        <v>20</v>
      </c>
      <c r="B249">
        <v>192</v>
      </c>
      <c r="D249" s="20" t="s">
        <v>14</v>
      </c>
      <c r="E249">
        <v>14</v>
      </c>
    </row>
    <row r="250" spans="1:5" x14ac:dyDescent="0.2">
      <c r="A250" s="21" t="s">
        <v>20</v>
      </c>
      <c r="B250">
        <v>247</v>
      </c>
      <c r="D250" s="20" t="s">
        <v>14</v>
      </c>
      <c r="E250">
        <v>750</v>
      </c>
    </row>
    <row r="251" spans="1:5" x14ac:dyDescent="0.2">
      <c r="A251" s="21" t="s">
        <v>20</v>
      </c>
      <c r="B251">
        <v>2293</v>
      </c>
      <c r="D251" s="20" t="s">
        <v>14</v>
      </c>
      <c r="E251">
        <v>77</v>
      </c>
    </row>
    <row r="252" spans="1:5" x14ac:dyDescent="0.2">
      <c r="A252" s="21" t="s">
        <v>20</v>
      </c>
      <c r="B252">
        <v>3131</v>
      </c>
      <c r="D252" s="20" t="s">
        <v>14</v>
      </c>
      <c r="E252">
        <v>752</v>
      </c>
    </row>
    <row r="253" spans="1:5" x14ac:dyDescent="0.2">
      <c r="A253" s="21" t="s">
        <v>20</v>
      </c>
      <c r="B253">
        <v>143</v>
      </c>
      <c r="D253" s="20" t="s">
        <v>14</v>
      </c>
      <c r="E253">
        <v>131</v>
      </c>
    </row>
    <row r="254" spans="1:5" x14ac:dyDescent="0.2">
      <c r="A254" s="21" t="s">
        <v>20</v>
      </c>
      <c r="B254">
        <v>296</v>
      </c>
      <c r="D254" s="20" t="s">
        <v>14</v>
      </c>
      <c r="E254">
        <v>87</v>
      </c>
    </row>
    <row r="255" spans="1:5" x14ac:dyDescent="0.2">
      <c r="A255" s="21" t="s">
        <v>20</v>
      </c>
      <c r="B255">
        <v>170</v>
      </c>
      <c r="D255" s="20" t="s">
        <v>14</v>
      </c>
      <c r="E255">
        <v>1063</v>
      </c>
    </row>
    <row r="256" spans="1:5" x14ac:dyDescent="0.2">
      <c r="A256" s="21" t="s">
        <v>20</v>
      </c>
      <c r="B256">
        <v>86</v>
      </c>
      <c r="D256" s="20" t="s">
        <v>14</v>
      </c>
      <c r="E256">
        <v>76</v>
      </c>
    </row>
    <row r="257" spans="1:5" x14ac:dyDescent="0.2">
      <c r="A257" s="21" t="s">
        <v>20</v>
      </c>
      <c r="B257">
        <v>6286</v>
      </c>
      <c r="D257" s="20" t="s">
        <v>14</v>
      </c>
      <c r="E257">
        <v>4428</v>
      </c>
    </row>
    <row r="258" spans="1:5" x14ac:dyDescent="0.2">
      <c r="A258" s="21" t="s">
        <v>20</v>
      </c>
      <c r="B258">
        <v>3727</v>
      </c>
      <c r="D258" s="20" t="s">
        <v>14</v>
      </c>
      <c r="E258">
        <v>58</v>
      </c>
    </row>
    <row r="259" spans="1:5" x14ac:dyDescent="0.2">
      <c r="A259" s="21" t="s">
        <v>20</v>
      </c>
      <c r="B259">
        <v>1605</v>
      </c>
      <c r="D259" s="20" t="s">
        <v>14</v>
      </c>
      <c r="E259">
        <v>111</v>
      </c>
    </row>
    <row r="260" spans="1:5" x14ac:dyDescent="0.2">
      <c r="A260" s="21" t="s">
        <v>20</v>
      </c>
      <c r="B260">
        <v>2120</v>
      </c>
      <c r="D260" s="20" t="s">
        <v>14</v>
      </c>
      <c r="E260">
        <v>2955</v>
      </c>
    </row>
    <row r="261" spans="1:5" x14ac:dyDescent="0.2">
      <c r="A261" s="21" t="s">
        <v>20</v>
      </c>
      <c r="B261">
        <v>50</v>
      </c>
      <c r="D261" s="20" t="s">
        <v>14</v>
      </c>
      <c r="E261">
        <v>1657</v>
      </c>
    </row>
    <row r="262" spans="1:5" x14ac:dyDescent="0.2">
      <c r="A262" s="21" t="s">
        <v>20</v>
      </c>
      <c r="B262">
        <v>2080</v>
      </c>
      <c r="D262" s="20" t="s">
        <v>14</v>
      </c>
      <c r="E262">
        <v>926</v>
      </c>
    </row>
    <row r="263" spans="1:5" x14ac:dyDescent="0.2">
      <c r="A263" s="21" t="s">
        <v>20</v>
      </c>
      <c r="B263">
        <v>2105</v>
      </c>
      <c r="D263" s="20" t="s">
        <v>14</v>
      </c>
      <c r="E263">
        <v>77</v>
      </c>
    </row>
    <row r="264" spans="1:5" x14ac:dyDescent="0.2">
      <c r="A264" s="21" t="s">
        <v>20</v>
      </c>
      <c r="B264">
        <v>2436</v>
      </c>
      <c r="D264" s="20" t="s">
        <v>14</v>
      </c>
      <c r="E264">
        <v>1748</v>
      </c>
    </row>
    <row r="265" spans="1:5" x14ac:dyDescent="0.2">
      <c r="A265" s="21" t="s">
        <v>20</v>
      </c>
      <c r="B265">
        <v>80</v>
      </c>
      <c r="D265" s="20" t="s">
        <v>14</v>
      </c>
      <c r="E265">
        <v>79</v>
      </c>
    </row>
    <row r="266" spans="1:5" x14ac:dyDescent="0.2">
      <c r="A266" s="21" t="s">
        <v>20</v>
      </c>
      <c r="B266">
        <v>42</v>
      </c>
      <c r="D266" s="20" t="s">
        <v>14</v>
      </c>
      <c r="E266">
        <v>889</v>
      </c>
    </row>
    <row r="267" spans="1:5" x14ac:dyDescent="0.2">
      <c r="A267" s="21" t="s">
        <v>20</v>
      </c>
      <c r="B267">
        <v>139</v>
      </c>
      <c r="D267" s="20" t="s">
        <v>14</v>
      </c>
      <c r="E267">
        <v>56</v>
      </c>
    </row>
    <row r="268" spans="1:5" x14ac:dyDescent="0.2">
      <c r="A268" s="21" t="s">
        <v>20</v>
      </c>
      <c r="B268">
        <v>159</v>
      </c>
      <c r="D268" s="20" t="s">
        <v>14</v>
      </c>
      <c r="E268">
        <v>1</v>
      </c>
    </row>
    <row r="269" spans="1:5" x14ac:dyDescent="0.2">
      <c r="A269" s="21" t="s">
        <v>20</v>
      </c>
      <c r="B269">
        <v>381</v>
      </c>
      <c r="D269" s="20" t="s">
        <v>14</v>
      </c>
      <c r="E269">
        <v>83</v>
      </c>
    </row>
    <row r="270" spans="1:5" x14ac:dyDescent="0.2">
      <c r="A270" s="21" t="s">
        <v>20</v>
      </c>
      <c r="B270">
        <v>194</v>
      </c>
      <c r="D270" s="20" t="s">
        <v>14</v>
      </c>
      <c r="E270">
        <v>2025</v>
      </c>
    </row>
    <row r="271" spans="1:5" x14ac:dyDescent="0.2">
      <c r="A271" s="21" t="s">
        <v>20</v>
      </c>
      <c r="B271">
        <v>106</v>
      </c>
      <c r="D271" s="20" t="s">
        <v>14</v>
      </c>
      <c r="E271">
        <v>14</v>
      </c>
    </row>
    <row r="272" spans="1:5" x14ac:dyDescent="0.2">
      <c r="A272" s="21" t="s">
        <v>20</v>
      </c>
      <c r="B272">
        <v>142</v>
      </c>
      <c r="D272" s="20" t="s">
        <v>14</v>
      </c>
      <c r="E272">
        <v>656</v>
      </c>
    </row>
    <row r="273" spans="1:5" x14ac:dyDescent="0.2">
      <c r="A273" s="21" t="s">
        <v>20</v>
      </c>
      <c r="B273">
        <v>211</v>
      </c>
      <c r="D273" s="20" t="s">
        <v>14</v>
      </c>
      <c r="E273">
        <v>1596</v>
      </c>
    </row>
    <row r="274" spans="1:5" x14ac:dyDescent="0.2">
      <c r="A274" s="21" t="s">
        <v>20</v>
      </c>
      <c r="B274">
        <v>2756</v>
      </c>
      <c r="D274" s="20" t="s">
        <v>14</v>
      </c>
      <c r="E274">
        <v>10</v>
      </c>
    </row>
    <row r="275" spans="1:5" x14ac:dyDescent="0.2">
      <c r="A275" s="21" t="s">
        <v>20</v>
      </c>
      <c r="B275">
        <v>173</v>
      </c>
      <c r="D275" s="20" t="s">
        <v>14</v>
      </c>
      <c r="E275">
        <v>1121</v>
      </c>
    </row>
    <row r="276" spans="1:5" x14ac:dyDescent="0.2">
      <c r="A276" s="21" t="s">
        <v>20</v>
      </c>
      <c r="B276">
        <v>87</v>
      </c>
      <c r="D276" s="20" t="s">
        <v>14</v>
      </c>
      <c r="E276">
        <v>15</v>
      </c>
    </row>
    <row r="277" spans="1:5" x14ac:dyDescent="0.2">
      <c r="A277" s="21" t="s">
        <v>20</v>
      </c>
      <c r="B277">
        <v>1572</v>
      </c>
      <c r="D277" s="20" t="s">
        <v>14</v>
      </c>
      <c r="E277">
        <v>191</v>
      </c>
    </row>
    <row r="278" spans="1:5" x14ac:dyDescent="0.2">
      <c r="A278" s="21" t="s">
        <v>20</v>
      </c>
      <c r="B278">
        <v>2346</v>
      </c>
      <c r="D278" s="20" t="s">
        <v>14</v>
      </c>
      <c r="E278">
        <v>16</v>
      </c>
    </row>
    <row r="279" spans="1:5" x14ac:dyDescent="0.2">
      <c r="A279" s="21" t="s">
        <v>20</v>
      </c>
      <c r="B279">
        <v>115</v>
      </c>
      <c r="D279" s="20" t="s">
        <v>14</v>
      </c>
      <c r="E279">
        <v>17</v>
      </c>
    </row>
    <row r="280" spans="1:5" x14ac:dyDescent="0.2">
      <c r="A280" s="21" t="s">
        <v>20</v>
      </c>
      <c r="B280">
        <v>85</v>
      </c>
      <c r="D280" s="20" t="s">
        <v>14</v>
      </c>
      <c r="E280">
        <v>34</v>
      </c>
    </row>
    <row r="281" spans="1:5" x14ac:dyDescent="0.2">
      <c r="A281" s="21" t="s">
        <v>20</v>
      </c>
      <c r="B281">
        <v>144</v>
      </c>
      <c r="D281" s="20" t="s">
        <v>14</v>
      </c>
      <c r="E281">
        <v>1</v>
      </c>
    </row>
    <row r="282" spans="1:5" x14ac:dyDescent="0.2">
      <c r="A282" s="21" t="s">
        <v>20</v>
      </c>
      <c r="B282">
        <v>2443</v>
      </c>
      <c r="D282" s="20" t="s">
        <v>14</v>
      </c>
      <c r="E282">
        <v>1274</v>
      </c>
    </row>
    <row r="283" spans="1:5" x14ac:dyDescent="0.2">
      <c r="A283" s="21" t="s">
        <v>20</v>
      </c>
      <c r="B283">
        <v>64</v>
      </c>
      <c r="D283" s="20" t="s">
        <v>14</v>
      </c>
      <c r="E283">
        <v>210</v>
      </c>
    </row>
    <row r="284" spans="1:5" x14ac:dyDescent="0.2">
      <c r="A284" s="21" t="s">
        <v>20</v>
      </c>
      <c r="B284">
        <v>268</v>
      </c>
      <c r="D284" s="20" t="s">
        <v>14</v>
      </c>
      <c r="E284">
        <v>248</v>
      </c>
    </row>
    <row r="285" spans="1:5" x14ac:dyDescent="0.2">
      <c r="A285" s="21" t="s">
        <v>20</v>
      </c>
      <c r="B285">
        <v>195</v>
      </c>
      <c r="D285" s="20" t="s">
        <v>14</v>
      </c>
      <c r="E285">
        <v>513</v>
      </c>
    </row>
    <row r="286" spans="1:5" x14ac:dyDescent="0.2">
      <c r="A286" s="21" t="s">
        <v>20</v>
      </c>
      <c r="B286">
        <v>186</v>
      </c>
      <c r="D286" s="20" t="s">
        <v>14</v>
      </c>
      <c r="E286">
        <v>3410</v>
      </c>
    </row>
    <row r="287" spans="1:5" x14ac:dyDescent="0.2">
      <c r="A287" s="21" t="s">
        <v>20</v>
      </c>
      <c r="B287">
        <v>460</v>
      </c>
      <c r="D287" s="20" t="s">
        <v>14</v>
      </c>
      <c r="E287">
        <v>10</v>
      </c>
    </row>
    <row r="288" spans="1:5" x14ac:dyDescent="0.2">
      <c r="A288" s="21" t="s">
        <v>20</v>
      </c>
      <c r="B288">
        <v>2528</v>
      </c>
      <c r="D288" s="20" t="s">
        <v>14</v>
      </c>
      <c r="E288">
        <v>2201</v>
      </c>
    </row>
    <row r="289" spans="1:5" x14ac:dyDescent="0.2">
      <c r="A289" s="21" t="s">
        <v>20</v>
      </c>
      <c r="B289">
        <v>3657</v>
      </c>
      <c r="D289" s="20" t="s">
        <v>14</v>
      </c>
      <c r="E289">
        <v>676</v>
      </c>
    </row>
    <row r="290" spans="1:5" x14ac:dyDescent="0.2">
      <c r="A290" s="21" t="s">
        <v>20</v>
      </c>
      <c r="B290">
        <v>131</v>
      </c>
      <c r="D290" s="20" t="s">
        <v>14</v>
      </c>
      <c r="E290">
        <v>831</v>
      </c>
    </row>
    <row r="291" spans="1:5" x14ac:dyDescent="0.2">
      <c r="A291" s="21" t="s">
        <v>20</v>
      </c>
      <c r="B291">
        <v>239</v>
      </c>
      <c r="D291" s="20" t="s">
        <v>14</v>
      </c>
      <c r="E291">
        <v>859</v>
      </c>
    </row>
    <row r="292" spans="1:5" x14ac:dyDescent="0.2">
      <c r="A292" s="21" t="s">
        <v>20</v>
      </c>
      <c r="B292">
        <v>78</v>
      </c>
      <c r="D292" s="20" t="s">
        <v>14</v>
      </c>
      <c r="E292">
        <v>45</v>
      </c>
    </row>
    <row r="293" spans="1:5" x14ac:dyDescent="0.2">
      <c r="A293" s="21" t="s">
        <v>20</v>
      </c>
      <c r="B293">
        <v>1773</v>
      </c>
      <c r="D293" s="20" t="s">
        <v>14</v>
      </c>
      <c r="E293">
        <v>6</v>
      </c>
    </row>
    <row r="294" spans="1:5" x14ac:dyDescent="0.2">
      <c r="A294" s="21" t="s">
        <v>20</v>
      </c>
      <c r="B294">
        <v>32</v>
      </c>
      <c r="D294" s="20" t="s">
        <v>14</v>
      </c>
      <c r="E294">
        <v>7</v>
      </c>
    </row>
    <row r="295" spans="1:5" x14ac:dyDescent="0.2">
      <c r="A295" s="21" t="s">
        <v>20</v>
      </c>
      <c r="B295">
        <v>369</v>
      </c>
      <c r="D295" s="20" t="s">
        <v>14</v>
      </c>
      <c r="E295">
        <v>31</v>
      </c>
    </row>
    <row r="296" spans="1:5" x14ac:dyDescent="0.2">
      <c r="A296" s="21" t="s">
        <v>20</v>
      </c>
      <c r="B296">
        <v>89</v>
      </c>
      <c r="D296" s="20" t="s">
        <v>14</v>
      </c>
      <c r="E296">
        <v>78</v>
      </c>
    </row>
    <row r="297" spans="1:5" x14ac:dyDescent="0.2">
      <c r="A297" s="21" t="s">
        <v>20</v>
      </c>
      <c r="B297">
        <v>147</v>
      </c>
      <c r="D297" s="20" t="s">
        <v>14</v>
      </c>
      <c r="E297">
        <v>1225</v>
      </c>
    </row>
    <row r="298" spans="1:5" x14ac:dyDescent="0.2">
      <c r="A298" s="21" t="s">
        <v>20</v>
      </c>
      <c r="B298">
        <v>126</v>
      </c>
      <c r="D298" s="20" t="s">
        <v>14</v>
      </c>
      <c r="E298">
        <v>1</v>
      </c>
    </row>
    <row r="299" spans="1:5" x14ac:dyDescent="0.2">
      <c r="A299" s="21" t="s">
        <v>20</v>
      </c>
      <c r="B299">
        <v>2218</v>
      </c>
      <c r="D299" s="20" t="s">
        <v>14</v>
      </c>
      <c r="E299">
        <v>67</v>
      </c>
    </row>
    <row r="300" spans="1:5" x14ac:dyDescent="0.2">
      <c r="A300" s="21" t="s">
        <v>20</v>
      </c>
      <c r="B300">
        <v>202</v>
      </c>
      <c r="D300" s="20" t="s">
        <v>14</v>
      </c>
      <c r="E300">
        <v>19</v>
      </c>
    </row>
    <row r="301" spans="1:5" x14ac:dyDescent="0.2">
      <c r="A301" s="21" t="s">
        <v>20</v>
      </c>
      <c r="B301">
        <v>140</v>
      </c>
      <c r="D301" s="20" t="s">
        <v>14</v>
      </c>
      <c r="E301">
        <v>2108</v>
      </c>
    </row>
    <row r="302" spans="1:5" x14ac:dyDescent="0.2">
      <c r="A302" s="21" t="s">
        <v>20</v>
      </c>
      <c r="B302">
        <v>1052</v>
      </c>
      <c r="D302" s="20" t="s">
        <v>14</v>
      </c>
      <c r="E302">
        <v>679</v>
      </c>
    </row>
    <row r="303" spans="1:5" x14ac:dyDescent="0.2">
      <c r="A303" s="21" t="s">
        <v>20</v>
      </c>
      <c r="B303">
        <v>247</v>
      </c>
      <c r="D303" s="20" t="s">
        <v>14</v>
      </c>
      <c r="E303">
        <v>36</v>
      </c>
    </row>
    <row r="304" spans="1:5" x14ac:dyDescent="0.2">
      <c r="A304" s="21" t="s">
        <v>20</v>
      </c>
      <c r="B304">
        <v>84</v>
      </c>
      <c r="D304" s="20" t="s">
        <v>14</v>
      </c>
      <c r="E304">
        <v>47</v>
      </c>
    </row>
    <row r="305" spans="1:5" x14ac:dyDescent="0.2">
      <c r="A305" s="21" t="s">
        <v>20</v>
      </c>
      <c r="B305">
        <v>88</v>
      </c>
      <c r="D305" s="20" t="s">
        <v>14</v>
      </c>
      <c r="E305">
        <v>70</v>
      </c>
    </row>
    <row r="306" spans="1:5" x14ac:dyDescent="0.2">
      <c r="A306" s="21" t="s">
        <v>20</v>
      </c>
      <c r="B306">
        <v>156</v>
      </c>
      <c r="D306" s="20" t="s">
        <v>14</v>
      </c>
      <c r="E306">
        <v>154</v>
      </c>
    </row>
    <row r="307" spans="1:5" x14ac:dyDescent="0.2">
      <c r="A307" s="21" t="s">
        <v>20</v>
      </c>
      <c r="B307">
        <v>2985</v>
      </c>
      <c r="D307" s="20" t="s">
        <v>14</v>
      </c>
      <c r="E307">
        <v>22</v>
      </c>
    </row>
    <row r="308" spans="1:5" x14ac:dyDescent="0.2">
      <c r="A308" s="21" t="s">
        <v>20</v>
      </c>
      <c r="B308">
        <v>762</v>
      </c>
      <c r="D308" s="20" t="s">
        <v>14</v>
      </c>
      <c r="E308">
        <v>1758</v>
      </c>
    </row>
    <row r="309" spans="1:5" x14ac:dyDescent="0.2">
      <c r="A309" s="21" t="s">
        <v>20</v>
      </c>
      <c r="B309">
        <v>554</v>
      </c>
      <c r="D309" s="20" t="s">
        <v>14</v>
      </c>
      <c r="E309">
        <v>94</v>
      </c>
    </row>
    <row r="310" spans="1:5" x14ac:dyDescent="0.2">
      <c r="A310" s="21" t="s">
        <v>20</v>
      </c>
      <c r="B310">
        <v>135</v>
      </c>
      <c r="D310" s="20" t="s">
        <v>14</v>
      </c>
      <c r="E310">
        <v>33</v>
      </c>
    </row>
    <row r="311" spans="1:5" x14ac:dyDescent="0.2">
      <c r="A311" s="21" t="s">
        <v>20</v>
      </c>
      <c r="B311">
        <v>122</v>
      </c>
      <c r="D311" s="20" t="s">
        <v>14</v>
      </c>
      <c r="E311">
        <v>1</v>
      </c>
    </row>
    <row r="312" spans="1:5" x14ac:dyDescent="0.2">
      <c r="A312" s="21" t="s">
        <v>20</v>
      </c>
      <c r="B312">
        <v>221</v>
      </c>
      <c r="D312" s="20" t="s">
        <v>14</v>
      </c>
      <c r="E312">
        <v>31</v>
      </c>
    </row>
    <row r="313" spans="1:5" x14ac:dyDescent="0.2">
      <c r="A313" s="21" t="s">
        <v>20</v>
      </c>
      <c r="B313">
        <v>126</v>
      </c>
      <c r="D313" s="20" t="s">
        <v>14</v>
      </c>
      <c r="E313">
        <v>35</v>
      </c>
    </row>
    <row r="314" spans="1:5" x14ac:dyDescent="0.2">
      <c r="A314" s="21" t="s">
        <v>20</v>
      </c>
      <c r="B314">
        <v>1022</v>
      </c>
      <c r="D314" s="20" t="s">
        <v>14</v>
      </c>
      <c r="E314">
        <v>63</v>
      </c>
    </row>
    <row r="315" spans="1:5" x14ac:dyDescent="0.2">
      <c r="A315" s="21" t="s">
        <v>20</v>
      </c>
      <c r="B315">
        <v>3177</v>
      </c>
      <c r="D315" s="20" t="s">
        <v>14</v>
      </c>
      <c r="E315">
        <v>526</v>
      </c>
    </row>
    <row r="316" spans="1:5" x14ac:dyDescent="0.2">
      <c r="A316" s="21" t="s">
        <v>20</v>
      </c>
      <c r="B316">
        <v>198</v>
      </c>
      <c r="D316" s="20" t="s">
        <v>14</v>
      </c>
      <c r="E316">
        <v>121</v>
      </c>
    </row>
    <row r="317" spans="1:5" x14ac:dyDescent="0.2">
      <c r="A317" s="21" t="s">
        <v>20</v>
      </c>
      <c r="B317">
        <v>85</v>
      </c>
      <c r="D317" s="20" t="s">
        <v>14</v>
      </c>
      <c r="E317">
        <v>67</v>
      </c>
    </row>
    <row r="318" spans="1:5" x14ac:dyDescent="0.2">
      <c r="A318" s="21" t="s">
        <v>20</v>
      </c>
      <c r="B318">
        <v>3596</v>
      </c>
      <c r="D318" s="20" t="s">
        <v>14</v>
      </c>
      <c r="E318">
        <v>57</v>
      </c>
    </row>
    <row r="319" spans="1:5" x14ac:dyDescent="0.2">
      <c r="A319" s="21" t="s">
        <v>20</v>
      </c>
      <c r="B319">
        <v>244</v>
      </c>
      <c r="D319" s="20" t="s">
        <v>14</v>
      </c>
      <c r="E319">
        <v>1229</v>
      </c>
    </row>
    <row r="320" spans="1:5" x14ac:dyDescent="0.2">
      <c r="A320" s="21" t="s">
        <v>20</v>
      </c>
      <c r="B320">
        <v>5180</v>
      </c>
      <c r="D320" s="20" t="s">
        <v>14</v>
      </c>
      <c r="E320">
        <v>12</v>
      </c>
    </row>
    <row r="321" spans="1:5" x14ac:dyDescent="0.2">
      <c r="A321" s="21" t="s">
        <v>20</v>
      </c>
      <c r="B321">
        <v>589</v>
      </c>
      <c r="D321" s="20" t="s">
        <v>14</v>
      </c>
      <c r="E321">
        <v>452</v>
      </c>
    </row>
    <row r="322" spans="1:5" x14ac:dyDescent="0.2">
      <c r="A322" s="21" t="s">
        <v>20</v>
      </c>
      <c r="B322">
        <v>2725</v>
      </c>
      <c r="D322" s="20" t="s">
        <v>14</v>
      </c>
      <c r="E322">
        <v>1886</v>
      </c>
    </row>
    <row r="323" spans="1:5" x14ac:dyDescent="0.2">
      <c r="A323" s="21" t="s">
        <v>20</v>
      </c>
      <c r="B323">
        <v>300</v>
      </c>
      <c r="D323" s="20" t="s">
        <v>14</v>
      </c>
      <c r="E323">
        <v>1825</v>
      </c>
    </row>
    <row r="324" spans="1:5" x14ac:dyDescent="0.2">
      <c r="A324" s="21" t="s">
        <v>20</v>
      </c>
      <c r="B324">
        <v>144</v>
      </c>
      <c r="D324" s="20" t="s">
        <v>14</v>
      </c>
      <c r="E324">
        <v>31</v>
      </c>
    </row>
    <row r="325" spans="1:5" x14ac:dyDescent="0.2">
      <c r="A325" s="21" t="s">
        <v>20</v>
      </c>
      <c r="B325">
        <v>87</v>
      </c>
      <c r="D325" s="20" t="s">
        <v>14</v>
      </c>
      <c r="E325">
        <v>107</v>
      </c>
    </row>
    <row r="326" spans="1:5" x14ac:dyDescent="0.2">
      <c r="A326" s="21" t="s">
        <v>20</v>
      </c>
      <c r="B326">
        <v>3116</v>
      </c>
      <c r="D326" s="20" t="s">
        <v>14</v>
      </c>
      <c r="E326">
        <v>27</v>
      </c>
    </row>
    <row r="327" spans="1:5" x14ac:dyDescent="0.2">
      <c r="A327" s="21" t="s">
        <v>20</v>
      </c>
      <c r="B327">
        <v>909</v>
      </c>
      <c r="D327" s="20" t="s">
        <v>14</v>
      </c>
      <c r="E327">
        <v>1221</v>
      </c>
    </row>
    <row r="328" spans="1:5" x14ac:dyDescent="0.2">
      <c r="A328" s="21" t="s">
        <v>20</v>
      </c>
      <c r="B328">
        <v>1613</v>
      </c>
      <c r="D328" s="20" t="s">
        <v>14</v>
      </c>
      <c r="E328">
        <v>1</v>
      </c>
    </row>
    <row r="329" spans="1:5" x14ac:dyDescent="0.2">
      <c r="A329" s="21" t="s">
        <v>20</v>
      </c>
      <c r="B329">
        <v>136</v>
      </c>
      <c r="D329" s="20" t="s">
        <v>14</v>
      </c>
      <c r="E329">
        <v>16</v>
      </c>
    </row>
    <row r="330" spans="1:5" x14ac:dyDescent="0.2">
      <c r="A330" s="21" t="s">
        <v>20</v>
      </c>
      <c r="B330">
        <v>130</v>
      </c>
      <c r="D330" s="20" t="s">
        <v>14</v>
      </c>
      <c r="E330">
        <v>41</v>
      </c>
    </row>
    <row r="331" spans="1:5" x14ac:dyDescent="0.2">
      <c r="A331" s="21" t="s">
        <v>20</v>
      </c>
      <c r="B331">
        <v>102</v>
      </c>
      <c r="D331" s="20" t="s">
        <v>14</v>
      </c>
      <c r="E331">
        <v>523</v>
      </c>
    </row>
    <row r="332" spans="1:5" x14ac:dyDescent="0.2">
      <c r="A332" s="21" t="s">
        <v>20</v>
      </c>
      <c r="B332">
        <v>4006</v>
      </c>
      <c r="D332" s="20" t="s">
        <v>14</v>
      </c>
      <c r="E332">
        <v>141</v>
      </c>
    </row>
    <row r="333" spans="1:5" x14ac:dyDescent="0.2">
      <c r="A333" s="21" t="s">
        <v>20</v>
      </c>
      <c r="B333">
        <v>1629</v>
      </c>
      <c r="D333" s="20" t="s">
        <v>14</v>
      </c>
      <c r="E333">
        <v>52</v>
      </c>
    </row>
    <row r="334" spans="1:5" x14ac:dyDescent="0.2">
      <c r="A334" s="21" t="s">
        <v>20</v>
      </c>
      <c r="B334">
        <v>2188</v>
      </c>
      <c r="D334" s="20" t="s">
        <v>14</v>
      </c>
      <c r="E334">
        <v>225</v>
      </c>
    </row>
    <row r="335" spans="1:5" x14ac:dyDescent="0.2">
      <c r="A335" s="21" t="s">
        <v>20</v>
      </c>
      <c r="B335">
        <v>2409</v>
      </c>
      <c r="D335" s="20" t="s">
        <v>14</v>
      </c>
      <c r="E335">
        <v>38</v>
      </c>
    </row>
    <row r="336" spans="1:5" x14ac:dyDescent="0.2">
      <c r="A336" s="21" t="s">
        <v>20</v>
      </c>
      <c r="B336">
        <v>194</v>
      </c>
      <c r="D336" s="20" t="s">
        <v>14</v>
      </c>
      <c r="E336">
        <v>15</v>
      </c>
    </row>
    <row r="337" spans="1:5" x14ac:dyDescent="0.2">
      <c r="A337" s="21" t="s">
        <v>20</v>
      </c>
      <c r="B337">
        <v>1140</v>
      </c>
      <c r="D337" s="20" t="s">
        <v>14</v>
      </c>
      <c r="E337">
        <v>37</v>
      </c>
    </row>
    <row r="338" spans="1:5" x14ac:dyDescent="0.2">
      <c r="A338" s="21" t="s">
        <v>20</v>
      </c>
      <c r="B338">
        <v>102</v>
      </c>
      <c r="D338" s="20" t="s">
        <v>14</v>
      </c>
      <c r="E338">
        <v>112</v>
      </c>
    </row>
    <row r="339" spans="1:5" x14ac:dyDescent="0.2">
      <c r="A339" s="21" t="s">
        <v>20</v>
      </c>
      <c r="B339">
        <v>2857</v>
      </c>
      <c r="D339" s="20" t="s">
        <v>14</v>
      </c>
      <c r="E339">
        <v>21</v>
      </c>
    </row>
    <row r="340" spans="1:5" x14ac:dyDescent="0.2">
      <c r="A340" s="21" t="s">
        <v>20</v>
      </c>
      <c r="B340">
        <v>107</v>
      </c>
      <c r="D340" s="20" t="s">
        <v>14</v>
      </c>
      <c r="E340">
        <v>67</v>
      </c>
    </row>
    <row r="341" spans="1:5" x14ac:dyDescent="0.2">
      <c r="A341" s="21" t="s">
        <v>20</v>
      </c>
      <c r="B341">
        <v>160</v>
      </c>
      <c r="D341" s="20" t="s">
        <v>14</v>
      </c>
      <c r="E341">
        <v>78</v>
      </c>
    </row>
    <row r="342" spans="1:5" x14ac:dyDescent="0.2">
      <c r="A342" s="21" t="s">
        <v>20</v>
      </c>
      <c r="B342">
        <v>2230</v>
      </c>
      <c r="D342" s="20" t="s">
        <v>14</v>
      </c>
      <c r="E342">
        <v>67</v>
      </c>
    </row>
    <row r="343" spans="1:5" x14ac:dyDescent="0.2">
      <c r="A343" s="21" t="s">
        <v>20</v>
      </c>
      <c r="B343">
        <v>316</v>
      </c>
      <c r="D343" s="20" t="s">
        <v>14</v>
      </c>
      <c r="E343">
        <v>263</v>
      </c>
    </row>
    <row r="344" spans="1:5" x14ac:dyDescent="0.2">
      <c r="A344" s="21" t="s">
        <v>20</v>
      </c>
      <c r="B344">
        <v>117</v>
      </c>
      <c r="D344" s="20" t="s">
        <v>14</v>
      </c>
      <c r="E344">
        <v>1691</v>
      </c>
    </row>
    <row r="345" spans="1:5" x14ac:dyDescent="0.2">
      <c r="A345" s="21" t="s">
        <v>20</v>
      </c>
      <c r="B345">
        <v>6406</v>
      </c>
      <c r="D345" s="20" t="s">
        <v>14</v>
      </c>
      <c r="E345">
        <v>181</v>
      </c>
    </row>
    <row r="346" spans="1:5" x14ac:dyDescent="0.2">
      <c r="A346" s="21" t="s">
        <v>20</v>
      </c>
      <c r="B346">
        <v>192</v>
      </c>
      <c r="D346" s="20" t="s">
        <v>14</v>
      </c>
      <c r="E346">
        <v>13</v>
      </c>
    </row>
    <row r="347" spans="1:5" x14ac:dyDescent="0.2">
      <c r="A347" s="21" t="s">
        <v>20</v>
      </c>
      <c r="B347">
        <v>26</v>
      </c>
      <c r="D347" s="20" t="s">
        <v>14</v>
      </c>
      <c r="E347">
        <v>1</v>
      </c>
    </row>
    <row r="348" spans="1:5" x14ac:dyDescent="0.2">
      <c r="A348" s="21" t="s">
        <v>20</v>
      </c>
      <c r="B348">
        <v>723</v>
      </c>
      <c r="D348" s="20" t="s">
        <v>14</v>
      </c>
      <c r="E348">
        <v>21</v>
      </c>
    </row>
    <row r="349" spans="1:5" x14ac:dyDescent="0.2">
      <c r="A349" s="21" t="s">
        <v>20</v>
      </c>
      <c r="B349">
        <v>170</v>
      </c>
      <c r="D349" s="20" t="s">
        <v>14</v>
      </c>
      <c r="E349">
        <v>830</v>
      </c>
    </row>
    <row r="350" spans="1:5" x14ac:dyDescent="0.2">
      <c r="A350" s="21" t="s">
        <v>20</v>
      </c>
      <c r="B350">
        <v>238</v>
      </c>
      <c r="D350" s="20" t="s">
        <v>14</v>
      </c>
      <c r="E350">
        <v>130</v>
      </c>
    </row>
    <row r="351" spans="1:5" x14ac:dyDescent="0.2">
      <c r="A351" s="21" t="s">
        <v>20</v>
      </c>
      <c r="B351">
        <v>55</v>
      </c>
      <c r="D351" s="20" t="s">
        <v>14</v>
      </c>
      <c r="E351">
        <v>55</v>
      </c>
    </row>
    <row r="352" spans="1:5" x14ac:dyDescent="0.2">
      <c r="A352" s="21" t="s">
        <v>20</v>
      </c>
      <c r="B352">
        <v>128</v>
      </c>
      <c r="D352" s="20" t="s">
        <v>14</v>
      </c>
      <c r="E352">
        <v>114</v>
      </c>
    </row>
    <row r="353" spans="1:5" x14ac:dyDescent="0.2">
      <c r="A353" s="21" t="s">
        <v>20</v>
      </c>
      <c r="B353">
        <v>2144</v>
      </c>
      <c r="D353" s="20" t="s">
        <v>14</v>
      </c>
      <c r="E353">
        <v>594</v>
      </c>
    </row>
    <row r="354" spans="1:5" x14ac:dyDescent="0.2">
      <c r="A354" s="21" t="s">
        <v>20</v>
      </c>
      <c r="B354">
        <v>2693</v>
      </c>
      <c r="D354" s="20" t="s">
        <v>14</v>
      </c>
      <c r="E354">
        <v>24</v>
      </c>
    </row>
    <row r="355" spans="1:5" x14ac:dyDescent="0.2">
      <c r="A355" s="21" t="s">
        <v>20</v>
      </c>
      <c r="B355">
        <v>432</v>
      </c>
      <c r="D355" s="20" t="s">
        <v>14</v>
      </c>
      <c r="E355">
        <v>252</v>
      </c>
    </row>
    <row r="356" spans="1:5" x14ac:dyDescent="0.2">
      <c r="A356" s="21" t="s">
        <v>20</v>
      </c>
      <c r="B356">
        <v>189</v>
      </c>
      <c r="D356" s="20" t="s">
        <v>14</v>
      </c>
      <c r="E356">
        <v>67</v>
      </c>
    </row>
    <row r="357" spans="1:5" x14ac:dyDescent="0.2">
      <c r="A357" s="21" t="s">
        <v>20</v>
      </c>
      <c r="B357">
        <v>154</v>
      </c>
      <c r="D357" s="20" t="s">
        <v>14</v>
      </c>
      <c r="E357">
        <v>742</v>
      </c>
    </row>
    <row r="358" spans="1:5" x14ac:dyDescent="0.2">
      <c r="A358" s="21" t="s">
        <v>20</v>
      </c>
      <c r="B358">
        <v>96</v>
      </c>
      <c r="D358" s="20" t="s">
        <v>14</v>
      </c>
      <c r="E358">
        <v>75</v>
      </c>
    </row>
    <row r="359" spans="1:5" x14ac:dyDescent="0.2">
      <c r="A359" s="21" t="s">
        <v>20</v>
      </c>
      <c r="B359">
        <v>3063</v>
      </c>
      <c r="D359" s="20" t="s">
        <v>14</v>
      </c>
      <c r="E359">
        <v>4405</v>
      </c>
    </row>
    <row r="360" spans="1:5" x14ac:dyDescent="0.2">
      <c r="A360" s="21" t="s">
        <v>20</v>
      </c>
      <c r="B360">
        <v>2266</v>
      </c>
      <c r="D360" s="20" t="s">
        <v>14</v>
      </c>
      <c r="E360">
        <v>92</v>
      </c>
    </row>
    <row r="361" spans="1:5" x14ac:dyDescent="0.2">
      <c r="A361" s="21" t="s">
        <v>20</v>
      </c>
      <c r="B361">
        <v>194</v>
      </c>
      <c r="D361" s="20" t="s">
        <v>14</v>
      </c>
      <c r="E361">
        <v>64</v>
      </c>
    </row>
    <row r="362" spans="1:5" x14ac:dyDescent="0.2">
      <c r="A362" s="21" t="s">
        <v>20</v>
      </c>
      <c r="B362">
        <v>129</v>
      </c>
      <c r="D362" s="20" t="s">
        <v>14</v>
      </c>
      <c r="E362">
        <v>64</v>
      </c>
    </row>
    <row r="363" spans="1:5" x14ac:dyDescent="0.2">
      <c r="A363" s="21" t="s">
        <v>20</v>
      </c>
      <c r="B363">
        <v>375</v>
      </c>
      <c r="D363" s="20" t="s">
        <v>14</v>
      </c>
      <c r="E363">
        <v>842</v>
      </c>
    </row>
    <row r="364" spans="1:5" x14ac:dyDescent="0.2">
      <c r="A364" s="21" t="s">
        <v>20</v>
      </c>
      <c r="B364">
        <v>409</v>
      </c>
    </row>
    <row r="365" spans="1:5" x14ac:dyDescent="0.2">
      <c r="A365" s="21" t="s">
        <v>20</v>
      </c>
      <c r="B365">
        <v>234</v>
      </c>
    </row>
    <row r="366" spans="1:5" x14ac:dyDescent="0.2">
      <c r="A366" s="21" t="s">
        <v>20</v>
      </c>
      <c r="B366">
        <v>3016</v>
      </c>
    </row>
    <row r="367" spans="1:5" x14ac:dyDescent="0.2">
      <c r="A367" s="21" t="s">
        <v>20</v>
      </c>
      <c r="B367">
        <v>264</v>
      </c>
    </row>
    <row r="368" spans="1:5" x14ac:dyDescent="0.2">
      <c r="A368" s="21" t="s">
        <v>20</v>
      </c>
      <c r="B368">
        <v>272</v>
      </c>
    </row>
    <row r="369" spans="1:2" x14ac:dyDescent="0.2">
      <c r="A369" s="21" t="s">
        <v>20</v>
      </c>
      <c r="B369">
        <v>419</v>
      </c>
    </row>
    <row r="370" spans="1:2" x14ac:dyDescent="0.2">
      <c r="A370" s="21" t="s">
        <v>20</v>
      </c>
      <c r="B370">
        <v>1621</v>
      </c>
    </row>
    <row r="371" spans="1:2" x14ac:dyDescent="0.2">
      <c r="A371" s="21" t="s">
        <v>20</v>
      </c>
      <c r="B371">
        <v>1101</v>
      </c>
    </row>
    <row r="372" spans="1:2" x14ac:dyDescent="0.2">
      <c r="A372" s="21" t="s">
        <v>20</v>
      </c>
      <c r="B372">
        <v>1073</v>
      </c>
    </row>
    <row r="373" spans="1:2" x14ac:dyDescent="0.2">
      <c r="A373" s="21" t="s">
        <v>20</v>
      </c>
      <c r="B373">
        <v>331</v>
      </c>
    </row>
    <row r="374" spans="1:2" x14ac:dyDescent="0.2">
      <c r="A374" s="21" t="s">
        <v>20</v>
      </c>
      <c r="B374">
        <v>1170</v>
      </c>
    </row>
    <row r="375" spans="1:2" x14ac:dyDescent="0.2">
      <c r="A375" s="21" t="s">
        <v>20</v>
      </c>
      <c r="B375">
        <v>363</v>
      </c>
    </row>
    <row r="376" spans="1:2" x14ac:dyDescent="0.2">
      <c r="A376" s="21" t="s">
        <v>20</v>
      </c>
      <c r="B376">
        <v>103</v>
      </c>
    </row>
    <row r="377" spans="1:2" x14ac:dyDescent="0.2">
      <c r="A377" s="21" t="s">
        <v>20</v>
      </c>
      <c r="B377">
        <v>147</v>
      </c>
    </row>
    <row r="378" spans="1:2" x14ac:dyDescent="0.2">
      <c r="A378" s="21" t="s">
        <v>20</v>
      </c>
      <c r="B378">
        <v>110</v>
      </c>
    </row>
    <row r="379" spans="1:2" x14ac:dyDescent="0.2">
      <c r="A379" s="21" t="s">
        <v>20</v>
      </c>
      <c r="B379">
        <v>134</v>
      </c>
    </row>
    <row r="380" spans="1:2" x14ac:dyDescent="0.2">
      <c r="A380" s="21" t="s">
        <v>20</v>
      </c>
      <c r="B380">
        <v>269</v>
      </c>
    </row>
    <row r="381" spans="1:2" x14ac:dyDescent="0.2">
      <c r="A381" s="21" t="s">
        <v>20</v>
      </c>
      <c r="B381">
        <v>175</v>
      </c>
    </row>
    <row r="382" spans="1:2" x14ac:dyDescent="0.2">
      <c r="A382" s="21" t="s">
        <v>20</v>
      </c>
      <c r="B382">
        <v>69</v>
      </c>
    </row>
    <row r="383" spans="1:2" x14ac:dyDescent="0.2">
      <c r="A383" s="21" t="s">
        <v>20</v>
      </c>
      <c r="B383">
        <v>190</v>
      </c>
    </row>
    <row r="384" spans="1:2" x14ac:dyDescent="0.2">
      <c r="A384" s="21" t="s">
        <v>20</v>
      </c>
      <c r="B384">
        <v>237</v>
      </c>
    </row>
    <row r="385" spans="1:2" x14ac:dyDescent="0.2">
      <c r="A385" s="21" t="s">
        <v>20</v>
      </c>
      <c r="B385">
        <v>196</v>
      </c>
    </row>
    <row r="386" spans="1:2" x14ac:dyDescent="0.2">
      <c r="A386" s="21" t="s">
        <v>20</v>
      </c>
      <c r="B386">
        <v>7295</v>
      </c>
    </row>
    <row r="387" spans="1:2" x14ac:dyDescent="0.2">
      <c r="A387" s="21" t="s">
        <v>20</v>
      </c>
      <c r="B387">
        <v>2893</v>
      </c>
    </row>
    <row r="388" spans="1:2" x14ac:dyDescent="0.2">
      <c r="A388" s="21" t="s">
        <v>20</v>
      </c>
      <c r="B388">
        <v>820</v>
      </c>
    </row>
    <row r="389" spans="1:2" x14ac:dyDescent="0.2">
      <c r="A389" s="21" t="s">
        <v>20</v>
      </c>
      <c r="B389">
        <v>2038</v>
      </c>
    </row>
    <row r="390" spans="1:2" x14ac:dyDescent="0.2">
      <c r="A390" s="21" t="s">
        <v>20</v>
      </c>
      <c r="B390">
        <v>116</v>
      </c>
    </row>
    <row r="391" spans="1:2" x14ac:dyDescent="0.2">
      <c r="A391" s="21" t="s">
        <v>20</v>
      </c>
      <c r="B391">
        <v>1345</v>
      </c>
    </row>
    <row r="392" spans="1:2" x14ac:dyDescent="0.2">
      <c r="A392" s="21" t="s">
        <v>20</v>
      </c>
      <c r="B392">
        <v>168</v>
      </c>
    </row>
    <row r="393" spans="1:2" x14ac:dyDescent="0.2">
      <c r="A393" s="21" t="s">
        <v>20</v>
      </c>
      <c r="B393">
        <v>137</v>
      </c>
    </row>
    <row r="394" spans="1:2" x14ac:dyDescent="0.2">
      <c r="A394" s="21" t="s">
        <v>20</v>
      </c>
      <c r="B394">
        <v>186</v>
      </c>
    </row>
    <row r="395" spans="1:2" x14ac:dyDescent="0.2">
      <c r="A395" s="21" t="s">
        <v>20</v>
      </c>
      <c r="B395">
        <v>125</v>
      </c>
    </row>
    <row r="396" spans="1:2" x14ac:dyDescent="0.2">
      <c r="A396" s="21" t="s">
        <v>20</v>
      </c>
      <c r="B396">
        <v>202</v>
      </c>
    </row>
    <row r="397" spans="1:2" x14ac:dyDescent="0.2">
      <c r="A397" s="21" t="s">
        <v>20</v>
      </c>
      <c r="B397">
        <v>103</v>
      </c>
    </row>
    <row r="398" spans="1:2" x14ac:dyDescent="0.2">
      <c r="A398" s="21" t="s">
        <v>20</v>
      </c>
      <c r="B398">
        <v>1785</v>
      </c>
    </row>
    <row r="399" spans="1:2" x14ac:dyDescent="0.2">
      <c r="A399" s="21" t="s">
        <v>20</v>
      </c>
      <c r="B399">
        <v>157</v>
      </c>
    </row>
    <row r="400" spans="1:2" x14ac:dyDescent="0.2">
      <c r="A400" s="21" t="s">
        <v>20</v>
      </c>
      <c r="B400">
        <v>555</v>
      </c>
    </row>
    <row r="401" spans="1:2" x14ac:dyDescent="0.2">
      <c r="A401" s="21" t="s">
        <v>20</v>
      </c>
      <c r="B401">
        <v>297</v>
      </c>
    </row>
    <row r="402" spans="1:2" x14ac:dyDescent="0.2">
      <c r="A402" s="21" t="s">
        <v>20</v>
      </c>
      <c r="B402">
        <v>123</v>
      </c>
    </row>
    <row r="403" spans="1:2" x14ac:dyDescent="0.2">
      <c r="A403" s="21" t="s">
        <v>20</v>
      </c>
      <c r="B403">
        <v>3036</v>
      </c>
    </row>
    <row r="404" spans="1:2" x14ac:dyDescent="0.2">
      <c r="A404" s="21" t="s">
        <v>20</v>
      </c>
      <c r="B404">
        <v>144</v>
      </c>
    </row>
    <row r="405" spans="1:2" x14ac:dyDescent="0.2">
      <c r="A405" s="21" t="s">
        <v>20</v>
      </c>
      <c r="B405">
        <v>121</v>
      </c>
    </row>
    <row r="406" spans="1:2" x14ac:dyDescent="0.2">
      <c r="A406" s="21" t="s">
        <v>20</v>
      </c>
      <c r="B406">
        <v>181</v>
      </c>
    </row>
    <row r="407" spans="1:2" x14ac:dyDescent="0.2">
      <c r="A407" s="21" t="s">
        <v>20</v>
      </c>
      <c r="B407">
        <v>122</v>
      </c>
    </row>
    <row r="408" spans="1:2" x14ac:dyDescent="0.2">
      <c r="A408" s="21" t="s">
        <v>20</v>
      </c>
      <c r="B408">
        <v>1071</v>
      </c>
    </row>
    <row r="409" spans="1:2" x14ac:dyDescent="0.2">
      <c r="A409" s="21" t="s">
        <v>20</v>
      </c>
      <c r="B409">
        <v>980</v>
      </c>
    </row>
    <row r="410" spans="1:2" x14ac:dyDescent="0.2">
      <c r="A410" s="21" t="s">
        <v>20</v>
      </c>
      <c r="B410">
        <v>536</v>
      </c>
    </row>
    <row r="411" spans="1:2" x14ac:dyDescent="0.2">
      <c r="A411" s="21" t="s">
        <v>20</v>
      </c>
      <c r="B411">
        <v>1991</v>
      </c>
    </row>
    <row r="412" spans="1:2" x14ac:dyDescent="0.2">
      <c r="A412" s="21" t="s">
        <v>20</v>
      </c>
      <c r="B412">
        <v>180</v>
      </c>
    </row>
    <row r="413" spans="1:2" x14ac:dyDescent="0.2">
      <c r="A413" s="21" t="s">
        <v>20</v>
      </c>
      <c r="B413">
        <v>130</v>
      </c>
    </row>
    <row r="414" spans="1:2" x14ac:dyDescent="0.2">
      <c r="A414" s="21" t="s">
        <v>20</v>
      </c>
      <c r="B414">
        <v>122</v>
      </c>
    </row>
    <row r="415" spans="1:2" x14ac:dyDescent="0.2">
      <c r="A415" s="21" t="s">
        <v>20</v>
      </c>
      <c r="B415">
        <v>140</v>
      </c>
    </row>
    <row r="416" spans="1:2" x14ac:dyDescent="0.2">
      <c r="A416" s="21" t="s">
        <v>20</v>
      </c>
      <c r="B416">
        <v>3388</v>
      </c>
    </row>
    <row r="417" spans="1:2" x14ac:dyDescent="0.2">
      <c r="A417" s="21" t="s">
        <v>20</v>
      </c>
      <c r="B417">
        <v>280</v>
      </c>
    </row>
    <row r="418" spans="1:2" x14ac:dyDescent="0.2">
      <c r="A418" s="21" t="s">
        <v>20</v>
      </c>
      <c r="B418">
        <v>366</v>
      </c>
    </row>
    <row r="419" spans="1:2" x14ac:dyDescent="0.2">
      <c r="A419" s="21" t="s">
        <v>20</v>
      </c>
      <c r="B419">
        <v>270</v>
      </c>
    </row>
    <row r="420" spans="1:2" x14ac:dyDescent="0.2">
      <c r="A420" s="21" t="s">
        <v>20</v>
      </c>
      <c r="B420">
        <v>137</v>
      </c>
    </row>
    <row r="421" spans="1:2" x14ac:dyDescent="0.2">
      <c r="A421" s="21" t="s">
        <v>20</v>
      </c>
      <c r="B421">
        <v>3205</v>
      </c>
    </row>
    <row r="422" spans="1:2" x14ac:dyDescent="0.2">
      <c r="A422" s="21" t="s">
        <v>20</v>
      </c>
      <c r="B422">
        <v>288</v>
      </c>
    </row>
    <row r="423" spans="1:2" x14ac:dyDescent="0.2">
      <c r="A423" s="21" t="s">
        <v>20</v>
      </c>
      <c r="B423">
        <v>148</v>
      </c>
    </row>
    <row r="424" spans="1:2" x14ac:dyDescent="0.2">
      <c r="A424" s="21" t="s">
        <v>20</v>
      </c>
      <c r="B424">
        <v>114</v>
      </c>
    </row>
    <row r="425" spans="1:2" x14ac:dyDescent="0.2">
      <c r="A425" s="21" t="s">
        <v>20</v>
      </c>
      <c r="B425">
        <v>1518</v>
      </c>
    </row>
    <row r="426" spans="1:2" x14ac:dyDescent="0.2">
      <c r="A426" s="21" t="s">
        <v>20</v>
      </c>
      <c r="B426">
        <v>166</v>
      </c>
    </row>
    <row r="427" spans="1:2" x14ac:dyDescent="0.2">
      <c r="A427" s="21" t="s">
        <v>20</v>
      </c>
      <c r="B427">
        <v>100</v>
      </c>
    </row>
    <row r="428" spans="1:2" x14ac:dyDescent="0.2">
      <c r="A428" s="21" t="s">
        <v>20</v>
      </c>
      <c r="B428">
        <v>235</v>
      </c>
    </row>
    <row r="429" spans="1:2" x14ac:dyDescent="0.2">
      <c r="A429" s="21" t="s">
        <v>20</v>
      </c>
      <c r="B429">
        <v>148</v>
      </c>
    </row>
    <row r="430" spans="1:2" x14ac:dyDescent="0.2">
      <c r="A430" s="21" t="s">
        <v>20</v>
      </c>
      <c r="B430">
        <v>198</v>
      </c>
    </row>
    <row r="431" spans="1:2" x14ac:dyDescent="0.2">
      <c r="A431" s="21" t="s">
        <v>20</v>
      </c>
      <c r="B431">
        <v>150</v>
      </c>
    </row>
    <row r="432" spans="1:2" x14ac:dyDescent="0.2">
      <c r="A432" s="21" t="s">
        <v>20</v>
      </c>
      <c r="B432">
        <v>216</v>
      </c>
    </row>
    <row r="433" spans="1:2" x14ac:dyDescent="0.2">
      <c r="A433" s="21" t="s">
        <v>20</v>
      </c>
      <c r="B433">
        <v>5139</v>
      </c>
    </row>
    <row r="434" spans="1:2" x14ac:dyDescent="0.2">
      <c r="A434" s="21" t="s">
        <v>20</v>
      </c>
      <c r="B434">
        <v>2353</v>
      </c>
    </row>
    <row r="435" spans="1:2" x14ac:dyDescent="0.2">
      <c r="A435" s="21" t="s">
        <v>20</v>
      </c>
      <c r="B435">
        <v>78</v>
      </c>
    </row>
    <row r="436" spans="1:2" x14ac:dyDescent="0.2">
      <c r="A436" s="21" t="s">
        <v>20</v>
      </c>
      <c r="B436">
        <v>174</v>
      </c>
    </row>
    <row r="437" spans="1:2" x14ac:dyDescent="0.2">
      <c r="A437" s="21" t="s">
        <v>20</v>
      </c>
      <c r="B437">
        <v>164</v>
      </c>
    </row>
    <row r="438" spans="1:2" x14ac:dyDescent="0.2">
      <c r="A438" s="21" t="s">
        <v>20</v>
      </c>
      <c r="B438">
        <v>161</v>
      </c>
    </row>
    <row r="439" spans="1:2" x14ac:dyDescent="0.2">
      <c r="A439" s="21" t="s">
        <v>20</v>
      </c>
      <c r="B439">
        <v>138</v>
      </c>
    </row>
    <row r="440" spans="1:2" x14ac:dyDescent="0.2">
      <c r="A440" s="21" t="s">
        <v>20</v>
      </c>
      <c r="B440">
        <v>3308</v>
      </c>
    </row>
    <row r="441" spans="1:2" x14ac:dyDescent="0.2">
      <c r="A441" s="21" t="s">
        <v>20</v>
      </c>
      <c r="B441">
        <v>127</v>
      </c>
    </row>
    <row r="442" spans="1:2" x14ac:dyDescent="0.2">
      <c r="A442" s="21" t="s">
        <v>20</v>
      </c>
      <c r="B442">
        <v>207</v>
      </c>
    </row>
    <row r="443" spans="1:2" x14ac:dyDescent="0.2">
      <c r="A443" s="21" t="s">
        <v>20</v>
      </c>
      <c r="B443">
        <v>181</v>
      </c>
    </row>
    <row r="444" spans="1:2" x14ac:dyDescent="0.2">
      <c r="A444" s="21" t="s">
        <v>20</v>
      </c>
      <c r="B444">
        <v>110</v>
      </c>
    </row>
    <row r="445" spans="1:2" x14ac:dyDescent="0.2">
      <c r="A445" s="21" t="s">
        <v>20</v>
      </c>
      <c r="B445">
        <v>185</v>
      </c>
    </row>
    <row r="446" spans="1:2" x14ac:dyDescent="0.2">
      <c r="A446" s="21" t="s">
        <v>20</v>
      </c>
      <c r="B446">
        <v>121</v>
      </c>
    </row>
    <row r="447" spans="1:2" x14ac:dyDescent="0.2">
      <c r="A447" s="21" t="s">
        <v>20</v>
      </c>
      <c r="B447">
        <v>106</v>
      </c>
    </row>
    <row r="448" spans="1:2" x14ac:dyDescent="0.2">
      <c r="A448" s="21" t="s">
        <v>20</v>
      </c>
      <c r="B448">
        <v>142</v>
      </c>
    </row>
    <row r="449" spans="1:2" x14ac:dyDescent="0.2">
      <c r="A449" s="21" t="s">
        <v>20</v>
      </c>
      <c r="B449">
        <v>233</v>
      </c>
    </row>
    <row r="450" spans="1:2" x14ac:dyDescent="0.2">
      <c r="A450" s="21" t="s">
        <v>20</v>
      </c>
      <c r="B450">
        <v>218</v>
      </c>
    </row>
    <row r="451" spans="1:2" x14ac:dyDescent="0.2">
      <c r="A451" s="21" t="s">
        <v>20</v>
      </c>
      <c r="B451">
        <v>76</v>
      </c>
    </row>
    <row r="452" spans="1:2" x14ac:dyDescent="0.2">
      <c r="A452" s="21" t="s">
        <v>20</v>
      </c>
      <c r="B452">
        <v>43</v>
      </c>
    </row>
    <row r="453" spans="1:2" x14ac:dyDescent="0.2">
      <c r="A453" s="21" t="s">
        <v>20</v>
      </c>
      <c r="B453">
        <v>221</v>
      </c>
    </row>
    <row r="454" spans="1:2" x14ac:dyDescent="0.2">
      <c r="A454" s="21" t="s">
        <v>20</v>
      </c>
      <c r="B454">
        <v>2805</v>
      </c>
    </row>
    <row r="455" spans="1:2" x14ac:dyDescent="0.2">
      <c r="A455" s="21" t="s">
        <v>20</v>
      </c>
      <c r="B455">
        <v>68</v>
      </c>
    </row>
    <row r="456" spans="1:2" x14ac:dyDescent="0.2">
      <c r="A456" s="21" t="s">
        <v>20</v>
      </c>
      <c r="B456">
        <v>183</v>
      </c>
    </row>
    <row r="457" spans="1:2" x14ac:dyDescent="0.2">
      <c r="A457" s="21" t="s">
        <v>20</v>
      </c>
      <c r="B457">
        <v>133</v>
      </c>
    </row>
    <row r="458" spans="1:2" x14ac:dyDescent="0.2">
      <c r="A458" s="21" t="s">
        <v>20</v>
      </c>
      <c r="B458">
        <v>2489</v>
      </c>
    </row>
    <row r="459" spans="1:2" x14ac:dyDescent="0.2">
      <c r="A459" s="21" t="s">
        <v>20</v>
      </c>
      <c r="B459">
        <v>69</v>
      </c>
    </row>
    <row r="460" spans="1:2" x14ac:dyDescent="0.2">
      <c r="A460" s="21" t="s">
        <v>20</v>
      </c>
      <c r="B460">
        <v>279</v>
      </c>
    </row>
    <row r="461" spans="1:2" x14ac:dyDescent="0.2">
      <c r="A461" s="21" t="s">
        <v>20</v>
      </c>
      <c r="B461">
        <v>210</v>
      </c>
    </row>
    <row r="462" spans="1:2" x14ac:dyDescent="0.2">
      <c r="A462" s="21" t="s">
        <v>20</v>
      </c>
      <c r="B462">
        <v>2100</v>
      </c>
    </row>
    <row r="463" spans="1:2" x14ac:dyDescent="0.2">
      <c r="A463" s="21" t="s">
        <v>20</v>
      </c>
      <c r="B463">
        <v>252</v>
      </c>
    </row>
    <row r="464" spans="1:2" x14ac:dyDescent="0.2">
      <c r="A464" s="21" t="s">
        <v>20</v>
      </c>
      <c r="B464">
        <v>1280</v>
      </c>
    </row>
    <row r="465" spans="1:2" x14ac:dyDescent="0.2">
      <c r="A465" s="21" t="s">
        <v>20</v>
      </c>
      <c r="B465">
        <v>157</v>
      </c>
    </row>
    <row r="466" spans="1:2" x14ac:dyDescent="0.2">
      <c r="A466" s="21" t="s">
        <v>20</v>
      </c>
      <c r="B466">
        <v>194</v>
      </c>
    </row>
    <row r="467" spans="1:2" x14ac:dyDescent="0.2">
      <c r="A467" s="21" t="s">
        <v>20</v>
      </c>
      <c r="B467">
        <v>82</v>
      </c>
    </row>
    <row r="468" spans="1:2" x14ac:dyDescent="0.2">
      <c r="A468" s="21" t="s">
        <v>20</v>
      </c>
      <c r="B468">
        <v>4233</v>
      </c>
    </row>
    <row r="469" spans="1:2" x14ac:dyDescent="0.2">
      <c r="A469" s="21" t="s">
        <v>20</v>
      </c>
      <c r="B469">
        <v>1297</v>
      </c>
    </row>
    <row r="470" spans="1:2" x14ac:dyDescent="0.2">
      <c r="A470" s="21" t="s">
        <v>20</v>
      </c>
      <c r="B470">
        <v>165</v>
      </c>
    </row>
    <row r="471" spans="1:2" x14ac:dyDescent="0.2">
      <c r="A471" s="21" t="s">
        <v>20</v>
      </c>
      <c r="B471">
        <v>119</v>
      </c>
    </row>
    <row r="472" spans="1:2" x14ac:dyDescent="0.2">
      <c r="A472" s="21" t="s">
        <v>20</v>
      </c>
      <c r="B472">
        <v>1797</v>
      </c>
    </row>
    <row r="473" spans="1:2" x14ac:dyDescent="0.2">
      <c r="A473" s="21" t="s">
        <v>20</v>
      </c>
      <c r="B473">
        <v>261</v>
      </c>
    </row>
    <row r="474" spans="1:2" x14ac:dyDescent="0.2">
      <c r="A474" s="21" t="s">
        <v>20</v>
      </c>
      <c r="B474">
        <v>157</v>
      </c>
    </row>
    <row r="475" spans="1:2" x14ac:dyDescent="0.2">
      <c r="A475" s="21" t="s">
        <v>20</v>
      </c>
      <c r="B475">
        <v>3533</v>
      </c>
    </row>
    <row r="476" spans="1:2" x14ac:dyDescent="0.2">
      <c r="A476" s="21" t="s">
        <v>20</v>
      </c>
      <c r="B476">
        <v>155</v>
      </c>
    </row>
    <row r="477" spans="1:2" x14ac:dyDescent="0.2">
      <c r="A477" s="21" t="s">
        <v>20</v>
      </c>
      <c r="B477">
        <v>132</v>
      </c>
    </row>
    <row r="478" spans="1:2" x14ac:dyDescent="0.2">
      <c r="A478" s="21" t="s">
        <v>20</v>
      </c>
      <c r="B478">
        <v>1354</v>
      </c>
    </row>
    <row r="479" spans="1:2" x14ac:dyDescent="0.2">
      <c r="A479" s="21" t="s">
        <v>20</v>
      </c>
      <c r="B479">
        <v>48</v>
      </c>
    </row>
    <row r="480" spans="1:2" x14ac:dyDescent="0.2">
      <c r="A480" s="21" t="s">
        <v>20</v>
      </c>
      <c r="B480">
        <v>110</v>
      </c>
    </row>
    <row r="481" spans="1:2" x14ac:dyDescent="0.2">
      <c r="A481" s="21" t="s">
        <v>20</v>
      </c>
      <c r="B481">
        <v>172</v>
      </c>
    </row>
    <row r="482" spans="1:2" x14ac:dyDescent="0.2">
      <c r="A482" s="21" t="s">
        <v>20</v>
      </c>
      <c r="B482">
        <v>307</v>
      </c>
    </row>
    <row r="483" spans="1:2" x14ac:dyDescent="0.2">
      <c r="A483" s="21" t="s">
        <v>20</v>
      </c>
      <c r="B483">
        <v>160</v>
      </c>
    </row>
    <row r="484" spans="1:2" x14ac:dyDescent="0.2">
      <c r="A484" s="21" t="s">
        <v>20</v>
      </c>
      <c r="B484">
        <v>1467</v>
      </c>
    </row>
    <row r="485" spans="1:2" x14ac:dyDescent="0.2">
      <c r="A485" s="21" t="s">
        <v>20</v>
      </c>
      <c r="B485">
        <v>2662</v>
      </c>
    </row>
    <row r="486" spans="1:2" x14ac:dyDescent="0.2">
      <c r="A486" s="21" t="s">
        <v>20</v>
      </c>
      <c r="B486">
        <v>452</v>
      </c>
    </row>
    <row r="487" spans="1:2" x14ac:dyDescent="0.2">
      <c r="A487" s="21" t="s">
        <v>20</v>
      </c>
      <c r="B487">
        <v>158</v>
      </c>
    </row>
    <row r="488" spans="1:2" x14ac:dyDescent="0.2">
      <c r="A488" s="21" t="s">
        <v>20</v>
      </c>
      <c r="B488">
        <v>225</v>
      </c>
    </row>
    <row r="489" spans="1:2" x14ac:dyDescent="0.2">
      <c r="A489" s="21" t="s">
        <v>20</v>
      </c>
      <c r="B489">
        <v>65</v>
      </c>
    </row>
    <row r="490" spans="1:2" x14ac:dyDescent="0.2">
      <c r="A490" s="21" t="s">
        <v>20</v>
      </c>
      <c r="B490">
        <v>163</v>
      </c>
    </row>
    <row r="491" spans="1:2" x14ac:dyDescent="0.2">
      <c r="A491" s="21" t="s">
        <v>20</v>
      </c>
      <c r="B491">
        <v>85</v>
      </c>
    </row>
    <row r="492" spans="1:2" x14ac:dyDescent="0.2">
      <c r="A492" s="21" t="s">
        <v>20</v>
      </c>
      <c r="B492">
        <v>217</v>
      </c>
    </row>
    <row r="493" spans="1:2" x14ac:dyDescent="0.2">
      <c r="A493" s="21" t="s">
        <v>20</v>
      </c>
      <c r="B493">
        <v>150</v>
      </c>
    </row>
    <row r="494" spans="1:2" x14ac:dyDescent="0.2">
      <c r="A494" s="21" t="s">
        <v>20</v>
      </c>
      <c r="B494">
        <v>3272</v>
      </c>
    </row>
    <row r="495" spans="1:2" x14ac:dyDescent="0.2">
      <c r="A495" s="21" t="s">
        <v>20</v>
      </c>
      <c r="B495">
        <v>300</v>
      </c>
    </row>
    <row r="496" spans="1:2" x14ac:dyDescent="0.2">
      <c r="A496" s="21" t="s">
        <v>20</v>
      </c>
      <c r="B496">
        <v>126</v>
      </c>
    </row>
    <row r="497" spans="1:2" x14ac:dyDescent="0.2">
      <c r="A497" s="21" t="s">
        <v>20</v>
      </c>
      <c r="B497">
        <v>2320</v>
      </c>
    </row>
    <row r="498" spans="1:2" x14ac:dyDescent="0.2">
      <c r="A498" s="21" t="s">
        <v>20</v>
      </c>
      <c r="B498">
        <v>81</v>
      </c>
    </row>
    <row r="499" spans="1:2" x14ac:dyDescent="0.2">
      <c r="A499" s="21" t="s">
        <v>20</v>
      </c>
      <c r="B499">
        <v>1887</v>
      </c>
    </row>
    <row r="500" spans="1:2" x14ac:dyDescent="0.2">
      <c r="A500" s="21" t="s">
        <v>20</v>
      </c>
      <c r="B500">
        <v>4358</v>
      </c>
    </row>
    <row r="501" spans="1:2" x14ac:dyDescent="0.2">
      <c r="A501" s="21" t="s">
        <v>20</v>
      </c>
      <c r="B501">
        <v>53</v>
      </c>
    </row>
    <row r="502" spans="1:2" x14ac:dyDescent="0.2">
      <c r="A502" s="21" t="s">
        <v>20</v>
      </c>
      <c r="B502">
        <v>2414</v>
      </c>
    </row>
    <row r="503" spans="1:2" x14ac:dyDescent="0.2">
      <c r="A503" s="21" t="s">
        <v>20</v>
      </c>
      <c r="B503">
        <v>80</v>
      </c>
    </row>
    <row r="504" spans="1:2" x14ac:dyDescent="0.2">
      <c r="A504" s="21" t="s">
        <v>20</v>
      </c>
      <c r="B504">
        <v>193</v>
      </c>
    </row>
    <row r="505" spans="1:2" x14ac:dyDescent="0.2">
      <c r="A505" s="21" t="s">
        <v>20</v>
      </c>
      <c r="B505">
        <v>52</v>
      </c>
    </row>
    <row r="506" spans="1:2" x14ac:dyDescent="0.2">
      <c r="A506" s="21" t="s">
        <v>20</v>
      </c>
      <c r="B506">
        <v>290</v>
      </c>
    </row>
    <row r="507" spans="1:2" x14ac:dyDescent="0.2">
      <c r="A507" s="21" t="s">
        <v>20</v>
      </c>
      <c r="B507">
        <v>122</v>
      </c>
    </row>
    <row r="508" spans="1:2" x14ac:dyDescent="0.2">
      <c r="A508" s="21" t="s">
        <v>20</v>
      </c>
      <c r="B508">
        <v>1470</v>
      </c>
    </row>
    <row r="509" spans="1:2" x14ac:dyDescent="0.2">
      <c r="A509" s="21" t="s">
        <v>20</v>
      </c>
      <c r="B509">
        <v>165</v>
      </c>
    </row>
    <row r="510" spans="1:2" x14ac:dyDescent="0.2">
      <c r="A510" s="21" t="s">
        <v>20</v>
      </c>
      <c r="B510">
        <v>182</v>
      </c>
    </row>
    <row r="511" spans="1:2" x14ac:dyDescent="0.2">
      <c r="A511" s="21" t="s">
        <v>20</v>
      </c>
      <c r="B511">
        <v>199</v>
      </c>
    </row>
    <row r="512" spans="1:2" x14ac:dyDescent="0.2">
      <c r="A512" s="21" t="s">
        <v>20</v>
      </c>
      <c r="B512">
        <v>56</v>
      </c>
    </row>
    <row r="513" spans="1:2" x14ac:dyDescent="0.2">
      <c r="A513" s="21" t="s">
        <v>20</v>
      </c>
      <c r="B513">
        <v>1460</v>
      </c>
    </row>
    <row r="514" spans="1:2" x14ac:dyDescent="0.2">
      <c r="A514" s="21" t="s">
        <v>20</v>
      </c>
      <c r="B514">
        <v>123</v>
      </c>
    </row>
    <row r="515" spans="1:2" x14ac:dyDescent="0.2">
      <c r="A515" s="21" t="s">
        <v>20</v>
      </c>
      <c r="B515">
        <v>159</v>
      </c>
    </row>
    <row r="516" spans="1:2" x14ac:dyDescent="0.2">
      <c r="A516" s="21" t="s">
        <v>20</v>
      </c>
      <c r="B516">
        <v>110</v>
      </c>
    </row>
    <row r="517" spans="1:2" x14ac:dyDescent="0.2">
      <c r="A517" s="21" t="s">
        <v>20</v>
      </c>
      <c r="B517">
        <v>236</v>
      </c>
    </row>
    <row r="518" spans="1:2" x14ac:dyDescent="0.2">
      <c r="A518" s="21" t="s">
        <v>20</v>
      </c>
      <c r="B518">
        <v>191</v>
      </c>
    </row>
    <row r="519" spans="1:2" x14ac:dyDescent="0.2">
      <c r="A519" s="21" t="s">
        <v>20</v>
      </c>
      <c r="B519">
        <v>3934</v>
      </c>
    </row>
    <row r="520" spans="1:2" x14ac:dyDescent="0.2">
      <c r="A520" s="21" t="s">
        <v>20</v>
      </c>
      <c r="B520">
        <v>80</v>
      </c>
    </row>
    <row r="521" spans="1:2" x14ac:dyDescent="0.2">
      <c r="A521" s="21" t="s">
        <v>20</v>
      </c>
      <c r="B521">
        <v>462</v>
      </c>
    </row>
    <row r="522" spans="1:2" x14ac:dyDescent="0.2">
      <c r="A522" s="21" t="s">
        <v>20</v>
      </c>
      <c r="B522">
        <v>179</v>
      </c>
    </row>
    <row r="523" spans="1:2" x14ac:dyDescent="0.2">
      <c r="A523" s="21" t="s">
        <v>20</v>
      </c>
      <c r="B523">
        <v>1866</v>
      </c>
    </row>
    <row r="524" spans="1:2" x14ac:dyDescent="0.2">
      <c r="A524" s="21" t="s">
        <v>20</v>
      </c>
      <c r="B524">
        <v>156</v>
      </c>
    </row>
    <row r="525" spans="1:2" x14ac:dyDescent="0.2">
      <c r="A525" s="21" t="s">
        <v>20</v>
      </c>
      <c r="B525">
        <v>255</v>
      </c>
    </row>
    <row r="526" spans="1:2" x14ac:dyDescent="0.2">
      <c r="A526" s="21" t="s">
        <v>20</v>
      </c>
      <c r="B526">
        <v>2261</v>
      </c>
    </row>
    <row r="527" spans="1:2" x14ac:dyDescent="0.2">
      <c r="A527" s="21" t="s">
        <v>20</v>
      </c>
      <c r="B527">
        <v>40</v>
      </c>
    </row>
    <row r="528" spans="1:2" x14ac:dyDescent="0.2">
      <c r="A528" s="21" t="s">
        <v>20</v>
      </c>
      <c r="B528">
        <v>2289</v>
      </c>
    </row>
    <row r="529" spans="1:2" x14ac:dyDescent="0.2">
      <c r="A529" s="21" t="s">
        <v>20</v>
      </c>
      <c r="B529">
        <v>65</v>
      </c>
    </row>
    <row r="530" spans="1:2" x14ac:dyDescent="0.2">
      <c r="A530" s="21" t="s">
        <v>20</v>
      </c>
      <c r="B530">
        <v>3777</v>
      </c>
    </row>
    <row r="531" spans="1:2" x14ac:dyDescent="0.2">
      <c r="A531" s="21" t="s">
        <v>20</v>
      </c>
      <c r="B531">
        <v>184</v>
      </c>
    </row>
    <row r="532" spans="1:2" x14ac:dyDescent="0.2">
      <c r="A532" s="21" t="s">
        <v>20</v>
      </c>
      <c r="B532">
        <v>85</v>
      </c>
    </row>
    <row r="533" spans="1:2" x14ac:dyDescent="0.2">
      <c r="A533" s="21" t="s">
        <v>20</v>
      </c>
      <c r="B533">
        <v>144</v>
      </c>
    </row>
    <row r="534" spans="1:2" x14ac:dyDescent="0.2">
      <c r="A534" s="21" t="s">
        <v>20</v>
      </c>
      <c r="B534">
        <v>1902</v>
      </c>
    </row>
    <row r="535" spans="1:2" x14ac:dyDescent="0.2">
      <c r="A535" s="21" t="s">
        <v>20</v>
      </c>
      <c r="B535">
        <v>105</v>
      </c>
    </row>
    <row r="536" spans="1:2" x14ac:dyDescent="0.2">
      <c r="A536" s="21" t="s">
        <v>20</v>
      </c>
      <c r="B536">
        <v>132</v>
      </c>
    </row>
    <row r="537" spans="1:2" x14ac:dyDescent="0.2">
      <c r="A537" s="21" t="s">
        <v>20</v>
      </c>
      <c r="B537">
        <v>96</v>
      </c>
    </row>
    <row r="538" spans="1:2" x14ac:dyDescent="0.2">
      <c r="A538" s="21" t="s">
        <v>20</v>
      </c>
      <c r="B538">
        <v>114</v>
      </c>
    </row>
    <row r="539" spans="1:2" x14ac:dyDescent="0.2">
      <c r="A539" s="21" t="s">
        <v>20</v>
      </c>
      <c r="B539">
        <v>203</v>
      </c>
    </row>
    <row r="540" spans="1:2" x14ac:dyDescent="0.2">
      <c r="A540" s="21" t="s">
        <v>20</v>
      </c>
      <c r="B540">
        <v>1559</v>
      </c>
    </row>
    <row r="541" spans="1:2" x14ac:dyDescent="0.2">
      <c r="A541" s="21" t="s">
        <v>20</v>
      </c>
      <c r="B541">
        <v>1548</v>
      </c>
    </row>
    <row r="542" spans="1:2" x14ac:dyDescent="0.2">
      <c r="A542" s="21" t="s">
        <v>20</v>
      </c>
      <c r="B542">
        <v>80</v>
      </c>
    </row>
    <row r="543" spans="1:2" x14ac:dyDescent="0.2">
      <c r="A543" s="21" t="s">
        <v>20</v>
      </c>
      <c r="B543">
        <v>131</v>
      </c>
    </row>
    <row r="544" spans="1:2" x14ac:dyDescent="0.2">
      <c r="A544" s="21" t="s">
        <v>20</v>
      </c>
      <c r="B544">
        <v>112</v>
      </c>
    </row>
    <row r="545" spans="1:2" x14ac:dyDescent="0.2">
      <c r="A545" s="21" t="s">
        <v>20</v>
      </c>
      <c r="B545">
        <v>155</v>
      </c>
    </row>
    <row r="546" spans="1:2" x14ac:dyDescent="0.2">
      <c r="A546" s="21" t="s">
        <v>20</v>
      </c>
      <c r="B546">
        <v>266</v>
      </c>
    </row>
    <row r="547" spans="1:2" x14ac:dyDescent="0.2">
      <c r="A547" s="21" t="s">
        <v>20</v>
      </c>
      <c r="B547">
        <v>155</v>
      </c>
    </row>
    <row r="548" spans="1:2" x14ac:dyDescent="0.2">
      <c r="A548" s="21" t="s">
        <v>20</v>
      </c>
      <c r="B548">
        <v>207</v>
      </c>
    </row>
    <row r="549" spans="1:2" x14ac:dyDescent="0.2">
      <c r="A549" s="21" t="s">
        <v>20</v>
      </c>
      <c r="B549">
        <v>245</v>
      </c>
    </row>
    <row r="550" spans="1:2" x14ac:dyDescent="0.2">
      <c r="A550" s="21" t="s">
        <v>20</v>
      </c>
      <c r="B550">
        <v>1573</v>
      </c>
    </row>
    <row r="551" spans="1:2" x14ac:dyDescent="0.2">
      <c r="A551" s="21" t="s">
        <v>20</v>
      </c>
      <c r="B551">
        <v>114</v>
      </c>
    </row>
    <row r="552" spans="1:2" x14ac:dyDescent="0.2">
      <c r="A552" s="21" t="s">
        <v>20</v>
      </c>
      <c r="B552">
        <v>93</v>
      </c>
    </row>
    <row r="553" spans="1:2" x14ac:dyDescent="0.2">
      <c r="A553" s="21" t="s">
        <v>20</v>
      </c>
      <c r="B553">
        <v>1681</v>
      </c>
    </row>
    <row r="554" spans="1:2" x14ac:dyDescent="0.2">
      <c r="A554" s="21" t="s">
        <v>20</v>
      </c>
      <c r="B554">
        <v>32</v>
      </c>
    </row>
    <row r="555" spans="1:2" x14ac:dyDescent="0.2">
      <c r="A555" s="21" t="s">
        <v>20</v>
      </c>
      <c r="B555">
        <v>135</v>
      </c>
    </row>
    <row r="556" spans="1:2" x14ac:dyDescent="0.2">
      <c r="A556" s="21" t="s">
        <v>20</v>
      </c>
      <c r="B556">
        <v>140</v>
      </c>
    </row>
    <row r="557" spans="1:2" x14ac:dyDescent="0.2">
      <c r="A557" s="21" t="s">
        <v>20</v>
      </c>
      <c r="B557">
        <v>92</v>
      </c>
    </row>
    <row r="558" spans="1:2" x14ac:dyDescent="0.2">
      <c r="A558" s="21" t="s">
        <v>20</v>
      </c>
      <c r="B558">
        <v>1015</v>
      </c>
    </row>
    <row r="559" spans="1:2" x14ac:dyDescent="0.2">
      <c r="A559" s="21" t="s">
        <v>20</v>
      </c>
      <c r="B559">
        <v>323</v>
      </c>
    </row>
    <row r="560" spans="1:2" x14ac:dyDescent="0.2">
      <c r="A560" s="21" t="s">
        <v>20</v>
      </c>
      <c r="B560">
        <v>2326</v>
      </c>
    </row>
    <row r="561" spans="1:2" x14ac:dyDescent="0.2">
      <c r="A561" s="21" t="s">
        <v>20</v>
      </c>
      <c r="B561">
        <v>381</v>
      </c>
    </row>
    <row r="562" spans="1:2" x14ac:dyDescent="0.2">
      <c r="A562" s="21" t="s">
        <v>20</v>
      </c>
      <c r="B562">
        <v>480</v>
      </c>
    </row>
    <row r="563" spans="1:2" x14ac:dyDescent="0.2">
      <c r="A563" s="21" t="s">
        <v>20</v>
      </c>
      <c r="B563">
        <v>226</v>
      </c>
    </row>
    <row r="564" spans="1:2" x14ac:dyDescent="0.2">
      <c r="A564" s="21" t="s">
        <v>20</v>
      </c>
      <c r="B564">
        <v>241</v>
      </c>
    </row>
    <row r="565" spans="1:2" x14ac:dyDescent="0.2">
      <c r="A565" s="21" t="s">
        <v>20</v>
      </c>
      <c r="B565">
        <v>132</v>
      </c>
    </row>
    <row r="566" spans="1:2" x14ac:dyDescent="0.2">
      <c r="A566" s="21" t="s">
        <v>20</v>
      </c>
      <c r="B566">
        <v>2043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Ross Branch</cp:lastModifiedBy>
  <dcterms:created xsi:type="dcterms:W3CDTF">2021-09-29T18:52:28Z</dcterms:created>
  <dcterms:modified xsi:type="dcterms:W3CDTF">2023-06-11T23:40:19Z</dcterms:modified>
</cp:coreProperties>
</file>