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6155" windowHeight="12315" activeTab="1"/>
  </bookViews>
  <sheets>
    <sheet name="Historico" sheetId="3" r:id="rId1"/>
    <sheet name="Plano IP" sheetId="1" r:id="rId2"/>
    <sheet name="Info" sheetId="2" r:id="rId3"/>
    <sheet name="Dados" sheetId="5" state="hidden" r:id="rId4"/>
    <sheet name="FW" sheetId="6" state="hidden" r:id="rId5"/>
  </sheets>
  <calcPr calcId="124519"/>
</workbook>
</file>

<file path=xl/calcChain.xml><?xml version="1.0" encoding="utf-8"?>
<calcChain xmlns="http://schemas.openxmlformats.org/spreadsheetml/2006/main">
  <c r="E31" i="2"/>
  <c r="D31"/>
  <c r="E22"/>
  <c r="D15" i="6"/>
  <c r="D14"/>
  <c r="C4" l="1"/>
  <c r="C28" i="5"/>
  <c r="C31"/>
  <c r="C49"/>
  <c r="C52"/>
  <c r="C66"/>
  <c r="C69"/>
  <c r="C83"/>
  <c r="C86"/>
  <c r="C98"/>
  <c r="C101"/>
  <c r="C112"/>
  <c r="C115"/>
  <c r="C127"/>
  <c r="C130"/>
  <c r="C137"/>
  <c r="C139"/>
  <c r="C140"/>
  <c r="C141"/>
  <c r="C149"/>
  <c r="C151"/>
  <c r="A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32"/>
  <c r="D33"/>
  <c r="D34"/>
  <c r="D35"/>
  <c r="D36"/>
  <c r="D37"/>
  <c r="D38"/>
  <c r="D39"/>
  <c r="D40"/>
  <c r="D41"/>
  <c r="D42"/>
  <c r="D43"/>
  <c r="D44"/>
  <c r="D45"/>
  <c r="D46"/>
  <c r="D47"/>
  <c r="D53"/>
  <c r="D54"/>
  <c r="D55"/>
  <c r="D56"/>
  <c r="D57"/>
  <c r="D58"/>
  <c r="D59"/>
  <c r="D60"/>
  <c r="D61"/>
  <c r="D62"/>
  <c r="D63"/>
  <c r="D64"/>
  <c r="D70"/>
  <c r="D71"/>
  <c r="D72"/>
  <c r="D73"/>
  <c r="D74"/>
  <c r="D75"/>
  <c r="D76"/>
  <c r="D77"/>
  <c r="D78"/>
  <c r="D79"/>
  <c r="D80"/>
  <c r="D81"/>
  <c r="D87"/>
  <c r="D88"/>
  <c r="D89"/>
  <c r="D90"/>
  <c r="D91"/>
  <c r="D92"/>
  <c r="D93"/>
  <c r="D94"/>
  <c r="D95"/>
  <c r="D96"/>
  <c r="D102"/>
  <c r="D103"/>
  <c r="D104"/>
  <c r="D105"/>
  <c r="D106"/>
  <c r="D107"/>
  <c r="D108"/>
  <c r="D109"/>
  <c r="D110"/>
  <c r="D116"/>
  <c r="D117"/>
  <c r="D118"/>
  <c r="D119"/>
  <c r="D120"/>
  <c r="D121"/>
  <c r="D122"/>
  <c r="D123"/>
  <c r="D124"/>
  <c r="D125"/>
  <c r="D131"/>
  <c r="D132"/>
  <c r="D133"/>
  <c r="D134"/>
  <c r="D135"/>
  <c r="D142"/>
  <c r="D143"/>
  <c r="D144"/>
  <c r="D145"/>
  <c r="D146"/>
  <c r="D147"/>
  <c r="D8"/>
  <c r="E28" i="2"/>
  <c r="H103" i="1" s="1"/>
  <c r="J103" s="1"/>
  <c r="H104" s="1"/>
  <c r="J104" s="1"/>
  <c r="E104" i="5" s="1"/>
  <c r="D28" i="2"/>
  <c r="F111" i="1" s="1"/>
  <c r="C28" i="2"/>
  <c r="D108" i="1" s="1"/>
  <c r="B28" i="2"/>
  <c r="B110" i="1" s="1"/>
  <c r="B113" s="1"/>
  <c r="D34" i="2"/>
  <c r="F120" i="1"/>
  <c r="D25" i="2"/>
  <c r="F91" i="1" s="1"/>
  <c r="D22" i="2"/>
  <c r="F74" i="1" s="1"/>
  <c r="E19" i="2"/>
  <c r="D19"/>
  <c r="F57" i="1" s="1"/>
  <c r="D16" i="2"/>
  <c r="F37" i="1" s="1"/>
  <c r="F119" l="1"/>
  <c r="B105"/>
  <c r="B102"/>
  <c r="F110"/>
  <c r="F113" s="1"/>
  <c r="F104"/>
  <c r="F102"/>
  <c r="D110"/>
  <c r="D113" s="1"/>
  <c r="D105"/>
  <c r="D103"/>
  <c r="F105"/>
  <c r="F103"/>
  <c r="F106"/>
  <c r="F107"/>
  <c r="D102"/>
  <c r="F109"/>
  <c r="E103" i="5"/>
  <c r="B111" i="1"/>
  <c r="H102"/>
  <c r="J102" s="1"/>
  <c r="B106"/>
  <c r="F108"/>
  <c r="D111"/>
  <c r="F121"/>
  <c r="B104"/>
  <c r="D106"/>
  <c r="B109"/>
  <c r="B108"/>
  <c r="B103"/>
  <c r="D104"/>
  <c r="D109"/>
  <c r="H111"/>
  <c r="B107"/>
  <c r="D107"/>
  <c r="K104"/>
  <c r="H105"/>
  <c r="J105" s="1"/>
  <c r="K103"/>
  <c r="F44"/>
  <c r="F40"/>
  <c r="F38"/>
  <c r="F41"/>
  <c r="F47"/>
  <c r="F46"/>
  <c r="F45"/>
  <c r="F42"/>
  <c r="F43"/>
  <c r="C103" i="5" l="1"/>
  <c r="C102"/>
  <c r="C105"/>
  <c r="H106" i="1"/>
  <c r="J106" s="1"/>
  <c r="E106" i="5" s="1"/>
  <c r="E105"/>
  <c r="K102" i="1"/>
  <c r="E102" i="5"/>
  <c r="C104"/>
  <c r="C111"/>
  <c r="K105" i="1"/>
  <c r="C106" i="5" l="1"/>
  <c r="H107" i="1"/>
  <c r="C107" i="5" s="1"/>
  <c r="K106" i="1"/>
  <c r="H108" l="1"/>
  <c r="J107"/>
  <c r="J108" l="1"/>
  <c r="E108" i="5" s="1"/>
  <c r="C108"/>
  <c r="K107" i="1"/>
  <c r="E107" i="5"/>
  <c r="K108" i="1" l="1"/>
  <c r="H109"/>
  <c r="J109" l="1"/>
  <c r="C109" i="5"/>
  <c r="E109" l="1"/>
  <c r="H110" i="1"/>
  <c r="K109"/>
  <c r="H136"/>
  <c r="C110" i="5" l="1"/>
  <c r="J110" i="1"/>
  <c r="H113"/>
  <c r="C113" i="5" s="1"/>
  <c r="H131" i="1"/>
  <c r="J131" s="1"/>
  <c r="F131"/>
  <c r="C34" i="2"/>
  <c r="D131" i="1" s="1"/>
  <c r="B34" i="2"/>
  <c r="B133" i="1" s="1"/>
  <c r="H148"/>
  <c r="F148"/>
  <c r="D148"/>
  <c r="B148"/>
  <c r="F147"/>
  <c r="F150" s="1"/>
  <c r="D147"/>
  <c r="D150" s="1"/>
  <c r="B147"/>
  <c r="F146"/>
  <c r="D146"/>
  <c r="B146"/>
  <c r="F145"/>
  <c r="D145"/>
  <c r="B145"/>
  <c r="F144"/>
  <c r="D144"/>
  <c r="B144"/>
  <c r="F143"/>
  <c r="D143"/>
  <c r="B143"/>
  <c r="H142"/>
  <c r="J142" s="1"/>
  <c r="F142"/>
  <c r="B142"/>
  <c r="D142"/>
  <c r="K142" l="1"/>
  <c r="E142" i="5"/>
  <c r="K110" i="1"/>
  <c r="E110" i="5"/>
  <c r="C142"/>
  <c r="B150" i="1"/>
  <c r="C148" i="5"/>
  <c r="K131" i="1"/>
  <c r="D136"/>
  <c r="F136"/>
  <c r="F135"/>
  <c r="F138" s="1"/>
  <c r="F134"/>
  <c r="F133"/>
  <c r="F132"/>
  <c r="D135"/>
  <c r="D138" s="1"/>
  <c r="D134"/>
  <c r="D133"/>
  <c r="D132"/>
  <c r="B132"/>
  <c r="B135"/>
  <c r="B134"/>
  <c r="B131"/>
  <c r="C131" i="5" s="1"/>
  <c r="B136" i="1"/>
  <c r="H143"/>
  <c r="J143" s="1"/>
  <c r="C31" i="2"/>
  <c r="B31"/>
  <c r="C25"/>
  <c r="D91" i="1" s="1"/>
  <c r="B25" i="2"/>
  <c r="B91" i="1" s="1"/>
  <c r="C22" i="2"/>
  <c r="D74" i="1" s="1"/>
  <c r="B22" i="2"/>
  <c r="B74" i="1" s="1"/>
  <c r="B19" i="2"/>
  <c r="C19"/>
  <c r="F58" i="1"/>
  <c r="E16" i="2"/>
  <c r="H48" i="1" s="1"/>
  <c r="C16" i="2"/>
  <c r="B16"/>
  <c r="B13"/>
  <c r="B18" i="1" s="1"/>
  <c r="C13" i="2"/>
  <c r="D18" i="1" s="1"/>
  <c r="D13" i="2"/>
  <c r="F18" i="1" s="1"/>
  <c r="E13" i="2"/>
  <c r="D2" i="1"/>
  <c r="B2"/>
  <c r="C5" i="6" l="1"/>
  <c r="C136" i="5"/>
  <c r="C143"/>
  <c r="B138" i="1"/>
  <c r="H132"/>
  <c r="C132" i="5" s="1"/>
  <c r="E131"/>
  <c r="H144" i="1"/>
  <c r="C144" i="5" s="1"/>
  <c r="E143"/>
  <c r="B120" i="1"/>
  <c r="B119"/>
  <c r="B121"/>
  <c r="D120"/>
  <c r="D119"/>
  <c r="D121"/>
  <c r="B58"/>
  <c r="B57"/>
  <c r="D58"/>
  <c r="D57"/>
  <c r="F26"/>
  <c r="F29" s="1"/>
  <c r="F17"/>
  <c r="F27"/>
  <c r="F21"/>
  <c r="F10"/>
  <c r="F22"/>
  <c r="F12"/>
  <c r="F25"/>
  <c r="F16"/>
  <c r="F19"/>
  <c r="F23"/>
  <c r="F13"/>
  <c r="F24"/>
  <c r="F15"/>
  <c r="F20"/>
  <c r="F11"/>
  <c r="F9"/>
  <c r="F14"/>
  <c r="B33"/>
  <c r="B40"/>
  <c r="B41"/>
  <c r="B38"/>
  <c r="B37"/>
  <c r="B43"/>
  <c r="B24"/>
  <c r="B15"/>
  <c r="B20"/>
  <c r="B22"/>
  <c r="B12"/>
  <c r="B16"/>
  <c r="B19"/>
  <c r="B23"/>
  <c r="B13"/>
  <c r="B26"/>
  <c r="B17"/>
  <c r="B21"/>
  <c r="B10"/>
  <c r="B25"/>
  <c r="B11"/>
  <c r="B14"/>
  <c r="B9"/>
  <c r="D35"/>
  <c r="D43"/>
  <c r="D40"/>
  <c r="D38"/>
  <c r="D41"/>
  <c r="D37"/>
  <c r="D21"/>
  <c r="D10"/>
  <c r="D24"/>
  <c r="D15"/>
  <c r="D20"/>
  <c r="D22"/>
  <c r="D25"/>
  <c r="D16"/>
  <c r="D19"/>
  <c r="D23"/>
  <c r="D13"/>
  <c r="D26"/>
  <c r="D29" s="1"/>
  <c r="D17"/>
  <c r="D12"/>
  <c r="D9"/>
  <c r="D14"/>
  <c r="D11"/>
  <c r="K143"/>
  <c r="H8"/>
  <c r="H116"/>
  <c r="J116" s="1"/>
  <c r="E116" i="5" s="1"/>
  <c r="H126" i="1"/>
  <c r="F125"/>
  <c r="F128" s="1"/>
  <c r="F122"/>
  <c r="F123"/>
  <c r="F124"/>
  <c r="F116"/>
  <c r="F126"/>
  <c r="F117"/>
  <c r="F118"/>
  <c r="D8"/>
  <c r="D124"/>
  <c r="D116"/>
  <c r="D125"/>
  <c r="D128" s="1"/>
  <c r="D126"/>
  <c r="D117"/>
  <c r="D118"/>
  <c r="D122"/>
  <c r="D123"/>
  <c r="B8"/>
  <c r="B123"/>
  <c r="B126"/>
  <c r="B117"/>
  <c r="B122"/>
  <c r="B124"/>
  <c r="B118"/>
  <c r="B116"/>
  <c r="B125"/>
  <c r="F94"/>
  <c r="F95"/>
  <c r="F96"/>
  <c r="F99" s="1"/>
  <c r="H87"/>
  <c r="H97"/>
  <c r="F89"/>
  <c r="F97"/>
  <c r="F93"/>
  <c r="F92"/>
  <c r="F90"/>
  <c r="D93"/>
  <c r="D90"/>
  <c r="D97"/>
  <c r="D89"/>
  <c r="D94"/>
  <c r="D92"/>
  <c r="D95"/>
  <c r="D96"/>
  <c r="D99" s="1"/>
  <c r="B97"/>
  <c r="B96"/>
  <c r="B93"/>
  <c r="B89"/>
  <c r="B94"/>
  <c r="B95"/>
  <c r="B92"/>
  <c r="B90"/>
  <c r="F88"/>
  <c r="F87"/>
  <c r="D88"/>
  <c r="D87"/>
  <c r="B87"/>
  <c r="B88"/>
  <c r="H70"/>
  <c r="H82"/>
  <c r="F79"/>
  <c r="F81"/>
  <c r="F84" s="1"/>
  <c r="F80"/>
  <c r="F73"/>
  <c r="F75"/>
  <c r="F82"/>
  <c r="F76"/>
  <c r="F77"/>
  <c r="F70"/>
  <c r="F72"/>
  <c r="F78"/>
  <c r="F71"/>
  <c r="D70"/>
  <c r="D78"/>
  <c r="D75"/>
  <c r="D76"/>
  <c r="D71"/>
  <c r="D79"/>
  <c r="D80"/>
  <c r="D77"/>
  <c r="D81"/>
  <c r="D84" s="1"/>
  <c r="D72"/>
  <c r="D82"/>
  <c r="D73"/>
  <c r="B71"/>
  <c r="B79"/>
  <c r="B82"/>
  <c r="B72"/>
  <c r="B76"/>
  <c r="B81"/>
  <c r="B75"/>
  <c r="B77"/>
  <c r="B80"/>
  <c r="B70"/>
  <c r="B78"/>
  <c r="B73"/>
  <c r="H53"/>
  <c r="H65"/>
  <c r="F62"/>
  <c r="F63"/>
  <c r="F64"/>
  <c r="F67" s="1"/>
  <c r="F65"/>
  <c r="F61"/>
  <c r="F53"/>
  <c r="F54"/>
  <c r="F55"/>
  <c r="F56"/>
  <c r="F59"/>
  <c r="F60"/>
  <c r="D64"/>
  <c r="D67" s="1"/>
  <c r="D65"/>
  <c r="D59"/>
  <c r="D60"/>
  <c r="D54"/>
  <c r="D62"/>
  <c r="D55"/>
  <c r="D53"/>
  <c r="D63"/>
  <c r="D56"/>
  <c r="D61"/>
  <c r="D34"/>
  <c r="B65"/>
  <c r="B62"/>
  <c r="B59"/>
  <c r="B54"/>
  <c r="B63"/>
  <c r="B64"/>
  <c r="B56"/>
  <c r="B53"/>
  <c r="B55"/>
  <c r="B60"/>
  <c r="B61"/>
  <c r="B35"/>
  <c r="H32"/>
  <c r="J32" s="1"/>
  <c r="E32" i="5" s="1"/>
  <c r="H27" i="1"/>
  <c r="F50"/>
  <c r="D33"/>
  <c r="D32"/>
  <c r="D36"/>
  <c r="B34"/>
  <c r="B39"/>
  <c r="B32"/>
  <c r="F48"/>
  <c r="F32"/>
  <c r="F39"/>
  <c r="F34"/>
  <c r="F33"/>
  <c r="F36"/>
  <c r="F35"/>
  <c r="D47"/>
  <c r="D50" s="1"/>
  <c r="D45"/>
  <c r="D48"/>
  <c r="D44"/>
  <c r="D42"/>
  <c r="D46"/>
  <c r="D39"/>
  <c r="B36"/>
  <c r="B46"/>
  <c r="B42"/>
  <c r="B48"/>
  <c r="B45"/>
  <c r="B47"/>
  <c r="B44"/>
  <c r="D27"/>
  <c r="B27"/>
  <c r="F8"/>
  <c r="J132" l="1"/>
  <c r="E132" i="5" s="1"/>
  <c r="J144" i="1"/>
  <c r="K144" s="1"/>
  <c r="H145"/>
  <c r="C145" i="5" s="1"/>
  <c r="C82"/>
  <c r="C126"/>
  <c r="C116"/>
  <c r="B29" i="1"/>
  <c r="C48" i="5"/>
  <c r="C53"/>
  <c r="C87"/>
  <c r="B84" i="1"/>
  <c r="B128"/>
  <c r="C65" i="5"/>
  <c r="B67" i="1"/>
  <c r="B50"/>
  <c r="C8" i="5"/>
  <c r="C27"/>
  <c r="C97"/>
  <c r="B99" i="1"/>
  <c r="C32" i="5"/>
  <c r="C70"/>
  <c r="J87" i="1"/>
  <c r="J8"/>
  <c r="H9"/>
  <c r="J9" s="1"/>
  <c r="H133"/>
  <c r="H146"/>
  <c r="C146" i="5" s="1"/>
  <c r="K116" i="1"/>
  <c r="H117"/>
  <c r="J117" s="1"/>
  <c r="E117" i="5" s="1"/>
  <c r="H71" i="1"/>
  <c r="J71" s="1"/>
  <c r="E71" i="5" s="1"/>
  <c r="J70" i="1"/>
  <c r="J53"/>
  <c r="H54"/>
  <c r="J54" s="1"/>
  <c r="E54" i="5" s="1"/>
  <c r="H33" i="1"/>
  <c r="J33" s="1"/>
  <c r="K32"/>
  <c r="K132" l="1"/>
  <c r="C12" i="6"/>
  <c r="C15"/>
  <c r="J145" i="1"/>
  <c r="E145" i="5" s="1"/>
  <c r="E144"/>
  <c r="C14" i="6"/>
  <c r="C117" i="5"/>
  <c r="C9"/>
  <c r="C54"/>
  <c r="C71"/>
  <c r="H34" i="1"/>
  <c r="E33" i="5"/>
  <c r="K87" i="1"/>
  <c r="E87" i="5"/>
  <c r="C3" i="6" s="1"/>
  <c r="H11" i="1"/>
  <c r="E8" i="5"/>
  <c r="K70" i="1"/>
  <c r="E70" i="5"/>
  <c r="H10" i="1"/>
  <c r="J10" s="1"/>
  <c r="E9" i="5"/>
  <c r="K53" i="1"/>
  <c r="E53" i="5"/>
  <c r="J133" i="1"/>
  <c r="H134" s="1"/>
  <c r="C133" i="5"/>
  <c r="C33"/>
  <c r="H88" i="1"/>
  <c r="K9"/>
  <c r="J146"/>
  <c r="H147"/>
  <c r="C147" i="5" s="1"/>
  <c r="K117" i="1"/>
  <c r="H118"/>
  <c r="K8"/>
  <c r="K71"/>
  <c r="H72"/>
  <c r="K54"/>
  <c r="H55"/>
  <c r="K33"/>
  <c r="K145" l="1"/>
  <c r="J34"/>
  <c r="C34" i="5"/>
  <c r="K146" i="1"/>
  <c r="E146" i="5"/>
  <c r="J88" i="1"/>
  <c r="C88" i="5"/>
  <c r="J118" i="1"/>
  <c r="K118" s="1"/>
  <c r="C118" i="5"/>
  <c r="J134" i="1"/>
  <c r="K134" s="1"/>
  <c r="C134" i="5"/>
  <c r="J55" i="1"/>
  <c r="E55" i="5" s="1"/>
  <c r="C55"/>
  <c r="K133" i="1"/>
  <c r="E133" i="5"/>
  <c r="J11" i="1"/>
  <c r="C11" i="5"/>
  <c r="J72" i="1"/>
  <c r="C72" i="5"/>
  <c r="H150" i="1"/>
  <c r="C150" i="5" s="1"/>
  <c r="J147" i="1"/>
  <c r="E72" i="5" l="1"/>
  <c r="H73" i="1"/>
  <c r="J73" s="1"/>
  <c r="K55"/>
  <c r="H56"/>
  <c r="C56" i="5" s="1"/>
  <c r="K147" i="1"/>
  <c r="E147" i="5"/>
  <c r="H12" i="1"/>
  <c r="E11" i="5"/>
  <c r="H135" i="1"/>
  <c r="E134" i="5"/>
  <c r="E34"/>
  <c r="H35" i="1"/>
  <c r="J35" s="1"/>
  <c r="K34"/>
  <c r="K72"/>
  <c r="H119"/>
  <c r="E118" i="5"/>
  <c r="K88" i="1"/>
  <c r="E88" i="5"/>
  <c r="C6" i="6" s="1"/>
  <c r="H89" i="1"/>
  <c r="K11"/>
  <c r="C73" i="5" l="1"/>
  <c r="J56" i="1"/>
  <c r="K56" s="1"/>
  <c r="K73"/>
  <c r="C35" i="5"/>
  <c r="J119" i="1"/>
  <c r="C119" i="5"/>
  <c r="J12" i="1"/>
  <c r="C12" i="5"/>
  <c r="C10" i="6" s="1"/>
  <c r="J89" i="1"/>
  <c r="C89" i="5"/>
  <c r="H138" i="1"/>
  <c r="C138" i="5" s="1"/>
  <c r="C135"/>
  <c r="J135" i="1"/>
  <c r="C10" i="5"/>
  <c r="H57" i="1" l="1"/>
  <c r="C57" i="5" s="1"/>
  <c r="E56"/>
  <c r="E73"/>
  <c r="H74" i="1"/>
  <c r="K135"/>
  <c r="E135" i="5"/>
  <c r="E35"/>
  <c r="K35" i="1"/>
  <c r="H36"/>
  <c r="K89"/>
  <c r="E89" i="5"/>
  <c r="C13" i="6" s="1"/>
  <c r="H90" i="1"/>
  <c r="E119" i="5"/>
  <c r="K119" i="1"/>
  <c r="H120"/>
  <c r="E12" i="5"/>
  <c r="K12" i="1"/>
  <c r="H13"/>
  <c r="K10"/>
  <c r="E10" i="5"/>
  <c r="C74" l="1"/>
  <c r="J74" i="1"/>
  <c r="H75" s="1"/>
  <c r="J75" s="1"/>
  <c r="J57"/>
  <c r="H58" s="1"/>
  <c r="J120"/>
  <c r="C120" i="5"/>
  <c r="J36" i="1"/>
  <c r="C36" i="5"/>
  <c r="C13"/>
  <c r="H14" i="1"/>
  <c r="J13"/>
  <c r="J90"/>
  <c r="C90" i="5"/>
  <c r="E74" l="1"/>
  <c r="E57"/>
  <c r="K57" i="1"/>
  <c r="K74"/>
  <c r="E90" i="5"/>
  <c r="H91" i="1"/>
  <c r="K90"/>
  <c r="H121"/>
  <c r="J121" s="1"/>
  <c r="E120" i="5"/>
  <c r="K120" i="1"/>
  <c r="C75" i="5"/>
  <c r="J14" i="1"/>
  <c r="C14" i="5"/>
  <c r="K13" i="1"/>
  <c r="E13" i="5"/>
  <c r="J58" i="1"/>
  <c r="C58" i="5"/>
  <c r="H37" i="1"/>
  <c r="E36" i="5"/>
  <c r="K36" i="1"/>
  <c r="E75" i="5" l="1"/>
  <c r="K75" i="1"/>
  <c r="H76"/>
  <c r="J37"/>
  <c r="C37" i="5"/>
  <c r="J91" i="1"/>
  <c r="C91" i="5"/>
  <c r="H15" i="1"/>
  <c r="E14" i="5"/>
  <c r="K14" i="1"/>
  <c r="C121" i="5"/>
  <c r="H59" i="1"/>
  <c r="E58" i="5"/>
  <c r="K58" i="1"/>
  <c r="J15" l="1"/>
  <c r="C15" i="5"/>
  <c r="J76" i="1"/>
  <c r="C76" i="5"/>
  <c r="H122" i="1"/>
  <c r="C122" i="5" s="1"/>
  <c r="E121"/>
  <c r="K121" i="1"/>
  <c r="E37" i="5"/>
  <c r="H38" i="1"/>
  <c r="K37"/>
  <c r="J59"/>
  <c r="C59" i="5"/>
  <c r="E91"/>
  <c r="C2" i="6" s="1"/>
  <c r="K91" i="1"/>
  <c r="H92"/>
  <c r="C11" i="6" l="1"/>
  <c r="J38" i="1"/>
  <c r="C38" i="5"/>
  <c r="E15"/>
  <c r="H16" i="1"/>
  <c r="K15"/>
  <c r="E59" i="5"/>
  <c r="K59" i="1"/>
  <c r="H60"/>
  <c r="E76" i="5"/>
  <c r="H77" i="1"/>
  <c r="J77" s="1"/>
  <c r="K76"/>
  <c r="J92"/>
  <c r="C92" i="5"/>
  <c r="H39" i="1" l="1"/>
  <c r="J39" s="1"/>
  <c r="E38" i="5"/>
  <c r="J60" i="1"/>
  <c r="C60" i="5"/>
  <c r="C77"/>
  <c r="H93" i="1"/>
  <c r="E92" i="5"/>
  <c r="K92" i="1"/>
  <c r="J16"/>
  <c r="C16" i="5"/>
  <c r="C39" l="1"/>
  <c r="E16"/>
  <c r="H17" i="1"/>
  <c r="K16"/>
  <c r="E60" i="5"/>
  <c r="H61" i="1"/>
  <c r="K60"/>
  <c r="E77" i="5"/>
  <c r="K77" i="1"/>
  <c r="H78"/>
  <c r="C93" i="5"/>
  <c r="J93" i="1"/>
  <c r="H94"/>
  <c r="J17" l="1"/>
  <c r="C9" i="6"/>
  <c r="C8"/>
  <c r="C17" i="5"/>
  <c r="C7" i="6" s="1"/>
  <c r="K93" i="1"/>
  <c r="E93" i="5"/>
  <c r="J94" i="1"/>
  <c r="C94" i="5"/>
  <c r="C61"/>
  <c r="J61" i="1"/>
  <c r="H62"/>
  <c r="H40"/>
  <c r="E39" i="5"/>
  <c r="C78"/>
  <c r="J78" i="1"/>
  <c r="H79"/>
  <c r="K61" l="1"/>
  <c r="E61" i="5"/>
  <c r="J79" i="1"/>
  <c r="C79" i="5"/>
  <c r="H18" i="1"/>
  <c r="E17" i="5"/>
  <c r="K17" i="1"/>
  <c r="J40"/>
  <c r="C40" i="5"/>
  <c r="J62" i="1"/>
  <c r="C62" i="5"/>
  <c r="K78" i="1"/>
  <c r="E78" i="5"/>
  <c r="E94"/>
  <c r="K94" i="1"/>
  <c r="H95"/>
  <c r="K39"/>
  <c r="K38"/>
  <c r="E62" i="5" l="1"/>
  <c r="K62" i="1"/>
  <c r="H63"/>
  <c r="E79" i="5"/>
  <c r="K79" i="1"/>
  <c r="H80"/>
  <c r="J18"/>
  <c r="C18" i="5"/>
  <c r="J95" i="1"/>
  <c r="C95" i="5"/>
  <c r="E40"/>
  <c r="H41" i="1"/>
  <c r="K40"/>
  <c r="J122"/>
  <c r="H123"/>
  <c r="J41" l="1"/>
  <c r="C41" i="5"/>
  <c r="E95"/>
  <c r="K95" i="1"/>
  <c r="H96"/>
  <c r="J63"/>
  <c r="C63" i="5"/>
  <c r="K122" i="1"/>
  <c r="E122" i="5"/>
  <c r="J80" i="1"/>
  <c r="C80" i="5"/>
  <c r="E18"/>
  <c r="K18" i="1"/>
  <c r="H19"/>
  <c r="J123"/>
  <c r="E123" i="5" s="1"/>
  <c r="C123"/>
  <c r="H124" i="1" l="1"/>
  <c r="C124" i="5" s="1"/>
  <c r="K123" i="1"/>
  <c r="E80" i="5"/>
  <c r="H81" i="1"/>
  <c r="K80"/>
  <c r="C96" i="5"/>
  <c r="J96" i="1"/>
  <c r="H99"/>
  <c r="C99" i="5" s="1"/>
  <c r="J19" i="1"/>
  <c r="C19" i="5"/>
  <c r="H64" i="1"/>
  <c r="E63" i="5"/>
  <c r="K63" i="1"/>
  <c r="H42"/>
  <c r="E41" i="5"/>
  <c r="K41" i="1"/>
  <c r="J124" l="1"/>
  <c r="E124" i="5" s="1"/>
  <c r="C81"/>
  <c r="H84" i="1"/>
  <c r="C84" i="5" s="1"/>
  <c r="J81" i="1"/>
  <c r="C64" i="5"/>
  <c r="J64" i="1"/>
  <c r="H67"/>
  <c r="C67" i="5" s="1"/>
  <c r="K96" i="1"/>
  <c r="E96" i="5"/>
  <c r="J42" i="1"/>
  <c r="C42" i="5"/>
  <c r="E19"/>
  <c r="H20" i="1"/>
  <c r="K19"/>
  <c r="H125" l="1"/>
  <c r="C125" i="5" s="1"/>
  <c r="K124" i="1"/>
  <c r="K81"/>
  <c r="E81" i="5"/>
  <c r="K64" i="1"/>
  <c r="E64" i="5"/>
  <c r="C20"/>
  <c r="H21" i="1"/>
  <c r="J20"/>
  <c r="H43"/>
  <c r="E42" i="5"/>
  <c r="K42" i="1"/>
  <c r="H128" l="1"/>
  <c r="C128" i="5" s="1"/>
  <c r="J125" i="1"/>
  <c r="E125" i="5" s="1"/>
  <c r="J21" i="1"/>
  <c r="C21" i="5"/>
  <c r="K20" i="1"/>
  <c r="E20" i="5"/>
  <c r="J43" i="1"/>
  <c r="C43" i="5"/>
  <c r="K125" i="1" l="1"/>
  <c r="E21" i="5"/>
  <c r="K21" i="1"/>
  <c r="H22"/>
  <c r="E43" i="5"/>
  <c r="K43" i="1"/>
  <c r="H44"/>
  <c r="J22" l="1"/>
  <c r="C22" i="5"/>
  <c r="H45" i="1"/>
  <c r="C44" i="5"/>
  <c r="J44" i="1"/>
  <c r="E22" i="5" l="1"/>
  <c r="K22" i="1"/>
  <c r="H23"/>
  <c r="J45"/>
  <c r="C45" i="5"/>
  <c r="K44" i="1"/>
  <c r="E44" i="5"/>
  <c r="C23" l="1"/>
  <c r="J23" i="1"/>
  <c r="H24"/>
  <c r="E45" i="5"/>
  <c r="H46" i="1"/>
  <c r="K45"/>
  <c r="J24" l="1"/>
  <c r="C24" i="5"/>
  <c r="K23" i="1"/>
  <c r="E23" i="5"/>
  <c r="J46" i="1"/>
  <c r="C46" i="5"/>
  <c r="E46" l="1"/>
  <c r="K46" i="1"/>
  <c r="H47"/>
  <c r="E24" i="5"/>
  <c r="K24" i="1"/>
  <c r="H25"/>
  <c r="C47" i="5" l="1"/>
  <c r="J47" i="1"/>
  <c r="H50"/>
  <c r="C50" i="5" s="1"/>
  <c r="J25" i="1"/>
  <c r="C25" i="5"/>
  <c r="K47" i="1" l="1"/>
  <c r="E47" i="5"/>
  <c r="E25"/>
  <c r="H26" i="1"/>
  <c r="K25"/>
  <c r="C26" i="5" l="1"/>
  <c r="J26" i="1"/>
  <c r="H29"/>
  <c r="C29" i="5" s="1"/>
  <c r="K26" i="1" l="1"/>
  <c r="E26" i="5"/>
</calcChain>
</file>

<file path=xl/sharedStrings.xml><?xml version="1.0" encoding="utf-8"?>
<sst xmlns="http://schemas.openxmlformats.org/spreadsheetml/2006/main" count="900" uniqueCount="197">
  <si>
    <t>Sigla</t>
  </si>
  <si>
    <t xml:space="preserve">PLANO IP - </t>
  </si>
  <si>
    <t>Site</t>
  </si>
  <si>
    <t>1º Octeto</t>
  </si>
  <si>
    <t>2º Octeto</t>
  </si>
  <si>
    <t>3º Octeto</t>
  </si>
  <si>
    <t>4º Octeto</t>
  </si>
  <si>
    <t>Rede</t>
  </si>
  <si>
    <t>A</t>
  </si>
  <si>
    <t>B</t>
  </si>
  <si>
    <t>C</t>
  </si>
  <si>
    <t>D</t>
  </si>
  <si>
    <t>VLAN 10</t>
  </si>
  <si>
    <t>COMPONENTE</t>
  </si>
  <si>
    <t>VLAN 20</t>
  </si>
  <si>
    <t>X</t>
  </si>
  <si>
    <t>Y</t>
  </si>
  <si>
    <t>Z</t>
  </si>
  <si>
    <t>INI</t>
  </si>
  <si>
    <t>FIM</t>
  </si>
  <si>
    <t>TOTAL</t>
  </si>
  <si>
    <t>VLAN 40</t>
  </si>
  <si>
    <t>VLAN 50</t>
  </si>
  <si>
    <t>VLAN 60</t>
  </si>
  <si>
    <t>VLAN 44</t>
  </si>
  <si>
    <t>VLAN 41</t>
  </si>
  <si>
    <t>IP VLAN - HSRP</t>
  </si>
  <si>
    <t>RETAGUARDA (VLAN 10)</t>
  </si>
  <si>
    <t xml:space="preserve">Relógios </t>
  </si>
  <si>
    <t>Estações de Trabalho</t>
  </si>
  <si>
    <t>UPS</t>
  </si>
  <si>
    <t>Cofre Eletronico</t>
  </si>
  <si>
    <t>Gerenciamento VLAN 10</t>
  </si>
  <si>
    <t>IP VLAN - Principal</t>
  </si>
  <si>
    <t>Subnet VLAN 10</t>
  </si>
  <si>
    <t>Mask VLAN 10</t>
  </si>
  <si>
    <t>Default Gateway VLAN 10</t>
  </si>
  <si>
    <t>FRENTE DE CAIXA (VLAN 20)</t>
  </si>
  <si>
    <t>PDV</t>
  </si>
  <si>
    <t>CSF</t>
  </si>
  <si>
    <t>SAT</t>
  </si>
  <si>
    <t>Gerenciamento VLAN 20</t>
  </si>
  <si>
    <t>Subnet VLAN 20</t>
  </si>
  <si>
    <t>Mask VLAN 20</t>
  </si>
  <si>
    <t>Default Gateway VLAN 20</t>
  </si>
  <si>
    <t>SERVIÇOS (VLAN 40)</t>
  </si>
  <si>
    <t>Posto de Combustíveis</t>
  </si>
  <si>
    <t>FREE</t>
  </si>
  <si>
    <t>Gerenciamento VLAN 40</t>
  </si>
  <si>
    <t>Subnet VLAN 40</t>
  </si>
  <si>
    <t>Mask VLAN 40</t>
  </si>
  <si>
    <t>Default Gateway VLAN 40</t>
  </si>
  <si>
    <t>SERVIÇOS (VLAN 41)</t>
  </si>
  <si>
    <t>Drogaria</t>
  </si>
  <si>
    <t>Gerenciamento VLAN 41</t>
  </si>
  <si>
    <t>Subnet VLAN 41</t>
  </si>
  <si>
    <t>Mask VLAN 41</t>
  </si>
  <si>
    <t>Default Gateway VLAN 41</t>
  </si>
  <si>
    <t>SERVIÇOS 3 (VLAN 42)</t>
  </si>
  <si>
    <t>Controle de Acesso</t>
  </si>
  <si>
    <t>Frio Alimentar</t>
  </si>
  <si>
    <t>Gerenciamento VLAN 42</t>
  </si>
  <si>
    <t>Subnet VLAN 42</t>
  </si>
  <si>
    <t>Mask VLAN 42</t>
  </si>
  <si>
    <t>Default Gateway VLAN 42</t>
  </si>
  <si>
    <t>SERVIÇOS 4 (VLAN 44)</t>
  </si>
  <si>
    <t>Firewall DMZ - Principal</t>
  </si>
  <si>
    <t>Firewall DMZ - Backup</t>
  </si>
  <si>
    <t>Gerenciamento VLAN 44</t>
  </si>
  <si>
    <t>Subnet VLAN 44</t>
  </si>
  <si>
    <t>Mask VLAN 44</t>
  </si>
  <si>
    <t>Default Gateway VLAN 44</t>
  </si>
  <si>
    <t>LOCAL WIRELESS (VLAN 50)</t>
  </si>
  <si>
    <t>Gerenciamento VLAN 50</t>
  </si>
  <si>
    <t>Subnet VLAN 50</t>
  </si>
  <si>
    <t>Mask VLAN 50</t>
  </si>
  <si>
    <t>Default Gateway VLAN 50</t>
  </si>
  <si>
    <t>GLOBAL WIRELESS (VLAN 60)</t>
  </si>
  <si>
    <t>Gerenciamento VLAN 60</t>
  </si>
  <si>
    <t>Subnet VLAN 60</t>
  </si>
  <si>
    <t>Mask VLAN 60</t>
  </si>
  <si>
    <t>Default Gateway VLAN 60</t>
  </si>
  <si>
    <t>Subnet</t>
  </si>
  <si>
    <t>Mask</t>
  </si>
  <si>
    <t>ao</t>
  </si>
  <si>
    <t>.</t>
  </si>
  <si>
    <t>/24</t>
  </si>
  <si>
    <t>VLAN 42</t>
  </si>
  <si>
    <t>/25</t>
  </si>
  <si>
    <t>Impressoras de rede</t>
  </si>
  <si>
    <t>Micro Concentrador</t>
  </si>
  <si>
    <t>Caixa Central</t>
  </si>
  <si>
    <t>IP VLAN - Reserva</t>
  </si>
  <si>
    <t>Estações de Trabalho - Posto</t>
  </si>
  <si>
    <t>PDV - Posto</t>
  </si>
  <si>
    <t>Estações de Trabalho - Drogaria</t>
  </si>
  <si>
    <t>PDV - Drogaria</t>
  </si>
  <si>
    <t>SAT - Drogaria</t>
  </si>
  <si>
    <t>Parking Ticket Server</t>
  </si>
  <si>
    <t>Equipamentos Wi-Fi</t>
  </si>
  <si>
    <t>IP TELEPHOHY</t>
  </si>
  <si>
    <t>VLAN 110</t>
  </si>
  <si>
    <t>/27</t>
  </si>
  <si>
    <t>IP TELEPHONY (VLAN 110)</t>
  </si>
  <si>
    <t>Gerenciamento VLAN 110</t>
  </si>
  <si>
    <t>IP VLAN - Backup</t>
  </si>
  <si>
    <t>VoIP</t>
  </si>
  <si>
    <t>Subnet VLAN 110</t>
  </si>
  <si>
    <t>Mask VLAN 110</t>
  </si>
  <si>
    <t>Default Gateway VLAN 110</t>
  </si>
  <si>
    <t>Data</t>
  </si>
  <si>
    <t>Observações</t>
  </si>
  <si>
    <t>Profissional</t>
  </si>
  <si>
    <t xml:space="preserve"> </t>
  </si>
  <si>
    <t>Versão Inicial</t>
  </si>
  <si>
    <t>/22</t>
  </si>
  <si>
    <t>Ponto Eletrônico Kronos / Catracas</t>
  </si>
  <si>
    <t>Catracas</t>
  </si>
  <si>
    <t>Servidores Retaguarda</t>
  </si>
  <si>
    <t>Servidores ESX</t>
  </si>
  <si>
    <t>Servidores FREE</t>
  </si>
  <si>
    <t>Equipamentos de Rede</t>
  </si>
  <si>
    <t>L2 - Switches</t>
  </si>
  <si>
    <t>L3 - Roteadores - Operadoras (WAN)</t>
  </si>
  <si>
    <t>Servidor Principal</t>
  </si>
  <si>
    <t>Servidor Reserva</t>
  </si>
  <si>
    <t>Servdores FREE</t>
  </si>
  <si>
    <t>Self Checkout</t>
  </si>
  <si>
    <t>SVA / Maxi Garantia</t>
  </si>
  <si>
    <t>Balanças Cabeadas</t>
  </si>
  <si>
    <t>Balcão de Atendimento</t>
  </si>
  <si>
    <t>Verificador de Preços Cabeados</t>
  </si>
  <si>
    <t>Servidor Posto Principal</t>
  </si>
  <si>
    <t>Servidor Posto Reserva</t>
  </si>
  <si>
    <t>Self Checkout - Posto</t>
  </si>
  <si>
    <t>Servidor Drogaria Principal</t>
  </si>
  <si>
    <t>Servidor Drogaria Reserva</t>
  </si>
  <si>
    <t>SAT - Posto</t>
  </si>
  <si>
    <t>Self Checkout - Drogaria</t>
  </si>
  <si>
    <t>/26</t>
  </si>
  <si>
    <t>Câmeras de Segurança</t>
  </si>
  <si>
    <t>Serviços FREE</t>
  </si>
  <si>
    <t>Estacionamentos</t>
  </si>
  <si>
    <t>Verificados de Preços Wi-Fi</t>
  </si>
  <si>
    <t>Coletores - Wi-Fi</t>
  </si>
  <si>
    <t>Balanças Wi-Fi</t>
  </si>
  <si>
    <t>Alarme</t>
  </si>
  <si>
    <t>Impressoras Wi-Fi</t>
  </si>
  <si>
    <t>IP Inicial</t>
  </si>
  <si>
    <t>Fim</t>
  </si>
  <si>
    <t>Tipo</t>
  </si>
  <si>
    <t>Grupo | Origem</t>
  </si>
  <si>
    <t>IPs | Destino</t>
  </si>
  <si>
    <t>Descritivo | Protocolo /Porta</t>
  </si>
  <si>
    <t>IC a ser Aplicado Usage</t>
  </si>
  <si>
    <t>grp_Alarme_Loja</t>
  </si>
  <si>
    <t>FW-DC-BR-BDC_78939</t>
  </si>
  <si>
    <t>grp_Controle_Acesso_Loja</t>
  </si>
  <si>
    <t>Acesso Servidores de Catraca/ Forponto Principal/Backup</t>
  </si>
  <si>
    <t>Loja</t>
  </si>
  <si>
    <t>grp_NET_SU</t>
  </si>
  <si>
    <t>Liberação de Firewall para Loja</t>
  </si>
  <si>
    <t>grp_NET_SU_POS</t>
  </si>
  <si>
    <t>Liberação de Firewall para PDV's</t>
  </si>
  <si>
    <t>CFTV</t>
  </si>
  <si>
    <t>grp_NET_SU_CFTV</t>
  </si>
  <si>
    <t>Liberação de Firewall para CFTV</t>
  </si>
  <si>
    <t>Cofre Protege</t>
  </si>
  <si>
    <t>grp_cofres_protege</t>
  </si>
  <si>
    <t>Liberação de Firewall para cofre Protege</t>
  </si>
  <si>
    <t>FW_IBM_PROXY_T7_191220</t>
  </si>
  <si>
    <t>Cofre Brinks</t>
  </si>
  <si>
    <t>grp_store_DIA_cofre_eletronico_brinks</t>
  </si>
  <si>
    <t>Liberação de Firewall para cofre Brinks</t>
  </si>
  <si>
    <t>Cofre Prosegur</t>
  </si>
  <si>
    <t>grp_cofres_Prosegur</t>
  </si>
  <si>
    <t>Liberação de Firewall para cofre Prosegur</t>
  </si>
  <si>
    <t>Precify</t>
  </si>
  <si>
    <t>grp_Cartazeamento_Lojas</t>
  </si>
  <si>
    <t>Liberação de Portas para Impressao do Sistema Pricefy</t>
  </si>
  <si>
    <t>Relogio de Ponto</t>
  </si>
  <si>
    <t>grp_su_forponto</t>
  </si>
  <si>
    <t>Liberação de Firewall para Relogio de Ponto Inova4</t>
  </si>
  <si>
    <t>Omnia</t>
  </si>
  <si>
    <t>grp_SRV_Omnia_MES_Stores</t>
  </si>
  <si>
    <t>Liberação de Firewall para Omnia</t>
  </si>
  <si>
    <t>grp_SU_Frio_Alimentar</t>
  </si>
  <si>
    <t>Liberação de Firewall para Frio Alimentar</t>
  </si>
  <si>
    <t>mes-lojas</t>
  </si>
  <si>
    <t>FW_IBM_CLOUD_191220</t>
  </si>
  <si>
    <t>FW_GCP_US_SHARED_PROD_191220</t>
  </si>
  <si>
    <t xml:space="preserve">RECEPTOR_IP - Alarme Loja </t>
  </si>
  <si>
    <t>Servidores</t>
  </si>
  <si>
    <t>s</t>
  </si>
  <si>
    <t>Agnaldo Zampieri</t>
  </si>
  <si>
    <t>TIG</t>
  </si>
  <si>
    <t>Igrejinha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</si>
</sst>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2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</font>
    <font>
      <b/>
      <sz val="9"/>
      <color theme="0"/>
      <name val="Arial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CCFFFF"/>
      </patternFill>
    </fill>
    <fill>
      <patternFill patternType="solid">
        <fgColor rgb="FF99999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9"/>
    <xf numFmtId="0" fontId="19" fillId="0" borderId="9"/>
  </cellStyleXfs>
  <cellXfs count="14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4" borderId="8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2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7" fillId="0" borderId="0" xfId="0" applyFont="1" applyAlignment="1"/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1" fillId="3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0" xfId="0" applyFont="1" applyAlignment="1"/>
    <xf numFmtId="0" fontId="10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" fillId="7" borderId="8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0" fontId="8" fillId="7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9" xfId="0" applyFont="1" applyBorder="1" applyAlignment="1"/>
    <xf numFmtId="0" fontId="4" fillId="5" borderId="7" xfId="0" applyFont="1" applyFill="1" applyBorder="1" applyAlignment="1"/>
    <xf numFmtId="0" fontId="14" fillId="0" borderId="9" xfId="0" applyFont="1" applyBorder="1" applyAlignment="1"/>
    <xf numFmtId="0" fontId="8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7" borderId="14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left"/>
    </xf>
    <xf numFmtId="0" fontId="8" fillId="8" borderId="15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left" indent="1"/>
    </xf>
    <xf numFmtId="0" fontId="11" fillId="8" borderId="3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7" fillId="0" borderId="1" xfId="0" applyFont="1" applyBorder="1" applyAlignment="1"/>
    <xf numFmtId="0" fontId="17" fillId="0" borderId="9" xfId="0" applyFont="1" applyBorder="1"/>
    <xf numFmtId="14" fontId="17" fillId="0" borderId="1" xfId="0" applyNumberFormat="1" applyFont="1" applyBorder="1" applyAlignment="1"/>
    <xf numFmtId="3" fontId="1" fillId="3" borderId="1" xfId="0" applyNumberFormat="1" applyFont="1" applyFill="1" applyBorder="1" applyAlignment="1">
      <alignment horizontal="center"/>
    </xf>
    <xf numFmtId="0" fontId="18" fillId="6" borderId="9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8" xfId="0" applyFont="1" applyBorder="1" applyAlignment="1">
      <alignment horizontal="center"/>
    </xf>
    <xf numFmtId="0" fontId="14" fillId="0" borderId="1" xfId="0" applyFont="1" applyBorder="1" applyAlignment="1"/>
    <xf numFmtId="0" fontId="1" fillId="0" borderId="7" xfId="0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 indent="1"/>
    </xf>
    <xf numFmtId="0" fontId="6" fillId="0" borderId="14" xfId="0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indent="1"/>
    </xf>
    <xf numFmtId="164" fontId="20" fillId="4" borderId="1" xfId="0" applyNumberFormat="1" applyFont="1" applyFill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5" fillId="0" borderId="8" xfId="0" applyFont="1" applyBorder="1" applyAlignment="1">
      <alignment horizontal="left" indent="1"/>
    </xf>
    <xf numFmtId="0" fontId="0" fillId="0" borderId="0" xfId="0" applyFont="1" applyAlignment="1">
      <alignment horizontal="center"/>
    </xf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7" xfId="0" applyFont="1" applyBorder="1"/>
    <xf numFmtId="0" fontId="2" fillId="2" borderId="5" xfId="0" applyFont="1" applyFill="1" applyBorder="1" applyAlignment="1">
      <alignment vertical="center"/>
    </xf>
    <xf numFmtId="0" fontId="3" fillId="0" borderId="6" xfId="0" applyFont="1" applyBorder="1"/>
    <xf numFmtId="0" fontId="1" fillId="3" borderId="10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 vertical="top"/>
    </xf>
    <xf numFmtId="0" fontId="15" fillId="2" borderId="18" xfId="0" applyFont="1" applyFill="1" applyBorder="1" applyAlignment="1">
      <alignment vertical="center"/>
    </xf>
    <xf numFmtId="0" fontId="1" fillId="0" borderId="20" xfId="0" applyFont="1" applyBorder="1"/>
    <xf numFmtId="0" fontId="14" fillId="3" borderId="19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A3" sqref="A3"/>
    </sheetView>
  </sheetViews>
  <sheetFormatPr defaultColWidth="14.42578125" defaultRowHeight="15" customHeight="1"/>
  <cols>
    <col min="1" max="1" width="10.140625" style="69" customWidth="1"/>
    <col min="2" max="2" width="72.42578125" style="69" customWidth="1"/>
    <col min="3" max="3" width="15.42578125" style="69" bestFit="1" customWidth="1"/>
    <col min="4" max="6" width="9.140625" style="69" customWidth="1"/>
    <col min="7" max="26" width="8" style="69" customWidth="1"/>
    <col min="27" max="16384" width="14.42578125" style="69"/>
  </cols>
  <sheetData>
    <row r="1" spans="1:26" ht="12.75" customHeight="1">
      <c r="A1" s="89" t="s">
        <v>110</v>
      </c>
      <c r="B1" s="89" t="s">
        <v>111</v>
      </c>
      <c r="C1" s="89" t="s">
        <v>112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2.75" customHeight="1">
      <c r="A2" s="91">
        <v>45076</v>
      </c>
      <c r="B2" s="89" t="s">
        <v>114</v>
      </c>
      <c r="C2" s="96" t="s">
        <v>194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2.75" customHeight="1">
      <c r="A3" s="91"/>
      <c r="B3" s="96"/>
      <c r="C3" s="96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2.75" customHeight="1">
      <c r="A4" s="91"/>
      <c r="B4" s="89"/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2.75" customHeight="1">
      <c r="A5" s="91"/>
      <c r="B5" s="89"/>
      <c r="C5" s="89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12.75" customHeight="1">
      <c r="A6" s="91"/>
      <c r="B6" s="89"/>
      <c r="C6" s="89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12.75" customHeight="1">
      <c r="A7" s="91"/>
      <c r="B7" s="89"/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2.75" customHeight="1">
      <c r="A8" s="91"/>
      <c r="B8" s="89"/>
      <c r="C8" s="89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2.75" customHeight="1">
      <c r="A9" s="91"/>
      <c r="B9" s="89"/>
      <c r="C9" s="89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12.75" customHeight="1">
      <c r="A10" s="91"/>
      <c r="B10" s="89"/>
      <c r="C10" s="89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12.75" customHeight="1">
      <c r="A11" s="91"/>
      <c r="B11" s="89"/>
      <c r="C11" s="89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2.75" customHeight="1">
      <c r="A12" s="91"/>
      <c r="B12" s="89"/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 ht="12.75" customHeight="1">
      <c r="A13" s="91"/>
      <c r="B13" s="89"/>
      <c r="C13" s="89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1:26" ht="12.75" customHeight="1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1:26" ht="12.75" customHeight="1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1:26" ht="12.75" customHeight="1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ht="12.75" customHeight="1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ht="12.75" customHeight="1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ht="12.75" customHeight="1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2.75" customHeight="1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ht="12.75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2.75" customHeight="1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spans="1:26" ht="12.75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12.7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ht="12.75" customHeigh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spans="1:26" ht="12.75" customHeight="1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spans="1:26" ht="12.75" customHeight="1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ht="12.75" customHeight="1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ht="12.75" customHeight="1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2.7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2.7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2.75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2.75" customHeight="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ht="12.75" customHeight="1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2.75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2.75" customHeight="1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ht="12.75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2.75" customHeigh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2.75" customHeight="1">
      <c r="A39" s="90"/>
      <c r="B39" s="90" t="s">
        <v>113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ht="12.75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ht="12.75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ht="12.75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ht="12.75" customHeight="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spans="1:26" ht="12.7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26" ht="12.75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spans="1:26" ht="12.75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spans="1:26" ht="12.75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 ht="12.75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2.7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2.7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ht="12.7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spans="1:26" ht="12.7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spans="1:26" ht="12.7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2.7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ht="12.7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ht="12.7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ht="12.7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2.7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2.7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ht="12.7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2.7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2.7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2.7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2.7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2.7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2.7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2.75" customHeight="1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2.7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2.7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2.7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ht="12.7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spans="1:26" ht="12.7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spans="1:26" ht="12.7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spans="1:26" ht="12.7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spans="1:26" ht="12.7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spans="1:26" ht="12.7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spans="1:26" ht="12.7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2.7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2.7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ht="12.7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2.7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2.7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2.7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2.7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2.7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2.7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2.7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2.7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ht="12.7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spans="1:26" ht="12.7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ht="12.7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2.7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2.7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2.7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2.7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ht="12.7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2.75" customHeight="1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2.75" customHeight="1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ht="12.75" customHeight="1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spans="1:26" ht="12.75" customHeight="1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spans="1:26" ht="12.75" customHeight="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spans="1:26" ht="12.75" customHeight="1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spans="1:26" ht="12.75" customHeight="1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2.75" customHeight="1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ht="12.75" customHeight="1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2.75" customHeight="1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2.75" customHeight="1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2.75" customHeight="1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2.75" customHeight="1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2.75" customHeight="1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2.75" customHeight="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2.75" customHeight="1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ht="12.75" customHeight="1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spans="1:26" ht="12.75" customHeight="1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spans="1:26" ht="12.75" customHeight="1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spans="1:26" ht="12.75" customHeight="1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spans="1:26" ht="12.75" customHeight="1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2.75" customHeight="1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2.75" customHeight="1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spans="1:26" ht="12.75" customHeight="1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spans="1:26" ht="12.75" customHeight="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2.75" customHeight="1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2.75" customHeight="1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ht="12.75" customHeight="1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2.75" customHeight="1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2.75" customHeight="1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ht="12.75" customHeight="1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spans="1:26" ht="12.75" customHeight="1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spans="1:26" ht="12.75" customHeight="1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spans="1:26" ht="12.75" customHeight="1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spans="1:26" ht="12.75" customHeight="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2.75" customHeight="1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2.75" customHeight="1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2.75" customHeight="1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2.75" customHeight="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2.75" customHeight="1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2.75" customHeight="1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ht="12.75" customHeight="1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2.75" customHeight="1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2.75" customHeight="1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ht="12.75" customHeight="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spans="1:26" ht="12.75" customHeight="1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spans="1:26" ht="12.75" customHeight="1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spans="1:26" ht="12.7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spans="1:26" ht="12.7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spans="1:26" ht="12.7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spans="1:26" ht="12.7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2.7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2.7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2.7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2.7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ht="12.7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spans="1:26" ht="12.7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spans="1:26" ht="12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2.7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2.7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2.7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spans="1:26" ht="12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spans="1:26" ht="12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spans="1:26" ht="12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spans="1:26" ht="12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spans="1:26" ht="12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spans="1:26" ht="12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2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2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ht="12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2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ht="12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spans="1:26" ht="12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spans="1:26" ht="12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spans="1:26" ht="12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spans="1:26" ht="12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spans="1:26" ht="12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spans="1:26" ht="12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spans="1:26" ht="12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spans="1:26" ht="12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spans="1:26" ht="12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26" ht="12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26" ht="12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2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2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2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2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2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2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2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ht="12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spans="1:26" ht="12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spans="1:26" ht="12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spans="1:26" ht="12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:26" ht="12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spans="1:26" ht="12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spans="1:26" ht="12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spans="1:26" ht="12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spans="1:26" ht="12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spans="1:26" ht="12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spans="1:26" ht="12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2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2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ht="12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spans="1:26" ht="12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spans="1:26" ht="12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spans="1:26" ht="12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spans="1:26" ht="12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spans="1:26" ht="12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spans="1:26" ht="12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spans="1:26" ht="12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spans="1:26" ht="12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2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2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2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2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2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ht="12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spans="1:26" ht="12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spans="1:26" ht="12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spans="1:26" ht="12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spans="1:26" ht="12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spans="1:26" ht="12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spans="1:26" ht="12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spans="1:26" ht="12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spans="1:26" ht="12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2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2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2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2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2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ht="12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spans="1:26" ht="12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spans="1:26" ht="12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spans="1:26" ht="12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spans="1:26" ht="12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spans="1:26" ht="12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spans="1:26" ht="12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spans="1:26" ht="12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spans="1:26" ht="12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2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2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ht="12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spans="1:26" ht="12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spans="1:26" ht="12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spans="1:26" ht="12.7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spans="1:26" ht="12.7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spans="1:26" ht="12.7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spans="1:26" ht="12.7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spans="1:26" ht="12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spans="1:26" ht="12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spans="1:26" ht="12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spans="1:26" ht="12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2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2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2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ht="12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spans="1:26" ht="12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spans="1:26" ht="12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spans="1:26" ht="12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spans="1:26" ht="12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spans="1:26" ht="12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spans="1:26" ht="12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spans="1:26" ht="12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spans="1:26" ht="12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spans="1:26" ht="12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2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2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ht="12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spans="1:26" ht="12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spans="1:26" ht="12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spans="1:26" ht="12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spans="1:26" ht="12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spans="1:26" ht="12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spans="1:26" ht="12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spans="1:26" ht="12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spans="1:26" ht="12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spans="1:26" ht="12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spans="1:26" ht="12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2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2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ht="12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spans="1:26" ht="12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spans="1:26" ht="12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spans="1:26" ht="12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spans="1:26" ht="12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spans="1:26" ht="12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spans="1:26" ht="12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spans="1:26" ht="12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spans="1:26" ht="12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spans="1:26" ht="12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spans="1:26" ht="12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2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2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ht="12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spans="1:26" ht="12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spans="1:26" ht="12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spans="1:26" ht="12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spans="1:26" ht="12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spans="1:26" ht="12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spans="1:26" ht="12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spans="1:26" ht="12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spans="1:26" ht="12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spans="1:26" ht="12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spans="1:26" ht="12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spans="1:26" ht="12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spans="1:26" ht="12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spans="1:26" ht="12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2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ht="12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spans="1:26" ht="12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spans="1:26" ht="12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spans="1:26" ht="12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spans="1:26" ht="12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spans="1:26" ht="12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spans="1:26" ht="12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spans="1:26" ht="12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spans="1:26" ht="12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spans="1:26" ht="12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spans="1:26" ht="12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spans="1:26" ht="12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2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2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2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2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2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ht="12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spans="1:26" ht="12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spans="1:26" ht="12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spans="1:26" ht="12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spans="1:26" ht="12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spans="1:26" ht="12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spans="1:26" ht="12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spans="1:26" ht="12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spans="1:26" ht="12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spans="1:26" ht="12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spans="1:26" ht="12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spans="1:26" ht="12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2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2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ht="12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spans="1:26" ht="12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spans="1:26" ht="12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spans="1:26" ht="12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spans="1:26" ht="12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spans="1:26" ht="12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spans="1:26" ht="12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spans="1:26" ht="12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spans="1:26" ht="12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spans="1:26" ht="12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spans="1:26" ht="12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spans="1:26" ht="12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2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2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ht="12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spans="1:26" ht="12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spans="1:26" ht="12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spans="1:26" ht="12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spans="1:26" ht="12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spans="1:26" ht="12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spans="1:26" ht="12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spans="1:26" ht="12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spans="1:26" ht="12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spans="1:26" ht="12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spans="1:26" ht="12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spans="1:26" ht="12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2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2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ht="12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spans="1:26" ht="12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spans="1:26" ht="12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spans="1:26" ht="12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spans="1:26" ht="12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spans="1:26" ht="12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spans="1:26" ht="12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spans="1:26" ht="12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spans="1:26" ht="12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spans="1:26" ht="12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spans="1:26" ht="12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spans="1:26" ht="12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2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2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ht="12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spans="1:26" ht="12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spans="1:26" ht="12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spans="1:26" ht="12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spans="1:26" ht="12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spans="1:26" ht="12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spans="1:26" ht="12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spans="1:26" ht="12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spans="1:26" ht="12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spans="1:26" ht="12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spans="1:26" ht="12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spans="1:26" ht="12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2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2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ht="12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spans="1:26" ht="12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spans="1:26" ht="12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spans="1:26" ht="12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spans="1:26" ht="12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spans="1:26" ht="12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spans="1:26" ht="12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spans="1:26" ht="12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spans="1:26" ht="12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spans="1:26" ht="12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spans="1:26" ht="12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spans="1:26" ht="12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2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2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ht="12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spans="1:26" ht="12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spans="1:26" ht="12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spans="1:26" ht="12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spans="1:26" ht="12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spans="1:26" ht="12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spans="1:26" ht="12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spans="1:26" ht="12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spans="1:26" ht="12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spans="1:26" ht="12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spans="1:26" ht="12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spans="1:26" ht="12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spans="1:26" ht="12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spans="1:26" ht="12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2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ht="12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spans="1:26" ht="12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spans="1:26" ht="12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spans="1:26" ht="12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spans="1:26" ht="12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spans="1:26" ht="12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spans="1:26" ht="12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spans="1:26" ht="12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spans="1:26" ht="12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spans="1:26" ht="12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spans="1:26" ht="12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spans="1:26" ht="12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2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2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2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2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ht="12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spans="1:26" ht="12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spans="1:26" ht="12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spans="1:26" ht="12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spans="1:26" ht="12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spans="1:26" ht="12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spans="1:26" ht="12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spans="1:26" ht="12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spans="1:26" ht="12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spans="1:26" ht="12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spans="1:26" ht="12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spans="1:26" ht="12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2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2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ht="12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spans="1:26" ht="12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spans="1:26" ht="12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spans="1:26" ht="12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spans="1:26" ht="12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spans="1:26" ht="12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spans="1:26" ht="12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spans="1:26" ht="12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spans="1:26" ht="12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spans="1:26" ht="12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spans="1:26" ht="12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spans="1:26" ht="12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2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2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ht="12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spans="1:26" ht="12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spans="1:26" ht="12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spans="1:26" ht="12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spans="1:26" ht="12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spans="1:26" ht="12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spans="1:26" ht="12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spans="1:26" ht="12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spans="1:26" ht="12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spans="1:26" ht="12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spans="1:26" ht="12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spans="1:26" ht="12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2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2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ht="12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spans="1:26" ht="12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spans="1:26" ht="12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spans="1:26" ht="12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spans="1:26" ht="12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spans="1:26" ht="12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spans="1:26" ht="12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spans="1:26" ht="12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spans="1:26" ht="12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spans="1:26" ht="12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spans="1:26" ht="12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spans="1:26" ht="12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2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2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ht="12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spans="1:26" ht="12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spans="1:26" ht="12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spans="1:26" ht="12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spans="1:26" ht="12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spans="1:26" ht="12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spans="1:26" ht="12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spans="1:26" ht="12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spans="1:26" ht="12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spans="1:26" ht="12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spans="1:26" ht="12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spans="1:26" ht="12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2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2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ht="12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spans="1:26" ht="12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spans="1:26" ht="12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spans="1:26" ht="12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spans="1:26" ht="12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spans="1:26" ht="12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spans="1:26" ht="12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spans="1:26" ht="12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spans="1:26" ht="12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spans="1:26" ht="12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spans="1:26" ht="12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spans="1:26" ht="12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spans="1:26" ht="12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spans="1:26" ht="12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spans="1:26" ht="12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2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ht="12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spans="1:26" ht="12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spans="1:26" ht="12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spans="1:26" ht="12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spans="1:26" ht="12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spans="1:26" ht="12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spans="1:26" ht="12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spans="1:26" ht="12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spans="1:26" ht="12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spans="1:26" ht="12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spans="1:26" ht="12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spans="1:26" ht="12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spans="1:26" ht="12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spans="1:26" ht="12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spans="1:26" ht="12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spans="1:26" ht="12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spans="1:26" ht="12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spans="1:26" ht="12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spans="1:26" ht="12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spans="1:26" ht="12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spans="1:26" ht="12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spans="1:26" ht="12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spans="1:26" ht="12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spans="1:26" ht="12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spans="1:26" ht="12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spans="1:26" ht="12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spans="1:26" ht="12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2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2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ht="12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spans="1:26" ht="12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spans="1:26" ht="12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spans="1:26" ht="12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spans="1:26" ht="12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spans="1:26" ht="12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spans="1:26" ht="12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spans="1:26" ht="12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spans="1:26" ht="12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spans="1:26" ht="12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spans="1:26" ht="12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spans="1:26" ht="12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2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2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ht="12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spans="1:26" ht="12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spans="1:26" ht="12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spans="1:26" ht="12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spans="1:26" ht="12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spans="1:26" ht="12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spans="1:26" ht="12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spans="1:26" ht="12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spans="1:26" ht="12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spans="1:26" ht="12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spans="1:26" ht="12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spans="1:26" ht="12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2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2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ht="12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spans="1:26" ht="12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spans="1:26" ht="12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spans="1:26" ht="12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spans="1:26" ht="12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spans="1:26" ht="12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spans="1:26" ht="12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spans="1:26" ht="12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spans="1:26" ht="12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spans="1:26" ht="12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spans="1:26" ht="12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spans="1:26" ht="12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2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2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ht="12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spans="1:26" ht="12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spans="1:26" ht="12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spans="1:26" ht="12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spans="1:26" ht="12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spans="1:26" ht="12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spans="1:26" ht="12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spans="1:26" ht="12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spans="1:26" ht="12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spans="1:26" ht="12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spans="1:26" ht="12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spans="1:26" ht="12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spans="1:26" ht="12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spans="1:26" ht="12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spans="1:26" ht="12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spans="1:26" ht="12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spans="1:26" ht="12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spans="1:26" ht="12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spans="1:26" ht="12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spans="1:26" ht="12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spans="1:26" ht="12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spans="1:26" ht="12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spans="1:26" ht="12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spans="1:26" ht="12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spans="1:26" ht="12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spans="1:26" ht="12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spans="1:26" ht="12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spans="1:26" ht="12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spans="1:26" ht="12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spans="1:26" ht="12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spans="1:26" ht="12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spans="1:26" ht="12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spans="1:26" ht="12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spans="1:26" ht="12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spans="1:26" ht="12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spans="1:26" ht="12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spans="1:26" ht="12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spans="1:26" ht="12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spans="1:26" ht="12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spans="1:26" ht="12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spans="1:26" ht="12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spans="1:26" ht="12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spans="1:26" ht="12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spans="1:26" ht="12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spans="1:26" ht="12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spans="1:26" ht="12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spans="1:26" ht="12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spans="1:26" ht="12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spans="1:26" ht="12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spans="1:26" ht="12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spans="1:26" ht="12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spans="1:26" ht="12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spans="1:26" ht="12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spans="1:26" ht="12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spans="1:26" ht="12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spans="1:26" ht="12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spans="1:26" ht="12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spans="1:26" ht="12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spans="1:26" ht="12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spans="1:26" ht="12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spans="1:26" ht="12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spans="1:26" ht="12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spans="1:26" ht="12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spans="1:26" ht="12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spans="1:26" ht="12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spans="1:26" ht="12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spans="1:26" ht="12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spans="1:26" ht="12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spans="1:26" ht="12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spans="1:26" ht="12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spans="1:26" ht="12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spans="1:26" ht="12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spans="1:26" ht="12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spans="1:26" ht="12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spans="1:26" ht="12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spans="1:26" ht="12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spans="1:26" ht="12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spans="1:26" ht="12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spans="1:26" ht="12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spans="1:26" ht="12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spans="1:26" ht="12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spans="1:26" ht="12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spans="1:26" ht="12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spans="1:26" ht="12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spans="1:26" ht="12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spans="1:26" ht="12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spans="1:26" ht="12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spans="1:26" ht="12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spans="1:26" ht="12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spans="1:26" ht="12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spans="1:26" ht="12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spans="1:26" ht="12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spans="1:26" ht="12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spans="1:26" ht="12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spans="1:26" ht="12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spans="1:26" ht="12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spans="1:26" ht="12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spans="1:26" ht="12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spans="1:26" ht="12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spans="1:26" ht="12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spans="1:26" ht="12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spans="1:26" ht="12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spans="1:26" ht="12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spans="1:26" ht="12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spans="1:26" ht="12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spans="1:26" ht="12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spans="1:26" ht="12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spans="1:26" ht="12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spans="1:26" ht="12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spans="1:26" ht="12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spans="1:26" ht="12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spans="1:26" ht="12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spans="1:26" ht="12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spans="1:26" ht="12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spans="1:26" ht="12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spans="1:26" ht="12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spans="1:26" ht="12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spans="1:26" ht="12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spans="1:26" ht="12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spans="1:26" ht="12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spans="1:26" ht="12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spans="1:26" ht="12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spans="1:26" ht="12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spans="1:26" ht="12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spans="1:26" ht="12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spans="1:26" ht="12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spans="1:26" ht="12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spans="1:26" ht="12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spans="1:26" ht="12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spans="1:26" ht="12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spans="1:26" ht="12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spans="1:26" ht="12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spans="1:26" ht="12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spans="1:26" ht="12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spans="1:26" ht="12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spans="1:26" ht="12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spans="1:26" ht="12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spans="1:26" ht="12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spans="1:26" ht="12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spans="1:26" ht="12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spans="1:26" ht="12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spans="1:26" ht="12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spans="1:26" ht="12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spans="1:26" ht="12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spans="1:26" ht="12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spans="1:26" ht="12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spans="1:26" ht="12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spans="1:26" ht="12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spans="1:26" ht="12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spans="1:26" ht="12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spans="1:26" ht="12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spans="1:26" ht="12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spans="1:26" ht="12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spans="1:26" ht="12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spans="1:26" ht="12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spans="1:26" ht="12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spans="1:26" ht="12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spans="1:26" ht="12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spans="1:26" ht="12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spans="1:26" ht="12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spans="1:26" ht="12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spans="1:26" ht="12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spans="1:26" ht="12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spans="1:26" ht="12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spans="1:26" ht="12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spans="1:26" ht="12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spans="1:26" ht="12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spans="1:26" ht="12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spans="1:26" ht="12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spans="1:26" ht="12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spans="1:26" ht="12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spans="1:26" ht="12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spans="1:26" ht="12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spans="1:26" ht="12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spans="1:26" ht="12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spans="1:26" ht="12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spans="1:26" ht="12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spans="1:26" ht="12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spans="1:26" ht="12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spans="1:26" ht="12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spans="1:26" ht="12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spans="1:26" ht="12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spans="1:26" ht="12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spans="1:26" ht="12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spans="1:26" ht="12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spans="1:26" ht="12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spans="1:26" ht="12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spans="1:26" ht="12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spans="1:26" ht="12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spans="1:26" ht="12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spans="1:26" ht="12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6" ht="12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spans="1:26" ht="12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spans="1:26" ht="12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spans="1:26" ht="12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spans="1:26" ht="12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spans="1:26" ht="12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spans="1:26" ht="12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spans="1:26" ht="12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spans="1:26" ht="12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spans="1:26" ht="12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spans="1:26" ht="12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spans="1:26" ht="12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spans="1:26" ht="12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spans="1:26" ht="12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spans="1:26" ht="12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spans="1:26" ht="12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6" ht="12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spans="1:26" ht="12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spans="1:26" ht="12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spans="1:26" ht="12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spans="1:26" ht="12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spans="1:26" ht="12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spans="1:26" ht="12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spans="1:26" ht="12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spans="1:26" ht="12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spans="1:26" ht="12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spans="1:26" ht="12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spans="1:26" ht="12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spans="1:26" ht="12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spans="1:26" ht="12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spans="1:26" ht="12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spans="1:26" ht="12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6" ht="12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spans="1:26" ht="12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spans="1:26" ht="12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spans="1:26" ht="12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spans="1:26" ht="12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spans="1:26" ht="12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spans="1:26" ht="12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spans="1:26" ht="12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spans="1:26" ht="12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spans="1:26" ht="12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spans="1:26" ht="12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spans="1:26" ht="12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spans="1:26" ht="12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spans="1:26" ht="12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spans="1:26" ht="12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spans="1:26" ht="12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6" ht="12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spans="1:26" ht="12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spans="1:26" ht="12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spans="1:26" ht="12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spans="1:26" ht="12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spans="1:26" ht="12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spans="1:26" ht="12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spans="1:26" ht="12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spans="1:26" ht="12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spans="1:26" ht="12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spans="1:26" ht="12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spans="1:26" ht="12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spans="1:26" ht="12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spans="1:26" ht="12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spans="1:26" ht="12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spans="1:26" ht="12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6" ht="12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spans="1:26" ht="12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spans="1:26" ht="12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spans="1:26" ht="12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spans="1:26" ht="12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spans="1:26" ht="12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spans="1:26" ht="12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spans="1:26" ht="12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spans="1:26" ht="12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spans="1:26" ht="12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spans="1:26" ht="12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spans="1:26" ht="12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spans="1:26" ht="12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spans="1:26" ht="12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spans="1:26" ht="12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spans="1:26" ht="12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6" ht="12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spans="1:26" ht="12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spans="1:26" ht="12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spans="1:26" ht="12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spans="1:26" ht="12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spans="1:26" ht="12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spans="1:26" ht="12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spans="1:26" ht="12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spans="1:26" ht="12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spans="1:26" ht="12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spans="1:26" ht="12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spans="1:26" ht="12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spans="1:26" ht="12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spans="1:26" ht="12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spans="1:26" ht="12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spans="1:26" ht="12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spans="1:26" ht="12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spans="1:26" ht="12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spans="1:26" ht="12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spans="1:26" ht="12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spans="1:26" ht="12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spans="1:26" ht="12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spans="1:26" ht="12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spans="1:26" ht="12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spans="1:26" ht="12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spans="1:26" ht="12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spans="1:26" ht="12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spans="1:26" ht="12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spans="1:26" ht="12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spans="1:26" ht="12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spans="1:26" ht="12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6" ht="12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spans="1:26" ht="12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spans="1:26" ht="12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spans="1:26" ht="12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spans="1:26" ht="12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spans="1:26" ht="12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spans="1:26" ht="12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spans="1:26" ht="12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spans="1:26" ht="12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spans="1:26" ht="12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spans="1:26" ht="12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spans="1:26" ht="12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spans="1:26" ht="12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spans="1:26" ht="12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spans="1:26" ht="12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spans="1:26" ht="12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spans="1:26" ht="12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spans="1:26" ht="12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spans="1:26" ht="12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spans="1:26" ht="12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spans="1:26" ht="12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spans="1:26" ht="12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spans="1:26" ht="12.75" customHeight="1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spans="1:26" ht="12.75" customHeight="1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spans="1:26" ht="12.75" customHeight="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spans="1:26" ht="12.75" customHeight="1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spans="1:26" ht="12.75" customHeight="1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spans="1:26" ht="12.75" customHeight="1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spans="1:26" ht="12.75" customHeight="1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spans="1:26" ht="12.75" customHeight="1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spans="1:26" ht="12.75" customHeight="1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spans="1:26" ht="12.75" customHeight="1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spans="1:26" ht="12.75" customHeight="1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spans="1:26" ht="12.75" customHeight="1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spans="1:26" ht="12.75" customHeight="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spans="1:26" ht="12.75" customHeight="1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spans="1:26" ht="12.75" customHeight="1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spans="1:26" ht="12.75" customHeight="1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spans="1:26" ht="12.75" customHeight="1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spans="1:26" ht="12.75" customHeight="1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spans="1:26" ht="12.75" customHeight="1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spans="1:26" ht="12.75" customHeight="1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spans="1:26" ht="12.75" customHeight="1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spans="1:26" ht="12.75" customHeight="1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spans="1:26" ht="12.75" customHeight="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spans="1:26" ht="12.75" customHeight="1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spans="1:26" ht="12.75" customHeight="1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6" ht="12.75" customHeight="1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spans="1:26" ht="12.75" customHeight="1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spans="1:26" ht="12.75" customHeight="1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spans="1:26" ht="12.75" customHeight="1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spans="1:26" ht="12.75" customHeight="1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spans="1:26" ht="12.75" customHeight="1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spans="1:26" ht="12.75" customHeight="1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spans="1:26" ht="12.75" customHeight="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spans="1:26" ht="12.75" customHeight="1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spans="1:26" ht="12.75" customHeight="1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spans="1:26" ht="12.75" customHeight="1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spans="1:26" ht="12.75" customHeight="1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spans="1:26" ht="12.75" customHeight="1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spans="1:26" ht="12.75" customHeight="1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spans="1:26" ht="12.75" customHeight="1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spans="1:26" ht="12.75" customHeight="1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6" ht="12.75" customHeight="1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spans="1:26" ht="12.75" customHeight="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spans="1:26" ht="12.75" customHeight="1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spans="1:26" ht="12.75" customHeight="1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spans="1:26" ht="12.75" customHeight="1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spans="1:26" ht="12.75" customHeight="1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spans="1:26" ht="12.75" customHeight="1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spans="1:26" ht="12.75" customHeight="1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spans="1:26" ht="12.75" customHeight="1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spans="1:26" ht="12.75" customHeight="1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spans="1:26" ht="12.75" customHeight="1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spans="1:26" ht="12.75" customHeight="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spans="1:26" ht="12.75" customHeight="1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spans="1:26" ht="12.75" customHeight="1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spans="1:26" ht="12.75" customHeight="1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spans="1:26" ht="12.75" customHeight="1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6" ht="12.75" customHeight="1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spans="1:26" ht="12.75" customHeight="1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spans="1:26" ht="12.75" customHeight="1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spans="1:26" ht="12.75" customHeight="1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spans="1:26" ht="12.75" customHeight="1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spans="1:26" ht="12.75" customHeight="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spans="1:26" ht="12.75" customHeight="1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spans="1:26" ht="12.75" customHeight="1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spans="1:26" ht="12.75" customHeight="1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spans="1:26" ht="12.75" customHeight="1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spans="1:26" ht="12.75" customHeight="1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spans="1:26" ht="12.75" customHeight="1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spans="1:26" ht="12.75" customHeight="1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spans="1:26" ht="12.75" customHeight="1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spans="1:26" ht="12.75" customHeight="1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spans="1:26" ht="12.75" customHeight="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6" ht="12.75" customHeight="1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spans="1:26" ht="12.75" customHeight="1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spans="1:26" ht="12.75" customHeight="1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spans="1:26" ht="12.75" customHeight="1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spans="1:26" ht="12.75" customHeight="1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spans="1:26" ht="12.75" customHeight="1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spans="1:26" ht="12.75" customHeight="1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spans="1:26" ht="12.75" customHeight="1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spans="1:26" ht="12.75" customHeight="1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920"/>
  <sheetViews>
    <sheetView showGridLines="0" tabSelected="1" workbookViewId="0">
      <pane ySplit="4" topLeftCell="A17" activePane="bottomLeft" state="frozen"/>
      <selection pane="bottomLeft" activeCell="J40" sqref="J40"/>
    </sheetView>
  </sheetViews>
  <sheetFormatPr defaultRowHeight="15" customHeight="1"/>
  <cols>
    <col min="1" max="1" width="40.7109375" customWidth="1"/>
    <col min="2" max="2" width="4.85546875" customWidth="1"/>
    <col min="3" max="3" width="0.7109375" customWidth="1"/>
    <col min="4" max="4" width="5.28515625" customWidth="1"/>
    <col min="5" max="5" width="0.7109375" customWidth="1"/>
    <col min="6" max="6" width="4.85546875" customWidth="1"/>
    <col min="7" max="7" width="0.7109375" customWidth="1"/>
    <col min="8" max="8" width="4.85546875" customWidth="1"/>
    <col min="9" max="9" width="2.7109375" customWidth="1"/>
    <col min="10" max="10" width="4.85546875" customWidth="1"/>
    <col min="11" max="11" width="6.28515625" customWidth="1"/>
    <col min="12" max="12" width="3.7109375" customWidth="1"/>
    <col min="13" max="13" width="28.7109375" customWidth="1"/>
    <col min="14" max="14" width="20.85546875" customWidth="1"/>
    <col min="15" max="16" width="9.140625" customWidth="1"/>
    <col min="17" max="30" width="8" customWidth="1"/>
  </cols>
  <sheetData>
    <row r="1" spans="1:3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 customHeight="1">
      <c r="A2" s="6" t="s">
        <v>1</v>
      </c>
      <c r="B2" s="9" t="str">
        <f>IF(Info!$B$1="","Sigla",Info!$B$1)</f>
        <v>TIG</v>
      </c>
      <c r="C2" s="9"/>
      <c r="D2" s="10" t="str">
        <f>IF(Info!$B$2="","Nome do Site",Info!$B$2)</f>
        <v>Igrejinha</v>
      </c>
      <c r="E2" s="10"/>
      <c r="F2" s="10"/>
      <c r="G2" s="10"/>
      <c r="H2" s="10"/>
      <c r="I2" s="10"/>
      <c r="J2" s="10"/>
      <c r="K2" s="1"/>
      <c r="L2" s="1"/>
      <c r="M2" s="1"/>
      <c r="N2" s="1"/>
      <c r="O2" s="1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customHeight="1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customHeight="1">
      <c r="A4" s="12" t="s">
        <v>13</v>
      </c>
      <c r="B4" s="13" t="s">
        <v>15</v>
      </c>
      <c r="C4" s="13"/>
      <c r="D4" s="13" t="s">
        <v>16</v>
      </c>
      <c r="E4" s="13"/>
      <c r="F4" s="13" t="s">
        <v>17</v>
      </c>
      <c r="G4" s="13"/>
      <c r="H4" s="13" t="s">
        <v>18</v>
      </c>
      <c r="I4" s="13"/>
      <c r="J4" s="13" t="s">
        <v>19</v>
      </c>
      <c r="K4" s="104" t="s">
        <v>20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customHeight="1">
      <c r="A7" s="14" t="s">
        <v>27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customHeight="1">
      <c r="A8" s="98" t="s">
        <v>118</v>
      </c>
      <c r="B8" s="32">
        <f>Info!$B$13</f>
        <v>10</v>
      </c>
      <c r="C8" s="36" t="s">
        <v>85</v>
      </c>
      <c r="D8" s="36">
        <f>Info!$C$13</f>
        <v>156</v>
      </c>
      <c r="E8" s="36" t="s">
        <v>85</v>
      </c>
      <c r="F8" s="36">
        <f>Info!$D$13</f>
        <v>4</v>
      </c>
      <c r="G8" s="36" t="s">
        <v>85</v>
      </c>
      <c r="H8" s="40">
        <f>IF(Info!$E$6="",Info!$E$5,Info!$E$13+1)</f>
        <v>1</v>
      </c>
      <c r="I8" s="36" t="s">
        <v>84</v>
      </c>
      <c r="J8" s="33">
        <f>IF(Info!$E$6="",Info!$E$5,$H8+14)</f>
        <v>15</v>
      </c>
      <c r="K8" s="23">
        <f>IF(Info!$E$6="","",(J8-H8)+1)</f>
        <v>15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2.75" customHeight="1">
      <c r="A9" s="99" t="s">
        <v>192</v>
      </c>
      <c r="B9" s="95">
        <f>Info!$B$13</f>
        <v>10</v>
      </c>
      <c r="C9" s="39" t="s">
        <v>85</v>
      </c>
      <c r="D9" s="39">
        <f>Info!$C$13</f>
        <v>156</v>
      </c>
      <c r="E9" s="39" t="s">
        <v>85</v>
      </c>
      <c r="F9" s="39">
        <f>Info!$D$13</f>
        <v>4</v>
      </c>
      <c r="G9" s="39" t="s">
        <v>85</v>
      </c>
      <c r="H9" s="100">
        <f>IF(Info!$E$6="",Info!$E$5,H8)</f>
        <v>1</v>
      </c>
      <c r="I9" s="39" t="s">
        <v>84</v>
      </c>
      <c r="J9" s="38">
        <f>IF(Info!$E$6="",Info!$E$5,$H9+5)</f>
        <v>6</v>
      </c>
      <c r="K9" s="16">
        <f>IF(Info!$E$6="","",(J9-H9)+1)</f>
        <v>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customHeight="1">
      <c r="A10" s="99" t="s">
        <v>120</v>
      </c>
      <c r="B10" s="95">
        <f>Info!$B$13</f>
        <v>10</v>
      </c>
      <c r="C10" s="39" t="s">
        <v>85</v>
      </c>
      <c r="D10" s="39">
        <f>Info!$C$13</f>
        <v>156</v>
      </c>
      <c r="E10" s="39" t="s">
        <v>85</v>
      </c>
      <c r="F10" s="39">
        <f>Info!$D$13</f>
        <v>4</v>
      </c>
      <c r="G10" s="39" t="s">
        <v>85</v>
      </c>
      <c r="H10" s="100">
        <f>IF(Info!$E$6="",Info!$E$5,J9+1)</f>
        <v>7</v>
      </c>
      <c r="I10" s="39" t="s">
        <v>84</v>
      </c>
      <c r="J10" s="38">
        <f>IF(Info!$E$6="",Info!$E$5,$H10+8)</f>
        <v>15</v>
      </c>
      <c r="K10" s="16">
        <f>IF(Info!$E$6="","",(J10-H10)+1)</f>
        <v>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customHeight="1">
      <c r="A11" s="98" t="s">
        <v>29</v>
      </c>
      <c r="B11" s="32">
        <f>Info!$B$13</f>
        <v>10</v>
      </c>
      <c r="C11" s="36" t="s">
        <v>85</v>
      </c>
      <c r="D11" s="36">
        <f>Info!$C$13</f>
        <v>156</v>
      </c>
      <c r="E11" s="36" t="s">
        <v>85</v>
      </c>
      <c r="F11" s="36">
        <f>Info!$D$13</f>
        <v>4</v>
      </c>
      <c r="G11" s="36" t="s">
        <v>85</v>
      </c>
      <c r="H11" s="40">
        <f>IF(Info!$E$6="",Info!$E$5,J8+1)</f>
        <v>16</v>
      </c>
      <c r="I11" s="36" t="s">
        <v>84</v>
      </c>
      <c r="J11" s="33">
        <f>IF(Info!$E$6="",Info!$E$5,$H11+99)</f>
        <v>115</v>
      </c>
      <c r="K11" s="23">
        <f>IF(Info!$E$6="","",(J11-H11)+1)</f>
        <v>100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customHeight="1">
      <c r="A12" s="15" t="s">
        <v>89</v>
      </c>
      <c r="B12" s="32">
        <f>Info!$B$13</f>
        <v>10</v>
      </c>
      <c r="C12" s="36" t="s">
        <v>85</v>
      </c>
      <c r="D12" s="36">
        <f>Info!$C$13</f>
        <v>156</v>
      </c>
      <c r="E12" s="36" t="s">
        <v>85</v>
      </c>
      <c r="F12" s="36">
        <f>Info!$D$13</f>
        <v>4</v>
      </c>
      <c r="G12" s="36" t="s">
        <v>85</v>
      </c>
      <c r="H12" s="40">
        <f>IF(Info!$E$6="",Info!$E$5,J11+1)</f>
        <v>116</v>
      </c>
      <c r="I12" s="36" t="s">
        <v>84</v>
      </c>
      <c r="J12" s="33">
        <f>IF(Info!$E$6="",Info!$E$5,$H12+49)</f>
        <v>165</v>
      </c>
      <c r="K12" s="23">
        <f>IF(Info!$E$6="","",(J12-H12)+1)</f>
        <v>50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customHeight="1">
      <c r="A13" s="98" t="s">
        <v>116</v>
      </c>
      <c r="B13" s="32">
        <f>Info!$B$13</f>
        <v>10</v>
      </c>
      <c r="C13" s="36" t="s">
        <v>85</v>
      </c>
      <c r="D13" s="36">
        <f>Info!$C$13</f>
        <v>156</v>
      </c>
      <c r="E13" s="36" t="s">
        <v>85</v>
      </c>
      <c r="F13" s="36">
        <f>Info!$D$13</f>
        <v>4</v>
      </c>
      <c r="G13" s="36" t="s">
        <v>85</v>
      </c>
      <c r="H13" s="40">
        <f>IF(Info!$E$6="",Info!$E$5,J12+1)</f>
        <v>166</v>
      </c>
      <c r="I13" s="36" t="s">
        <v>84</v>
      </c>
      <c r="J13" s="33">
        <f>IF(Info!$E$6="",Info!$E$5,$H13+10)</f>
        <v>176</v>
      </c>
      <c r="K13" s="23">
        <f>IF(Info!$E$6="","",(J13-H13)+1)</f>
        <v>11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customHeight="1">
      <c r="A14" s="99" t="s">
        <v>90</v>
      </c>
      <c r="B14" s="37">
        <f>Info!$B$13</f>
        <v>10</v>
      </c>
      <c r="C14" s="42" t="s">
        <v>85</v>
      </c>
      <c r="D14" s="42">
        <f>Info!$C$13</f>
        <v>156</v>
      </c>
      <c r="E14" s="42" t="s">
        <v>85</v>
      </c>
      <c r="F14" s="42">
        <f>Info!$D$13</f>
        <v>4</v>
      </c>
      <c r="G14" s="42" t="s">
        <v>85</v>
      </c>
      <c r="H14" s="57">
        <f>H13</f>
        <v>166</v>
      </c>
      <c r="I14" s="42" t="s">
        <v>84</v>
      </c>
      <c r="J14" s="43">
        <f>H14</f>
        <v>166</v>
      </c>
      <c r="K14" s="16">
        <f>IF(Info!$E$6="","",(J14-H14)+1)</f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customHeight="1">
      <c r="A15" s="99" t="s">
        <v>28</v>
      </c>
      <c r="B15" s="37">
        <f>Info!$B$13</f>
        <v>10</v>
      </c>
      <c r="C15" s="42" t="s">
        <v>85</v>
      </c>
      <c r="D15" s="42">
        <f>Info!$C$13</f>
        <v>156</v>
      </c>
      <c r="E15" s="42" t="s">
        <v>85</v>
      </c>
      <c r="F15" s="42">
        <f>Info!$D$13</f>
        <v>4</v>
      </c>
      <c r="G15" s="42" t="s">
        <v>85</v>
      </c>
      <c r="H15" s="57">
        <f>IF(Info!$E$6="",Info!$E$5,J14+1)</f>
        <v>167</v>
      </c>
      <c r="I15" s="42" t="s">
        <v>84</v>
      </c>
      <c r="J15" s="43">
        <f>IF(Info!$E$6="",Info!$E$5,$H15+4)</f>
        <v>171</v>
      </c>
      <c r="K15" s="16">
        <f>IF(Info!$E$6="","",(J15-H15)+1)</f>
        <v>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99" t="s">
        <v>117</v>
      </c>
      <c r="B16" s="37">
        <f>Info!$B$13</f>
        <v>10</v>
      </c>
      <c r="C16" s="42" t="s">
        <v>85</v>
      </c>
      <c r="D16" s="42">
        <f>Info!$C$13</f>
        <v>156</v>
      </c>
      <c r="E16" s="42" t="s">
        <v>85</v>
      </c>
      <c r="F16" s="42">
        <f>Info!$D$13</f>
        <v>4</v>
      </c>
      <c r="G16" s="42" t="s">
        <v>85</v>
      </c>
      <c r="H16" s="57">
        <f>IF(Info!$E$6="",Info!$E$5,J15+1)</f>
        <v>172</v>
      </c>
      <c r="I16" s="42" t="s">
        <v>84</v>
      </c>
      <c r="J16" s="43">
        <f>IF(Info!$E$6="",Info!$E$5,$H16+4)</f>
        <v>176</v>
      </c>
      <c r="K16" s="16">
        <f>IF(Info!$E$6="","",(J16-H16)+1)</f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customHeight="1">
      <c r="A17" s="98" t="s">
        <v>31</v>
      </c>
      <c r="B17" s="32">
        <f>Info!$B$13</f>
        <v>10</v>
      </c>
      <c r="C17" s="36" t="s">
        <v>85</v>
      </c>
      <c r="D17" s="36">
        <f>Info!$C$13</f>
        <v>156</v>
      </c>
      <c r="E17" s="36" t="s">
        <v>85</v>
      </c>
      <c r="F17" s="36">
        <f>Info!$D$13</f>
        <v>4</v>
      </c>
      <c r="G17" s="36" t="s">
        <v>85</v>
      </c>
      <c r="H17" s="40">
        <f>IF(Info!$E$6="",Info!$E$5,J16+1)</f>
        <v>177</v>
      </c>
      <c r="I17" s="36" t="s">
        <v>84</v>
      </c>
      <c r="J17" s="33">
        <f>IF(Info!$E$6="",Info!$E$5,$H17+2)</f>
        <v>179</v>
      </c>
      <c r="K17" s="23">
        <f>IF(Info!$E$6="","",(J17-H17)+1)</f>
        <v>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customHeight="1">
      <c r="A18" s="102" t="s">
        <v>129</v>
      </c>
      <c r="B18" s="32">
        <f>Info!$B$13</f>
        <v>10</v>
      </c>
      <c r="C18" s="36" t="s">
        <v>85</v>
      </c>
      <c r="D18" s="36">
        <f>Info!$C$13</f>
        <v>156</v>
      </c>
      <c r="E18" s="36" t="s">
        <v>85</v>
      </c>
      <c r="F18" s="36">
        <f>Info!$D$13</f>
        <v>4</v>
      </c>
      <c r="G18" s="36" t="s">
        <v>85</v>
      </c>
      <c r="H18" s="40">
        <f>IF(Info!$E$6="",Info!$E$5,J17+1)</f>
        <v>180</v>
      </c>
      <c r="I18" s="36" t="s">
        <v>84</v>
      </c>
      <c r="J18" s="33">
        <f>IF(Info!$E$6="",Info!$E$5,$H18+9)</f>
        <v>189</v>
      </c>
      <c r="K18" s="23">
        <f>IF(Info!$E$6="","",(J18-H18)+1)</f>
        <v>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customHeight="1">
      <c r="A19" s="102" t="s">
        <v>47</v>
      </c>
      <c r="B19" s="32">
        <f>Info!$B$13</f>
        <v>10</v>
      </c>
      <c r="C19" s="36" t="s">
        <v>85</v>
      </c>
      <c r="D19" s="36">
        <f>Info!$C$13</f>
        <v>156</v>
      </c>
      <c r="E19" s="36" t="s">
        <v>85</v>
      </c>
      <c r="F19" s="36">
        <f>Info!$D$13</f>
        <v>4</v>
      </c>
      <c r="G19" s="36" t="s">
        <v>85</v>
      </c>
      <c r="H19" s="40">
        <f>IF(Info!$E$6="",Info!$E$5,J18+1)</f>
        <v>190</v>
      </c>
      <c r="I19" s="36" t="s">
        <v>84</v>
      </c>
      <c r="J19" s="33">
        <f>IF(Info!$E$6="",Info!$E$5,$H19+9)</f>
        <v>199</v>
      </c>
      <c r="K19" s="23">
        <f>IF(Info!$E$6="","",(J19-H19)+1)</f>
        <v>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customHeight="1">
      <c r="A20" s="101" t="s">
        <v>121</v>
      </c>
      <c r="B20" s="32">
        <f>Info!$B$13</f>
        <v>10</v>
      </c>
      <c r="C20" s="36" t="s">
        <v>85</v>
      </c>
      <c r="D20" s="36">
        <f>Info!$C$13</f>
        <v>156</v>
      </c>
      <c r="E20" s="36" t="s">
        <v>85</v>
      </c>
      <c r="F20" s="36">
        <f>Info!$D$13</f>
        <v>4</v>
      </c>
      <c r="G20" s="36" t="s">
        <v>85</v>
      </c>
      <c r="H20" s="40">
        <f>IF(Info!$E$6="",Info!$E$5,J19+1)</f>
        <v>200</v>
      </c>
      <c r="I20" s="36" t="s">
        <v>84</v>
      </c>
      <c r="J20" s="33">
        <f>IF(Info!$E$6="",Info!$E$5,$H20+2)</f>
        <v>202</v>
      </c>
      <c r="K20" s="23">
        <f>IF(Info!$E$6="","",(J20-H20)+1)</f>
        <v>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customHeight="1">
      <c r="A21" s="103" t="s">
        <v>123</v>
      </c>
      <c r="B21" s="37">
        <f>Info!$B$13</f>
        <v>10</v>
      </c>
      <c r="C21" s="42" t="s">
        <v>85</v>
      </c>
      <c r="D21" s="42">
        <f>Info!$C$13</f>
        <v>156</v>
      </c>
      <c r="E21" s="42" t="s">
        <v>85</v>
      </c>
      <c r="F21" s="42">
        <f>Info!$D$13</f>
        <v>4</v>
      </c>
      <c r="G21" s="42" t="s">
        <v>85</v>
      </c>
      <c r="H21" s="57">
        <f>H20</f>
        <v>200</v>
      </c>
      <c r="I21" s="42" t="s">
        <v>84</v>
      </c>
      <c r="J21" s="43">
        <f>IF(Info!$E$6="",Info!$E$5,$H21+2)</f>
        <v>202</v>
      </c>
      <c r="K21" s="16">
        <f>IF(Info!$E$6="","",(J21-H21)+1)</f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customHeight="1">
      <c r="A22" s="103" t="s">
        <v>122</v>
      </c>
      <c r="B22" s="37">
        <f>Info!$B$13</f>
        <v>10</v>
      </c>
      <c r="C22" s="42" t="s">
        <v>85</v>
      </c>
      <c r="D22" s="42">
        <f>Info!$C$13</f>
        <v>156</v>
      </c>
      <c r="E22" s="42" t="s">
        <v>85</v>
      </c>
      <c r="F22" s="42">
        <f>Info!$D$13</f>
        <v>4</v>
      </c>
      <c r="G22" s="42" t="s">
        <v>85</v>
      </c>
      <c r="H22" s="57">
        <f>IF(Info!$E$6="",Info!$E$5,J21+8)</f>
        <v>210</v>
      </c>
      <c r="I22" s="42" t="s">
        <v>84</v>
      </c>
      <c r="J22" s="43">
        <f>IF(Info!$E$6="",Info!$E$5,$H22+39)</f>
        <v>249</v>
      </c>
      <c r="K22" s="16">
        <f>IF(Info!$E$6="","",(J22-H22)+1)</f>
        <v>40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customHeight="1">
      <c r="A23" s="15" t="s">
        <v>32</v>
      </c>
      <c r="B23" s="32">
        <f>Info!$B$13</f>
        <v>10</v>
      </c>
      <c r="C23" s="36" t="s">
        <v>85</v>
      </c>
      <c r="D23" s="36">
        <f>Info!$C$13</f>
        <v>156</v>
      </c>
      <c r="E23" s="36" t="s">
        <v>85</v>
      </c>
      <c r="F23" s="36">
        <f>Info!$D$13</f>
        <v>4</v>
      </c>
      <c r="G23" s="36" t="s">
        <v>85</v>
      </c>
      <c r="H23" s="40">
        <f>IF(Info!$E$6="",Info!$E$5,J22+1)</f>
        <v>250</v>
      </c>
      <c r="I23" s="36" t="s">
        <v>84</v>
      </c>
      <c r="J23" s="33">
        <f>IF(Info!$E$6="",Info!$E$5,$H23+4)</f>
        <v>254</v>
      </c>
      <c r="K23" s="23">
        <f>IF(Info!$E$6="","",(J23-H23)+1)</f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customHeight="1">
      <c r="A24" s="24" t="s">
        <v>33</v>
      </c>
      <c r="B24" s="37">
        <f>Info!$B$13</f>
        <v>10</v>
      </c>
      <c r="C24" s="42" t="s">
        <v>85</v>
      </c>
      <c r="D24" s="42">
        <f>Info!$C$13</f>
        <v>156</v>
      </c>
      <c r="E24" s="42" t="s">
        <v>85</v>
      </c>
      <c r="F24" s="42">
        <f>Info!$D$13</f>
        <v>4</v>
      </c>
      <c r="G24" s="42" t="s">
        <v>85</v>
      </c>
      <c r="H24" s="57">
        <f>IF(Info!$E$6="",Info!$E$5,H23)</f>
        <v>250</v>
      </c>
      <c r="I24" s="42" t="s">
        <v>84</v>
      </c>
      <c r="J24" s="38">
        <f>H24</f>
        <v>250</v>
      </c>
      <c r="K24" s="16">
        <f>IF(Info!$E$6="","",(J24-H24)+1)</f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customHeight="1">
      <c r="A25" s="24" t="s">
        <v>92</v>
      </c>
      <c r="B25" s="37">
        <f>Info!$B$13</f>
        <v>10</v>
      </c>
      <c r="C25" s="42" t="s">
        <v>85</v>
      </c>
      <c r="D25" s="42">
        <f>Info!$C$13</f>
        <v>156</v>
      </c>
      <c r="E25" s="42" t="s">
        <v>85</v>
      </c>
      <c r="F25" s="42">
        <f>Info!$D$13</f>
        <v>4</v>
      </c>
      <c r="G25" s="42" t="s">
        <v>85</v>
      </c>
      <c r="H25" s="57">
        <f>IF(Info!$E$6="",Info!$E$5,J24+1)</f>
        <v>251</v>
      </c>
      <c r="I25" s="42" t="s">
        <v>84</v>
      </c>
      <c r="J25" s="38">
        <f>H25</f>
        <v>251</v>
      </c>
      <c r="K25" s="16">
        <f>IF(Info!$E$6="","",(J25-H25)+1)</f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customHeight="1">
      <c r="A26" s="24" t="s">
        <v>26</v>
      </c>
      <c r="B26" s="37">
        <f>Info!$B$13</f>
        <v>10</v>
      </c>
      <c r="C26" s="42" t="s">
        <v>85</v>
      </c>
      <c r="D26" s="42">
        <f>Info!$C$13</f>
        <v>156</v>
      </c>
      <c r="E26" s="42" t="s">
        <v>85</v>
      </c>
      <c r="F26" s="42">
        <f>Info!$D$13</f>
        <v>4</v>
      </c>
      <c r="G26" s="42" t="s">
        <v>85</v>
      </c>
      <c r="H26" s="57">
        <f>IF(Info!$E$6="",Info!$E$5,J25+3)</f>
        <v>254</v>
      </c>
      <c r="I26" s="42" t="s">
        <v>84</v>
      </c>
      <c r="J26" s="38">
        <f>H26</f>
        <v>254</v>
      </c>
      <c r="K26" s="16">
        <f>IF(Info!$E$6="","",(J26-H26)+1)</f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customHeight="1">
      <c r="A27" s="17" t="s">
        <v>34</v>
      </c>
      <c r="B27" s="49">
        <f>Info!$B$13</f>
        <v>10</v>
      </c>
      <c r="C27" s="50" t="s">
        <v>85</v>
      </c>
      <c r="D27" s="50">
        <f>Info!$C$13</f>
        <v>156</v>
      </c>
      <c r="E27" s="50" t="s">
        <v>85</v>
      </c>
      <c r="F27" s="50">
        <f>IF(Info!$D$6="",Info!$D$5,Info!$D$13)</f>
        <v>4</v>
      </c>
      <c r="G27" s="51" t="s">
        <v>85</v>
      </c>
      <c r="H27" s="59">
        <f>IF(Info!$E$6="",Info!$E$5,Info!$E$13)</f>
        <v>0</v>
      </c>
      <c r="I27" s="31"/>
      <c r="J27" s="18"/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customHeight="1">
      <c r="A28" s="17" t="s">
        <v>35</v>
      </c>
      <c r="B28" s="27">
        <v>255</v>
      </c>
      <c r="C28" s="51" t="s">
        <v>85</v>
      </c>
      <c r="D28" s="53">
        <v>255</v>
      </c>
      <c r="E28" s="51" t="s">
        <v>85</v>
      </c>
      <c r="F28" s="53">
        <v>255</v>
      </c>
      <c r="G28" s="51" t="s">
        <v>85</v>
      </c>
      <c r="H28" s="52">
        <v>0</v>
      </c>
      <c r="I28" s="31"/>
      <c r="J28" s="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customHeight="1">
      <c r="A29" s="17" t="s">
        <v>36</v>
      </c>
      <c r="B29" s="27">
        <f>B26</f>
        <v>10</v>
      </c>
      <c r="C29" s="51" t="s">
        <v>85</v>
      </c>
      <c r="D29" s="53">
        <f>D26</f>
        <v>156</v>
      </c>
      <c r="E29" s="51" t="s">
        <v>85</v>
      </c>
      <c r="F29" s="53">
        <f>F26</f>
        <v>4</v>
      </c>
      <c r="G29" s="51" t="s">
        <v>85</v>
      </c>
      <c r="H29" s="52">
        <f>H26</f>
        <v>254</v>
      </c>
      <c r="I29" s="31"/>
      <c r="J29" s="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customHeight="1">
      <c r="A31" s="14" t="s">
        <v>37</v>
      </c>
      <c r="B31" s="1"/>
      <c r="C31" s="1"/>
      <c r="D31" s="1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customHeight="1">
      <c r="A32" s="55" t="s">
        <v>91</v>
      </c>
      <c r="B32" s="32">
        <f>Info!$B$16</f>
        <v>10</v>
      </c>
      <c r="C32" s="36" t="s">
        <v>85</v>
      </c>
      <c r="D32" s="36">
        <f>Info!$C$16</f>
        <v>156</v>
      </c>
      <c r="E32" s="36" t="s">
        <v>85</v>
      </c>
      <c r="F32" s="36">
        <f>Info!$D$16</f>
        <v>5</v>
      </c>
      <c r="G32" s="36" t="s">
        <v>85</v>
      </c>
      <c r="H32" s="40">
        <f>IF(Info!$E$6="",Info!$E$5,Info!$E$16+1)</f>
        <v>1</v>
      </c>
      <c r="I32" s="36" t="s">
        <v>84</v>
      </c>
      <c r="J32" s="33">
        <f>IF(Info!$E$6="",Info!$E$5,$H32+9)</f>
        <v>10</v>
      </c>
      <c r="K32" s="23">
        <f>IF(Info!$E$6="","",(J32-H32)+1)</f>
        <v>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customHeight="1">
      <c r="A33" s="24" t="s">
        <v>124</v>
      </c>
      <c r="B33" s="37">
        <f>Info!$B$16</f>
        <v>10</v>
      </c>
      <c r="C33" s="42" t="s">
        <v>85</v>
      </c>
      <c r="D33" s="42">
        <f>Info!$C$16</f>
        <v>156</v>
      </c>
      <c r="E33" s="42" t="s">
        <v>85</v>
      </c>
      <c r="F33" s="42">
        <f>Info!$D$16</f>
        <v>5</v>
      </c>
      <c r="G33" s="42" t="s">
        <v>85</v>
      </c>
      <c r="H33" s="41">
        <f>H32</f>
        <v>1</v>
      </c>
      <c r="I33" s="42" t="s">
        <v>84</v>
      </c>
      <c r="J33" s="38">
        <f>H33</f>
        <v>1</v>
      </c>
      <c r="K33" s="16">
        <f>IF(Info!$E$6="","",(J33-H33)+1)</f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customHeight="1">
      <c r="A34" s="24" t="s">
        <v>125</v>
      </c>
      <c r="B34" s="37">
        <f>Info!$B$16</f>
        <v>10</v>
      </c>
      <c r="C34" s="42" t="s">
        <v>85</v>
      </c>
      <c r="D34" s="42">
        <f>Info!$C$16</f>
        <v>156</v>
      </c>
      <c r="E34" s="42" t="s">
        <v>85</v>
      </c>
      <c r="F34" s="39">
        <f>Info!$D$16</f>
        <v>5</v>
      </c>
      <c r="G34" s="42" t="s">
        <v>85</v>
      </c>
      <c r="H34" s="39">
        <f>IF(Info!$E$6="",Info!$E$5,J33+1)</f>
        <v>2</v>
      </c>
      <c r="I34" s="42" t="s">
        <v>84</v>
      </c>
      <c r="J34" s="38">
        <f>H34</f>
        <v>2</v>
      </c>
      <c r="K34" s="16">
        <f>IF(Info!$E$6="","",(J34-H34)+1)</f>
        <v>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customHeight="1">
      <c r="A35" s="24" t="s">
        <v>126</v>
      </c>
      <c r="B35" s="37">
        <f>Info!$B$16</f>
        <v>10</v>
      </c>
      <c r="C35" s="42" t="s">
        <v>85</v>
      </c>
      <c r="D35" s="42">
        <f>Info!$C$16</f>
        <v>156</v>
      </c>
      <c r="E35" s="42" t="s">
        <v>85</v>
      </c>
      <c r="F35" s="39">
        <f>Info!$D$16</f>
        <v>5</v>
      </c>
      <c r="G35" s="42" t="s">
        <v>85</v>
      </c>
      <c r="H35" s="39">
        <f>IF(Info!$E$6="",Info!$E$5,J34+1)</f>
        <v>3</v>
      </c>
      <c r="I35" s="42" t="s">
        <v>84</v>
      </c>
      <c r="J35" s="38">
        <f>IF(Info!$E$6="",Info!$E$5,$H35+6)</f>
        <v>9</v>
      </c>
      <c r="K35" s="16">
        <f>IF(Info!$E$6="","",(J35-H35)+1)</f>
        <v>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customHeight="1">
      <c r="A36" s="24" t="s">
        <v>38</v>
      </c>
      <c r="B36" s="37">
        <f>Info!$B$16</f>
        <v>10</v>
      </c>
      <c r="C36" s="42" t="s">
        <v>85</v>
      </c>
      <c r="D36" s="42">
        <f>Info!$C$16</f>
        <v>156</v>
      </c>
      <c r="E36" s="42" t="s">
        <v>85</v>
      </c>
      <c r="F36" s="39">
        <f>Info!$D$16</f>
        <v>5</v>
      </c>
      <c r="G36" s="42" t="s">
        <v>85</v>
      </c>
      <c r="H36" s="39">
        <f>IF(Info!$E$6="",Info!$E$5,J35+1)</f>
        <v>10</v>
      </c>
      <c r="I36" s="42" t="s">
        <v>84</v>
      </c>
      <c r="J36" s="38">
        <f>IF(Info!$E$6="",Info!$E$5,$H36+39)</f>
        <v>49</v>
      </c>
      <c r="K36" s="16">
        <f>IF(Info!$E$6="","",(J36-H36)+1)</f>
        <v>40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customHeight="1">
      <c r="A37" s="24" t="s">
        <v>127</v>
      </c>
      <c r="B37" s="37">
        <f>Info!$B$16</f>
        <v>10</v>
      </c>
      <c r="C37" s="42" t="s">
        <v>85</v>
      </c>
      <c r="D37" s="42">
        <f>Info!$C$16</f>
        <v>156</v>
      </c>
      <c r="E37" s="42" t="s">
        <v>85</v>
      </c>
      <c r="F37" s="39">
        <f>Info!$D$16</f>
        <v>5</v>
      </c>
      <c r="G37" s="42" t="s">
        <v>85</v>
      </c>
      <c r="H37" s="39">
        <f>IF(Info!$E$6="",Info!$E$5,J36+1)</f>
        <v>50</v>
      </c>
      <c r="I37" s="42" t="s">
        <v>84</v>
      </c>
      <c r="J37" s="38">
        <f>IF(Info!$E$6="",Info!$E$5,$H37+24)</f>
        <v>74</v>
      </c>
      <c r="K37" s="16">
        <f>IF(Info!$E$6="","",(J37-H37)+1)</f>
        <v>25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customHeight="1">
      <c r="A38" s="35" t="s">
        <v>40</v>
      </c>
      <c r="B38" s="37">
        <f>Info!$B$16</f>
        <v>10</v>
      </c>
      <c r="C38" s="42" t="s">
        <v>85</v>
      </c>
      <c r="D38" s="42">
        <f>Info!$C$16</f>
        <v>156</v>
      </c>
      <c r="E38" s="42" t="s">
        <v>85</v>
      </c>
      <c r="F38" s="39">
        <f>Info!$D$16</f>
        <v>5</v>
      </c>
      <c r="G38" s="42" t="s">
        <v>85</v>
      </c>
      <c r="H38" s="39">
        <f>IF(Info!$E$6="",Info!$E$5,J37+1)</f>
        <v>75</v>
      </c>
      <c r="I38" s="42" t="s">
        <v>84</v>
      </c>
      <c r="J38" s="38">
        <f>IF(Info!$E$6="",Info!$E$5,$H38+64)</f>
        <v>139</v>
      </c>
      <c r="K38" s="16">
        <f>IF(Info!$E$6="","",(J38-H38)+1)</f>
        <v>65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customHeight="1">
      <c r="A39" s="15" t="s">
        <v>39</v>
      </c>
      <c r="B39" s="32">
        <f>Info!$B$16</f>
        <v>10</v>
      </c>
      <c r="C39" s="36" t="s">
        <v>85</v>
      </c>
      <c r="D39" s="36">
        <f>Info!$C$16</f>
        <v>156</v>
      </c>
      <c r="E39" s="36" t="s">
        <v>85</v>
      </c>
      <c r="F39" s="36">
        <f>Info!$D$16</f>
        <v>5</v>
      </c>
      <c r="G39" s="36" t="s">
        <v>85</v>
      </c>
      <c r="H39" s="40">
        <f>IF(Info!$E$6="",Info!$E$5,J38+1)</f>
        <v>140</v>
      </c>
      <c r="I39" s="36" t="s">
        <v>84</v>
      </c>
      <c r="J39" s="33">
        <f>IF(Info!$E$6="",Info!$E$5,$H39+10)</f>
        <v>150</v>
      </c>
      <c r="K39" s="23">
        <f>IF(Info!$E$6="","",(J39-H39)+1)</f>
        <v>11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customHeight="1">
      <c r="A40" s="15" t="s">
        <v>128</v>
      </c>
      <c r="B40" s="32">
        <f>Info!$B$16</f>
        <v>10</v>
      </c>
      <c r="C40" s="36" t="s">
        <v>85</v>
      </c>
      <c r="D40" s="36">
        <f>Info!$C$16</f>
        <v>156</v>
      </c>
      <c r="E40" s="36" t="s">
        <v>85</v>
      </c>
      <c r="F40" s="36">
        <f>Info!$D$16</f>
        <v>5</v>
      </c>
      <c r="G40" s="36" t="s">
        <v>85</v>
      </c>
      <c r="H40" s="40">
        <f>IF(Info!$E$6="",Info!$E$5,J39+1)</f>
        <v>151</v>
      </c>
      <c r="I40" s="36" t="s">
        <v>84</v>
      </c>
      <c r="J40" s="33">
        <f>IF(Info!$E$6="",Info!$E$5,$H40+14)</f>
        <v>165</v>
      </c>
      <c r="K40" s="23">
        <f>IF(Info!$E$6="","",(J40-H40)+1)</f>
        <v>15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customHeight="1">
      <c r="A41" s="15" t="s">
        <v>130</v>
      </c>
      <c r="B41" s="32">
        <f>Info!$B$16</f>
        <v>10</v>
      </c>
      <c r="C41" s="36" t="s">
        <v>85</v>
      </c>
      <c r="D41" s="36">
        <f>Info!$C$16</f>
        <v>156</v>
      </c>
      <c r="E41" s="36" t="s">
        <v>85</v>
      </c>
      <c r="F41" s="36">
        <f>Info!$D$16</f>
        <v>5</v>
      </c>
      <c r="G41" s="36" t="s">
        <v>85</v>
      </c>
      <c r="H41" s="40">
        <f>IF(Info!$E$6="",Info!$E$5,J40+1)</f>
        <v>166</v>
      </c>
      <c r="I41" s="36" t="s">
        <v>84</v>
      </c>
      <c r="J41" s="33">
        <f>IF(Info!$E$6="",Info!$E$5,$H41+4)</f>
        <v>170</v>
      </c>
      <c r="K41" s="23">
        <f>IF(Info!$E$6="","",(J41-H41)+1)</f>
        <v>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customHeight="1">
      <c r="A42" s="15" t="s">
        <v>131</v>
      </c>
      <c r="B42" s="32">
        <f>Info!$B$16</f>
        <v>10</v>
      </c>
      <c r="C42" s="36" t="s">
        <v>85</v>
      </c>
      <c r="D42" s="36">
        <f>Info!$C$16</f>
        <v>156</v>
      </c>
      <c r="E42" s="36" t="s">
        <v>85</v>
      </c>
      <c r="F42" s="36">
        <f>Info!$D$16</f>
        <v>5</v>
      </c>
      <c r="G42" s="36" t="s">
        <v>85</v>
      </c>
      <c r="H42" s="40">
        <f>IF(Info!$E$6="",Info!$E$5,J41+1)</f>
        <v>171</v>
      </c>
      <c r="I42" s="36" t="s">
        <v>84</v>
      </c>
      <c r="J42" s="33">
        <f>IF(Info!$E$6="",Info!$E$5,$H42+19)</f>
        <v>190</v>
      </c>
      <c r="K42" s="23">
        <f>IF(Info!$E$6="","",(J42-H42)+1)</f>
        <v>20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customHeight="1">
      <c r="A43" s="15" t="s">
        <v>47</v>
      </c>
      <c r="B43" s="32">
        <f>Info!$B$16</f>
        <v>10</v>
      </c>
      <c r="C43" s="36" t="s">
        <v>85</v>
      </c>
      <c r="D43" s="36">
        <f>Info!$C$16</f>
        <v>156</v>
      </c>
      <c r="E43" s="36" t="s">
        <v>85</v>
      </c>
      <c r="F43" s="36">
        <f>Info!$D$16</f>
        <v>5</v>
      </c>
      <c r="G43" s="36" t="s">
        <v>85</v>
      </c>
      <c r="H43" s="40">
        <f>IF(Info!$E$6="",Info!$E$5,J42+1)</f>
        <v>191</v>
      </c>
      <c r="I43" s="36" t="s">
        <v>84</v>
      </c>
      <c r="J43" s="33">
        <f>IF(Info!$E$6="",Info!$E$5,$H43+58)</f>
        <v>249</v>
      </c>
      <c r="K43" s="23">
        <f>IF(Info!$E$6="","",(J43-H43)+1)</f>
        <v>59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customHeight="1">
      <c r="A44" s="15" t="s">
        <v>41</v>
      </c>
      <c r="B44" s="32">
        <f>Info!$B$16</f>
        <v>10</v>
      </c>
      <c r="C44" s="36" t="s">
        <v>85</v>
      </c>
      <c r="D44" s="36">
        <f>Info!$C$16</f>
        <v>156</v>
      </c>
      <c r="E44" s="36" t="s">
        <v>85</v>
      </c>
      <c r="F44" s="36">
        <f>Info!$D$16</f>
        <v>5</v>
      </c>
      <c r="G44" s="36" t="s">
        <v>85</v>
      </c>
      <c r="H44" s="40">
        <f>IF(Info!$E$6="",Info!$E$5,J43+1)</f>
        <v>250</v>
      </c>
      <c r="I44" s="36" t="s">
        <v>84</v>
      </c>
      <c r="J44" s="33">
        <f>IF(Info!$E$6="",Info!$E$5,$H44+4)</f>
        <v>254</v>
      </c>
      <c r="K44" s="23">
        <f>IF(Info!$E$6="","",(J44-H44)+1)</f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customHeight="1">
      <c r="A45" s="24" t="s">
        <v>33</v>
      </c>
      <c r="B45" s="37">
        <f>Info!$B$16</f>
        <v>10</v>
      </c>
      <c r="C45" s="42" t="s">
        <v>85</v>
      </c>
      <c r="D45" s="42">
        <f>Info!$C$16</f>
        <v>156</v>
      </c>
      <c r="E45" s="42" t="s">
        <v>85</v>
      </c>
      <c r="F45" s="42">
        <f>Info!$D$16</f>
        <v>5</v>
      </c>
      <c r="G45" s="42" t="s">
        <v>85</v>
      </c>
      <c r="H45" s="57">
        <f>H44</f>
        <v>250</v>
      </c>
      <c r="I45" s="42" t="s">
        <v>84</v>
      </c>
      <c r="J45" s="43">
        <f>H45</f>
        <v>250</v>
      </c>
      <c r="K45" s="56">
        <f>IF(Info!$E$6="","",(J45-H45)+1)</f>
        <v>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customHeight="1">
      <c r="A46" s="35" t="s">
        <v>92</v>
      </c>
      <c r="B46" s="37">
        <f>Info!$B$16</f>
        <v>10</v>
      </c>
      <c r="C46" s="42" t="s">
        <v>85</v>
      </c>
      <c r="D46" s="42">
        <f>Info!$C$16</f>
        <v>156</v>
      </c>
      <c r="E46" s="42" t="s">
        <v>85</v>
      </c>
      <c r="F46" s="42">
        <f>Info!$D$16</f>
        <v>5</v>
      </c>
      <c r="G46" s="42" t="s">
        <v>85</v>
      </c>
      <c r="H46" s="57">
        <f>IF(Info!$E$6="",Info!$E$5,J45+1)</f>
        <v>251</v>
      </c>
      <c r="I46" s="42" t="s">
        <v>84</v>
      </c>
      <c r="J46" s="38">
        <f>H46</f>
        <v>251</v>
      </c>
      <c r="K46" s="56">
        <f>IF(Info!$E$6="","",(J46-H46)+1)</f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customHeight="1">
      <c r="A47" s="24" t="s">
        <v>26</v>
      </c>
      <c r="B47" s="37">
        <f>Info!$B$16</f>
        <v>10</v>
      </c>
      <c r="C47" s="42" t="s">
        <v>85</v>
      </c>
      <c r="D47" s="42">
        <f>Info!$C$16</f>
        <v>156</v>
      </c>
      <c r="E47" s="42" t="s">
        <v>85</v>
      </c>
      <c r="F47" s="42">
        <f>Info!$D$16</f>
        <v>5</v>
      </c>
      <c r="G47" s="42" t="s">
        <v>85</v>
      </c>
      <c r="H47" s="57">
        <f>IF(Info!$E$6="",Info!$E$5,J46+3)</f>
        <v>254</v>
      </c>
      <c r="I47" s="42" t="s">
        <v>84</v>
      </c>
      <c r="J47" s="38">
        <f>H47</f>
        <v>254</v>
      </c>
      <c r="K47" s="56">
        <f>IF(Info!$E$6="","",(J47-H47)+1)</f>
        <v>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customHeight="1">
      <c r="A48" s="17" t="s">
        <v>42</v>
      </c>
      <c r="B48" s="49">
        <f>Info!$B$16</f>
        <v>10</v>
      </c>
      <c r="C48" s="50" t="s">
        <v>85</v>
      </c>
      <c r="D48" s="50">
        <f>Info!$C$16</f>
        <v>156</v>
      </c>
      <c r="E48" s="50" t="s">
        <v>85</v>
      </c>
      <c r="F48" s="50">
        <f>Info!$D$16</f>
        <v>5</v>
      </c>
      <c r="G48" s="50" t="s">
        <v>85</v>
      </c>
      <c r="H48" s="59">
        <f>IF(Info!$E$6="",Info!$E$5,Info!$E$16)</f>
        <v>0</v>
      </c>
      <c r="I48" s="31"/>
      <c r="J48" s="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customHeight="1">
      <c r="A49" s="17" t="s">
        <v>43</v>
      </c>
      <c r="B49" s="27">
        <v>255</v>
      </c>
      <c r="C49" s="51" t="s">
        <v>85</v>
      </c>
      <c r="D49" s="53">
        <v>255</v>
      </c>
      <c r="E49" s="51" t="s">
        <v>85</v>
      </c>
      <c r="F49" s="53">
        <v>255</v>
      </c>
      <c r="G49" s="51" t="s">
        <v>85</v>
      </c>
      <c r="H49" s="52">
        <v>0</v>
      </c>
      <c r="I49" s="31"/>
      <c r="J49" s="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customHeight="1">
      <c r="A50" s="17" t="s">
        <v>44</v>
      </c>
      <c r="B50" s="27">
        <f>B47</f>
        <v>10</v>
      </c>
      <c r="C50" s="51" t="s">
        <v>85</v>
      </c>
      <c r="D50" s="53">
        <f>D47</f>
        <v>156</v>
      </c>
      <c r="E50" s="51" t="s">
        <v>85</v>
      </c>
      <c r="F50" s="53">
        <f>F47</f>
        <v>5</v>
      </c>
      <c r="G50" s="51" t="s">
        <v>85</v>
      </c>
      <c r="H50" s="52">
        <f>H47</f>
        <v>254</v>
      </c>
      <c r="I50" s="31"/>
      <c r="J50" s="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customHeight="1">
      <c r="A52" s="14" t="s">
        <v>45</v>
      </c>
      <c r="B52" s="1"/>
      <c r="C52" s="1"/>
      <c r="D52" s="1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customHeight="1">
      <c r="A53" s="15" t="s">
        <v>46</v>
      </c>
      <c r="B53" s="32">
        <f>Info!$B$19</f>
        <v>10</v>
      </c>
      <c r="C53" s="36" t="s">
        <v>85</v>
      </c>
      <c r="D53" s="36">
        <f>Info!$C$19</f>
        <v>156</v>
      </c>
      <c r="E53" s="36" t="s">
        <v>85</v>
      </c>
      <c r="F53" s="36">
        <f>Info!$D$19</f>
        <v>6</v>
      </c>
      <c r="G53" s="36" t="s">
        <v>85</v>
      </c>
      <c r="H53" s="40">
        <f>IF(Info!$E$6="",Info!$E$5,Info!$E$19+1)</f>
        <v>1</v>
      </c>
      <c r="I53" s="36" t="s">
        <v>84</v>
      </c>
      <c r="J53" s="33">
        <f>IF(Info!$E$6="",Info!$E$5,$H53+29)</f>
        <v>30</v>
      </c>
      <c r="K53" s="23">
        <f>IF(Info!$E$6="","",(J53-H53)+1)</f>
        <v>30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customHeight="1">
      <c r="A54" s="24" t="s">
        <v>132</v>
      </c>
      <c r="B54" s="37">
        <f>Info!$B$19</f>
        <v>10</v>
      </c>
      <c r="C54" s="42" t="s">
        <v>85</v>
      </c>
      <c r="D54" s="42">
        <f>Info!$C$19</f>
        <v>156</v>
      </c>
      <c r="E54" s="42" t="s">
        <v>85</v>
      </c>
      <c r="F54" s="42">
        <f>Info!$D$19</f>
        <v>6</v>
      </c>
      <c r="G54" s="42" t="s">
        <v>85</v>
      </c>
      <c r="H54" s="41">
        <f>H53</f>
        <v>1</v>
      </c>
      <c r="I54" s="42" t="s">
        <v>84</v>
      </c>
      <c r="J54" s="38">
        <f>H54</f>
        <v>1</v>
      </c>
      <c r="K54" s="16">
        <f>IF(Info!$E$6="","",(J54-H54)+1)</f>
        <v>1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customHeight="1">
      <c r="A55" s="24" t="s">
        <v>133</v>
      </c>
      <c r="B55" s="37">
        <f>Info!$B$19</f>
        <v>10</v>
      </c>
      <c r="C55" s="42" t="s">
        <v>85</v>
      </c>
      <c r="D55" s="42">
        <f>Info!$C$19</f>
        <v>156</v>
      </c>
      <c r="E55" s="42" t="s">
        <v>85</v>
      </c>
      <c r="F55" s="39">
        <f>Info!$D$19</f>
        <v>6</v>
      </c>
      <c r="G55" s="42" t="s">
        <v>85</v>
      </c>
      <c r="H55" s="39">
        <f>IF(Info!$E$6="",Info!$E$5,J54+1)</f>
        <v>2</v>
      </c>
      <c r="I55" s="42" t="s">
        <v>84</v>
      </c>
      <c r="J55" s="38">
        <f>H55</f>
        <v>2</v>
      </c>
      <c r="K55" s="16">
        <f>IF(Info!$E$6="","",(J55-H55)+1)</f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customHeight="1">
      <c r="A56" s="35" t="s">
        <v>94</v>
      </c>
      <c r="B56" s="37">
        <f>Info!$B$19</f>
        <v>10</v>
      </c>
      <c r="C56" s="42" t="s">
        <v>85</v>
      </c>
      <c r="D56" s="42">
        <f>Info!$C$19</f>
        <v>156</v>
      </c>
      <c r="E56" s="42" t="s">
        <v>85</v>
      </c>
      <c r="F56" s="39">
        <f>Info!$D$19</f>
        <v>6</v>
      </c>
      <c r="G56" s="42" t="s">
        <v>85</v>
      </c>
      <c r="H56" s="39">
        <f>IF(Info!$E$6="",Info!$E$5,J55+2)</f>
        <v>4</v>
      </c>
      <c r="I56" s="42" t="s">
        <v>84</v>
      </c>
      <c r="J56" s="38">
        <f>IF(Info!$E$6="",Info!$E$5,$H56+9)</f>
        <v>13</v>
      </c>
      <c r="K56" s="16">
        <f>IF(Info!$E$6="","",(J56-H56)+1)</f>
        <v>10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customHeight="1">
      <c r="A57" s="24" t="s">
        <v>134</v>
      </c>
      <c r="B57" s="37">
        <f>Info!$B$19</f>
        <v>10</v>
      </c>
      <c r="C57" s="42" t="s">
        <v>85</v>
      </c>
      <c r="D57" s="42">
        <f>Info!$C$19</f>
        <v>156</v>
      </c>
      <c r="E57" s="42" t="s">
        <v>85</v>
      </c>
      <c r="F57" s="39">
        <f>Info!$D$19</f>
        <v>6</v>
      </c>
      <c r="G57" s="42" t="s">
        <v>85</v>
      </c>
      <c r="H57" s="39">
        <f>IF(Info!$E$6="",Info!$E$5,J56+1)</f>
        <v>14</v>
      </c>
      <c r="I57" s="42" t="s">
        <v>84</v>
      </c>
      <c r="J57" s="38">
        <f>IF(Info!$E$6="",Info!$E$5,$H57+9)</f>
        <v>23</v>
      </c>
      <c r="K57" s="16">
        <f>IF(Info!$E$6="","",(J57-H57)+1)</f>
        <v>10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customHeight="1">
      <c r="A58" s="24" t="s">
        <v>137</v>
      </c>
      <c r="B58" s="37">
        <f>Info!$B$19</f>
        <v>10</v>
      </c>
      <c r="C58" s="42" t="s">
        <v>85</v>
      </c>
      <c r="D58" s="42">
        <f>Info!$C$19</f>
        <v>156</v>
      </c>
      <c r="E58" s="42" t="s">
        <v>85</v>
      </c>
      <c r="F58" s="39">
        <f>Info!$D$19</f>
        <v>6</v>
      </c>
      <c r="G58" s="42" t="s">
        <v>85</v>
      </c>
      <c r="H58" s="39">
        <f>IF(Info!$E$6="",Info!$E$5,J57+1)</f>
        <v>24</v>
      </c>
      <c r="I58" s="42" t="s">
        <v>84</v>
      </c>
      <c r="J58" s="38">
        <f>IF(Info!$E$6="",Info!$E$5,$H58+19)</f>
        <v>43</v>
      </c>
      <c r="K58" s="16">
        <f>IF(Info!$E$6="","",(J58-H58)+1)</f>
        <v>20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customHeight="1">
      <c r="A59" s="35" t="s">
        <v>93</v>
      </c>
      <c r="B59" s="37">
        <f>Info!$B$19</f>
        <v>10</v>
      </c>
      <c r="C59" s="42" t="s">
        <v>85</v>
      </c>
      <c r="D59" s="42">
        <f>Info!$C$19</f>
        <v>156</v>
      </c>
      <c r="E59" s="42" t="s">
        <v>85</v>
      </c>
      <c r="F59" s="39">
        <f>Info!$D$19</f>
        <v>6</v>
      </c>
      <c r="G59" s="42" t="s">
        <v>85</v>
      </c>
      <c r="H59" s="39">
        <f>IF(Info!$E$6="",Info!$E$5,J58+1)</f>
        <v>44</v>
      </c>
      <c r="I59" s="42" t="s">
        <v>84</v>
      </c>
      <c r="J59" s="38">
        <f>IF(Info!$E$6="",Info!$E$5,$H59+9)</f>
        <v>53</v>
      </c>
      <c r="K59" s="16">
        <f>IF(Info!$E$6="","",(J59-H59)+1)</f>
        <v>10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customHeight="1">
      <c r="A60" s="15" t="s">
        <v>47</v>
      </c>
      <c r="B60" s="44">
        <f>Info!$B$19</f>
        <v>10</v>
      </c>
      <c r="C60" s="45" t="s">
        <v>85</v>
      </c>
      <c r="D60" s="45">
        <f>Info!$C$19</f>
        <v>156</v>
      </c>
      <c r="E60" s="45" t="s">
        <v>85</v>
      </c>
      <c r="F60" s="45">
        <f>Info!$D$19</f>
        <v>6</v>
      </c>
      <c r="G60" s="45" t="s">
        <v>85</v>
      </c>
      <c r="H60" s="45">
        <f>IF(Info!$E$6="",Info!$E$5,J59+1)</f>
        <v>54</v>
      </c>
      <c r="I60" s="45" t="s">
        <v>84</v>
      </c>
      <c r="J60" s="46">
        <f>IF(Info!$E$6="",Info!$E$5,$H60+67)</f>
        <v>121</v>
      </c>
      <c r="K60" s="47">
        <f>IF(Info!$E$6="","",(J60-H60)+1)</f>
        <v>68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customHeight="1">
      <c r="A61" s="15" t="s">
        <v>48</v>
      </c>
      <c r="B61" s="44">
        <f>Info!$B$19</f>
        <v>10</v>
      </c>
      <c r="C61" s="45" t="s">
        <v>85</v>
      </c>
      <c r="D61" s="45">
        <f>Info!$C$19</f>
        <v>156</v>
      </c>
      <c r="E61" s="45" t="s">
        <v>85</v>
      </c>
      <c r="F61" s="45">
        <f>Info!$D$19</f>
        <v>6</v>
      </c>
      <c r="G61" s="45" t="s">
        <v>85</v>
      </c>
      <c r="H61" s="45">
        <f>IF(Info!$E$6="",Info!$E$5,J60+1)</f>
        <v>122</v>
      </c>
      <c r="I61" s="45" t="s">
        <v>84</v>
      </c>
      <c r="J61" s="46">
        <f>IF(Info!$E$6="",Info!$E$5,$H61+4)</f>
        <v>126</v>
      </c>
      <c r="K61" s="47">
        <f>IF(Info!$E$6="","",(J61-H61)+1)</f>
        <v>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customHeight="1">
      <c r="A62" s="24" t="s">
        <v>33</v>
      </c>
      <c r="B62" s="37">
        <f>Info!$B$19</f>
        <v>10</v>
      </c>
      <c r="C62" s="42" t="s">
        <v>85</v>
      </c>
      <c r="D62" s="42">
        <f>Info!$C$19</f>
        <v>156</v>
      </c>
      <c r="E62" s="42" t="s">
        <v>85</v>
      </c>
      <c r="F62" s="42">
        <f>IF(Info!$D$6="",Info!$D$5,Info!$D$19)</f>
        <v>6</v>
      </c>
      <c r="G62" s="42" t="s">
        <v>85</v>
      </c>
      <c r="H62" s="57">
        <f>H61</f>
        <v>122</v>
      </c>
      <c r="I62" s="42" t="s">
        <v>84</v>
      </c>
      <c r="J62" s="43">
        <f>H62</f>
        <v>122</v>
      </c>
      <c r="K62" s="56">
        <f>IF(Info!$E$6="","",(J62-H62)+1)</f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customHeight="1">
      <c r="A63" s="24" t="s">
        <v>92</v>
      </c>
      <c r="B63" s="37">
        <f>Info!$B$19</f>
        <v>10</v>
      </c>
      <c r="C63" s="42" t="s">
        <v>85</v>
      </c>
      <c r="D63" s="42">
        <f>Info!$C$19</f>
        <v>156</v>
      </c>
      <c r="E63" s="42" t="s">
        <v>85</v>
      </c>
      <c r="F63" s="42">
        <f>IF(Info!$D$6="",Info!$D$5,Info!$D$19)</f>
        <v>6</v>
      </c>
      <c r="G63" s="42" t="s">
        <v>85</v>
      </c>
      <c r="H63" s="57">
        <f>IF(Info!$E$6="",Info!$E$5,J62+1)</f>
        <v>123</v>
      </c>
      <c r="I63" s="42" t="s">
        <v>84</v>
      </c>
      <c r="J63" s="38">
        <f>H63</f>
        <v>123</v>
      </c>
      <c r="K63" s="56">
        <f>IF(Info!$E$6="","",(J63-H63)+1)</f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customHeight="1">
      <c r="A64" s="24" t="s">
        <v>26</v>
      </c>
      <c r="B64" s="37">
        <f>Info!$B$19</f>
        <v>10</v>
      </c>
      <c r="C64" s="42" t="s">
        <v>85</v>
      </c>
      <c r="D64" s="42">
        <f>Info!$C$19</f>
        <v>156</v>
      </c>
      <c r="E64" s="42" t="s">
        <v>85</v>
      </c>
      <c r="F64" s="42">
        <f>IF(Info!$D$6="",Info!$D$5,Info!$D$19)</f>
        <v>6</v>
      </c>
      <c r="G64" s="42" t="s">
        <v>85</v>
      </c>
      <c r="H64" s="57">
        <f>IF(Info!$E$6="",Info!$E$5,J63+3)</f>
        <v>126</v>
      </c>
      <c r="I64" s="42" t="s">
        <v>84</v>
      </c>
      <c r="J64" s="38">
        <f>H64</f>
        <v>126</v>
      </c>
      <c r="K64" s="56">
        <f>IF(Info!$E$6="","",(J64-H64)+1)</f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customHeight="1">
      <c r="A65" s="17" t="s">
        <v>49</v>
      </c>
      <c r="B65" s="49">
        <f>Info!$B$19</f>
        <v>10</v>
      </c>
      <c r="C65" s="50" t="s">
        <v>85</v>
      </c>
      <c r="D65" s="50">
        <f>Info!$C$19</f>
        <v>156</v>
      </c>
      <c r="E65" s="50" t="s">
        <v>85</v>
      </c>
      <c r="F65" s="50">
        <f>Info!$D$19</f>
        <v>6</v>
      </c>
      <c r="G65" s="50" t="s">
        <v>85</v>
      </c>
      <c r="H65" s="59">
        <f>IF(Info!$E$6="",Info!$E$5,Info!$E$19)</f>
        <v>0</v>
      </c>
      <c r="I65" s="61"/>
      <c r="J65" s="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customHeight="1">
      <c r="A66" s="17" t="s">
        <v>50</v>
      </c>
      <c r="B66" s="27">
        <v>255</v>
      </c>
      <c r="C66" s="51" t="s">
        <v>85</v>
      </c>
      <c r="D66" s="53">
        <v>255</v>
      </c>
      <c r="E66" s="51" t="s">
        <v>85</v>
      </c>
      <c r="F66" s="53">
        <v>255</v>
      </c>
      <c r="G66" s="51" t="s">
        <v>85</v>
      </c>
      <c r="H66" s="52">
        <v>128</v>
      </c>
      <c r="I66" s="61"/>
      <c r="J66" s="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customHeight="1">
      <c r="A67" s="17" t="s">
        <v>51</v>
      </c>
      <c r="B67" s="27">
        <f>B64</f>
        <v>10</v>
      </c>
      <c r="C67" s="51" t="s">
        <v>85</v>
      </c>
      <c r="D67" s="53">
        <f>D64</f>
        <v>156</v>
      </c>
      <c r="E67" s="51" t="s">
        <v>85</v>
      </c>
      <c r="F67" s="53">
        <f>F64</f>
        <v>6</v>
      </c>
      <c r="G67" s="51" t="s">
        <v>85</v>
      </c>
      <c r="H67" s="52">
        <f>H64</f>
        <v>126</v>
      </c>
      <c r="I67" s="61"/>
      <c r="J67" s="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customHeight="1">
      <c r="A69" s="14" t="s">
        <v>52</v>
      </c>
      <c r="B69" s="1"/>
      <c r="C69" s="1"/>
      <c r="D69" s="1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customHeight="1">
      <c r="A70" s="15" t="s">
        <v>53</v>
      </c>
      <c r="B70" s="32">
        <f>Info!$B$22</f>
        <v>10</v>
      </c>
      <c r="C70" s="36" t="s">
        <v>85</v>
      </c>
      <c r="D70" s="36">
        <f>Info!$C$22</f>
        <v>156</v>
      </c>
      <c r="E70" s="36" t="s">
        <v>85</v>
      </c>
      <c r="F70" s="36">
        <f>Info!$D$22</f>
        <v>7</v>
      </c>
      <c r="G70" s="36" t="s">
        <v>85</v>
      </c>
      <c r="H70" s="40">
        <f>IF(Info!$E$6="",Info!$E$5,Info!$E$22+1)</f>
        <v>1</v>
      </c>
      <c r="I70" s="36" t="s">
        <v>84</v>
      </c>
      <c r="J70" s="33">
        <f>IF(Info!$E$6="",Info!$E$5,$H70+29)</f>
        <v>30</v>
      </c>
      <c r="K70" s="23">
        <f>IF(Info!$E$6="","",(J70-H70)+1)</f>
        <v>30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customHeight="1">
      <c r="A71" s="24" t="s">
        <v>135</v>
      </c>
      <c r="B71" s="37">
        <f>Info!$B$22</f>
        <v>10</v>
      </c>
      <c r="C71" s="42" t="s">
        <v>85</v>
      </c>
      <c r="D71" s="42">
        <f>Info!$C$22</f>
        <v>156</v>
      </c>
      <c r="E71" s="42" t="s">
        <v>85</v>
      </c>
      <c r="F71" s="42">
        <f>Info!$D$22</f>
        <v>7</v>
      </c>
      <c r="G71" s="42" t="s">
        <v>85</v>
      </c>
      <c r="H71" s="41">
        <f>H70</f>
        <v>1</v>
      </c>
      <c r="I71" s="42" t="s">
        <v>84</v>
      </c>
      <c r="J71" s="38">
        <f>H71</f>
        <v>1</v>
      </c>
      <c r="K71" s="16">
        <f>IF(Info!$E$6="","",(J71-H71)+1)</f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customHeight="1">
      <c r="A72" s="24" t="s">
        <v>136</v>
      </c>
      <c r="B72" s="37">
        <f>Info!$B$22</f>
        <v>10</v>
      </c>
      <c r="C72" s="42" t="s">
        <v>85</v>
      </c>
      <c r="D72" s="42">
        <f>Info!$C$22</f>
        <v>156</v>
      </c>
      <c r="E72" s="42" t="s">
        <v>85</v>
      </c>
      <c r="F72" s="39">
        <f>Info!$D$22</f>
        <v>7</v>
      </c>
      <c r="G72" s="42" t="s">
        <v>85</v>
      </c>
      <c r="H72" s="39">
        <f>IF(Info!$E$6="",Info!$E$5,J71+1)</f>
        <v>2</v>
      </c>
      <c r="I72" s="42" t="s">
        <v>84</v>
      </c>
      <c r="J72" s="38">
        <f>H72</f>
        <v>2</v>
      </c>
      <c r="K72" s="16">
        <f>IF(Info!$E$6="","",(J72-H72)+1)</f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customHeight="1">
      <c r="A73" s="24" t="s">
        <v>96</v>
      </c>
      <c r="B73" s="37">
        <f>Info!$B$22</f>
        <v>10</v>
      </c>
      <c r="C73" s="42" t="s">
        <v>85</v>
      </c>
      <c r="D73" s="42">
        <f>Info!$C$22</f>
        <v>156</v>
      </c>
      <c r="E73" s="42" t="s">
        <v>85</v>
      </c>
      <c r="F73" s="39">
        <f>Info!$D$22</f>
        <v>7</v>
      </c>
      <c r="G73" s="42" t="s">
        <v>85</v>
      </c>
      <c r="H73" s="39">
        <f>IF(Info!$E$6="",Info!$E$5,J72+1)</f>
        <v>3</v>
      </c>
      <c r="I73" s="42" t="s">
        <v>84</v>
      </c>
      <c r="J73" s="38">
        <f>IF(Info!$E$6="",Info!$E$5,$H73+5)</f>
        <v>8</v>
      </c>
      <c r="K73" s="16">
        <f>IF(Info!$E$6="","",(J73-H73)+1)</f>
        <v>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customHeight="1">
      <c r="A74" s="24" t="s">
        <v>138</v>
      </c>
      <c r="B74" s="37">
        <f>Info!$B$22</f>
        <v>10</v>
      </c>
      <c r="C74" s="42" t="s">
        <v>85</v>
      </c>
      <c r="D74" s="42">
        <f>Info!$C$22</f>
        <v>156</v>
      </c>
      <c r="E74" s="42" t="s">
        <v>85</v>
      </c>
      <c r="F74" s="39">
        <f>Info!$D$22</f>
        <v>7</v>
      </c>
      <c r="G74" s="42" t="s">
        <v>85</v>
      </c>
      <c r="H74" s="39">
        <f>IF(Info!$E$6="",Info!$E$5,J73+1)</f>
        <v>9</v>
      </c>
      <c r="I74" s="42" t="s">
        <v>84</v>
      </c>
      <c r="J74" s="38">
        <f>IF(Info!$E$6="",Info!$E$5,$H74+5)</f>
        <v>14</v>
      </c>
      <c r="K74" s="16">
        <f>IF(Info!$E$6="","",(J74-H74)+1)</f>
        <v>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customHeight="1">
      <c r="A75" s="24" t="s">
        <v>97</v>
      </c>
      <c r="B75" s="37">
        <f>Info!$B$22</f>
        <v>10</v>
      </c>
      <c r="C75" s="42" t="s">
        <v>85</v>
      </c>
      <c r="D75" s="42">
        <f>Info!$C$22</f>
        <v>156</v>
      </c>
      <c r="E75" s="42" t="s">
        <v>85</v>
      </c>
      <c r="F75" s="39">
        <f>Info!$D$22</f>
        <v>7</v>
      </c>
      <c r="G75" s="42" t="s">
        <v>85</v>
      </c>
      <c r="H75" s="39">
        <f>IF(Info!$E$6="",Info!$E$5,J74+1)</f>
        <v>15</v>
      </c>
      <c r="I75" s="42" t="s">
        <v>84</v>
      </c>
      <c r="J75" s="38">
        <f>IF(Info!$E$6="",Info!$E$5,$H75+11)</f>
        <v>26</v>
      </c>
      <c r="K75" s="16">
        <f>IF(Info!$E$6="","",(J75-H75)+1)</f>
        <v>12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customHeight="1">
      <c r="A76" s="24" t="s">
        <v>95</v>
      </c>
      <c r="B76" s="37">
        <f>Info!$B$22</f>
        <v>10</v>
      </c>
      <c r="C76" s="42" t="s">
        <v>85</v>
      </c>
      <c r="D76" s="42">
        <f>Info!$C$22</f>
        <v>156</v>
      </c>
      <c r="E76" s="42" t="s">
        <v>85</v>
      </c>
      <c r="F76" s="39">
        <f>Info!$D$22</f>
        <v>7</v>
      </c>
      <c r="G76" s="42" t="s">
        <v>85</v>
      </c>
      <c r="H76" s="39">
        <f>IF(Info!$E$6="",Info!$E$5,J75+1)</f>
        <v>27</v>
      </c>
      <c r="I76" s="42" t="s">
        <v>84</v>
      </c>
      <c r="J76" s="38">
        <f>IF(Info!$E$6="",Info!$E$5,$H76+9)</f>
        <v>36</v>
      </c>
      <c r="K76" s="16">
        <f>IF(Info!$E$6="","",(J76-H76)+1)</f>
        <v>10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customHeight="1">
      <c r="A77" s="15" t="s">
        <v>47</v>
      </c>
      <c r="B77" s="44">
        <f>Info!$B$22</f>
        <v>10</v>
      </c>
      <c r="C77" s="45" t="s">
        <v>85</v>
      </c>
      <c r="D77" s="45">
        <f>Info!$C$22</f>
        <v>156</v>
      </c>
      <c r="E77" s="45" t="s">
        <v>85</v>
      </c>
      <c r="F77" s="45">
        <f>Info!$D$22</f>
        <v>7</v>
      </c>
      <c r="G77" s="45" t="s">
        <v>85</v>
      </c>
      <c r="H77" s="45">
        <f>IF(Info!$E$6="",Info!$E$5,J76+1)</f>
        <v>37</v>
      </c>
      <c r="I77" s="45" t="s">
        <v>84</v>
      </c>
      <c r="J77" s="46">
        <f>IF(Info!$E$6="",Info!$E$5,$H77+20)</f>
        <v>57</v>
      </c>
      <c r="K77" s="47">
        <f>IF(Info!$E$6="","",(J77-H77)+1)</f>
        <v>21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customHeight="1">
      <c r="A78" s="15" t="s">
        <v>54</v>
      </c>
      <c r="B78" s="44">
        <f>Info!$B$22</f>
        <v>10</v>
      </c>
      <c r="C78" s="45" t="s">
        <v>85</v>
      </c>
      <c r="D78" s="45">
        <f>Info!$C$22</f>
        <v>156</v>
      </c>
      <c r="E78" s="45" t="s">
        <v>85</v>
      </c>
      <c r="F78" s="45">
        <f>Info!$D$22</f>
        <v>7</v>
      </c>
      <c r="G78" s="45" t="s">
        <v>85</v>
      </c>
      <c r="H78" s="45">
        <f>IF(Info!$E$6="",Info!$E$5,J77+1)</f>
        <v>58</v>
      </c>
      <c r="I78" s="45" t="s">
        <v>84</v>
      </c>
      <c r="J78" s="46">
        <f>IF(Info!$E$6="",Info!$E$5,$H78+4)</f>
        <v>62</v>
      </c>
      <c r="K78" s="47">
        <f>IF(Info!$E$6="","",(J78-H78)+1)</f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customHeight="1">
      <c r="A79" s="24" t="s">
        <v>33</v>
      </c>
      <c r="B79" s="37">
        <f>Info!$B$22</f>
        <v>10</v>
      </c>
      <c r="C79" s="42" t="s">
        <v>85</v>
      </c>
      <c r="D79" s="42">
        <f>Info!$C$22</f>
        <v>156</v>
      </c>
      <c r="E79" s="42" t="s">
        <v>85</v>
      </c>
      <c r="F79" s="42">
        <f>IF(Info!$D$6="",Info!$D$5,Info!$D$22)</f>
        <v>7</v>
      </c>
      <c r="G79" s="42" t="s">
        <v>85</v>
      </c>
      <c r="H79" s="57">
        <f>H78</f>
        <v>58</v>
      </c>
      <c r="I79" s="42" t="s">
        <v>84</v>
      </c>
      <c r="J79" s="43">
        <f>H79</f>
        <v>58</v>
      </c>
      <c r="K79" s="56">
        <f>IF(Info!$E$6="","",(J79-H79)+1)</f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customHeight="1">
      <c r="A80" s="24" t="s">
        <v>92</v>
      </c>
      <c r="B80" s="37">
        <f>Info!$B$22</f>
        <v>10</v>
      </c>
      <c r="C80" s="42" t="s">
        <v>85</v>
      </c>
      <c r="D80" s="42">
        <f>Info!$C$22</f>
        <v>156</v>
      </c>
      <c r="E80" s="42" t="s">
        <v>85</v>
      </c>
      <c r="F80" s="42">
        <f>IF(Info!$D$6="",Info!$D$5,Info!$D$22)</f>
        <v>7</v>
      </c>
      <c r="G80" s="42" t="s">
        <v>85</v>
      </c>
      <c r="H80" s="57">
        <f>IF(Info!$E$6="",Info!$E$5,J79+1)</f>
        <v>59</v>
      </c>
      <c r="I80" s="42" t="s">
        <v>84</v>
      </c>
      <c r="J80" s="38">
        <f>H80</f>
        <v>59</v>
      </c>
      <c r="K80" s="56">
        <f>IF(Info!$E$6="","",(J80-H80)+1)</f>
        <v>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customHeight="1">
      <c r="A81" s="24" t="s">
        <v>26</v>
      </c>
      <c r="B81" s="37">
        <f>Info!$B$22</f>
        <v>10</v>
      </c>
      <c r="C81" s="42" t="s">
        <v>85</v>
      </c>
      <c r="D81" s="42">
        <f>Info!$C$22</f>
        <v>156</v>
      </c>
      <c r="E81" s="42" t="s">
        <v>85</v>
      </c>
      <c r="F81" s="42">
        <f>IF(Info!$D$6="",Info!$D$5,Info!$D$22)</f>
        <v>7</v>
      </c>
      <c r="G81" s="42" t="s">
        <v>85</v>
      </c>
      <c r="H81" s="57">
        <f>IF(Info!$E$6="",Info!$E$5,J80+3)</f>
        <v>62</v>
      </c>
      <c r="I81" s="42" t="s">
        <v>84</v>
      </c>
      <c r="J81" s="38">
        <f>H81</f>
        <v>62</v>
      </c>
      <c r="K81" s="56">
        <f>IF(Info!$E$6="","",(J81-H81)+1)</f>
        <v>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customHeight="1">
      <c r="A82" s="17" t="s">
        <v>55</v>
      </c>
      <c r="B82" s="49">
        <f>Info!$B$22</f>
        <v>10</v>
      </c>
      <c r="C82" s="50" t="s">
        <v>85</v>
      </c>
      <c r="D82" s="50">
        <f>Info!$C$22</f>
        <v>156</v>
      </c>
      <c r="E82" s="50" t="s">
        <v>85</v>
      </c>
      <c r="F82" s="50">
        <f>Info!$D$22</f>
        <v>7</v>
      </c>
      <c r="G82" s="50" t="s">
        <v>85</v>
      </c>
      <c r="H82" s="63">
        <f>IF(Info!$E$6="",Info!$E$5,Info!$E$22)</f>
        <v>0</v>
      </c>
      <c r="I82" s="31"/>
      <c r="J82" s="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customHeight="1">
      <c r="A83" s="17" t="s">
        <v>56</v>
      </c>
      <c r="B83" s="27">
        <v>255</v>
      </c>
      <c r="C83" s="53" t="s">
        <v>85</v>
      </c>
      <c r="D83" s="53">
        <v>255</v>
      </c>
      <c r="E83" s="53" t="s">
        <v>85</v>
      </c>
      <c r="F83" s="53">
        <v>255</v>
      </c>
      <c r="G83" s="53" t="s">
        <v>85</v>
      </c>
      <c r="H83" s="62">
        <v>192</v>
      </c>
      <c r="I83" s="31"/>
      <c r="J83" s="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customHeight="1">
      <c r="A84" s="17" t="s">
        <v>57</v>
      </c>
      <c r="B84" s="27">
        <f>B81</f>
        <v>10</v>
      </c>
      <c r="C84" s="53" t="s">
        <v>85</v>
      </c>
      <c r="D84" s="53">
        <f>D81</f>
        <v>156</v>
      </c>
      <c r="E84" s="53" t="s">
        <v>85</v>
      </c>
      <c r="F84" s="53">
        <f>F81</f>
        <v>7</v>
      </c>
      <c r="G84" s="53" t="s">
        <v>85</v>
      </c>
      <c r="H84" s="52">
        <f>H81</f>
        <v>62</v>
      </c>
      <c r="I84" s="31"/>
      <c r="J84" s="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customHeight="1">
      <c r="A86" s="14" t="s">
        <v>58</v>
      </c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customHeight="1">
      <c r="A87" s="15" t="s">
        <v>59</v>
      </c>
      <c r="B87" s="32">
        <f>Info!$B$25</f>
        <v>10</v>
      </c>
      <c r="C87" s="36" t="s">
        <v>85</v>
      </c>
      <c r="D87" s="36">
        <f>Info!$C$25</f>
        <v>156</v>
      </c>
      <c r="E87" s="36" t="s">
        <v>85</v>
      </c>
      <c r="F87" s="36">
        <f>Info!$D$25</f>
        <v>6</v>
      </c>
      <c r="G87" s="36" t="s">
        <v>85</v>
      </c>
      <c r="H87" s="40">
        <f>IF(Info!$E$6="",Info!$E$5,Info!$E$25+1)</f>
        <v>129</v>
      </c>
      <c r="I87" s="36" t="s">
        <v>84</v>
      </c>
      <c r="J87" s="33">
        <f>IF(Info!$E$6="",Info!$E$5,$H87+9)</f>
        <v>138</v>
      </c>
      <c r="K87" s="23">
        <f>IF(Info!$E$6="","",(J87-H87)+1)</f>
        <v>10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customHeight="1">
      <c r="A88" s="15" t="s">
        <v>140</v>
      </c>
      <c r="B88" s="32">
        <f>Info!$B$25</f>
        <v>10</v>
      </c>
      <c r="C88" s="36" t="s">
        <v>85</v>
      </c>
      <c r="D88" s="36">
        <f>Info!$C$25</f>
        <v>156</v>
      </c>
      <c r="E88" s="36" t="s">
        <v>85</v>
      </c>
      <c r="F88" s="36">
        <f>Info!$D$25</f>
        <v>6</v>
      </c>
      <c r="G88" s="36" t="s">
        <v>85</v>
      </c>
      <c r="H88" s="60">
        <f>IF(Info!$E$6="",Info!$E$5,J87+1)</f>
        <v>139</v>
      </c>
      <c r="I88" s="36" t="s">
        <v>84</v>
      </c>
      <c r="J88" s="33">
        <f>IF(Info!$E$6="",Info!$E$5,$H88+19)</f>
        <v>158</v>
      </c>
      <c r="K88" s="23">
        <f>IF(Info!$E$6="","",(J88-H88)+1)</f>
        <v>20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customHeight="1">
      <c r="A89" s="15" t="s">
        <v>60</v>
      </c>
      <c r="B89" s="32">
        <f>Info!$B$25</f>
        <v>10</v>
      </c>
      <c r="C89" s="36" t="s">
        <v>85</v>
      </c>
      <c r="D89" s="36">
        <f>Info!$C$25</f>
        <v>156</v>
      </c>
      <c r="E89" s="36" t="s">
        <v>85</v>
      </c>
      <c r="F89" s="36">
        <f>Info!$D$25</f>
        <v>6</v>
      </c>
      <c r="G89" s="36" t="s">
        <v>85</v>
      </c>
      <c r="H89" s="60">
        <f>IF(Info!$E$6="",Info!$E$5,J88+1)</f>
        <v>159</v>
      </c>
      <c r="I89" s="36" t="s">
        <v>84</v>
      </c>
      <c r="J89" s="33">
        <f>IF(Info!$E$6="",Info!$E$5,$H89+9)</f>
        <v>168</v>
      </c>
      <c r="K89" s="23">
        <f>IF(Info!$E$6="","",(J89-H89)+1)</f>
        <v>10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customHeight="1">
      <c r="A90" s="15" t="s">
        <v>30</v>
      </c>
      <c r="B90" s="32">
        <f>Info!$B$25</f>
        <v>10</v>
      </c>
      <c r="C90" s="36" t="s">
        <v>85</v>
      </c>
      <c r="D90" s="36">
        <f>Info!$C$25</f>
        <v>156</v>
      </c>
      <c r="E90" s="36" t="s">
        <v>85</v>
      </c>
      <c r="F90" s="36">
        <f>Info!$D$25</f>
        <v>6</v>
      </c>
      <c r="G90" s="36" t="s">
        <v>85</v>
      </c>
      <c r="H90" s="60">
        <f>IF(Info!$E$6="",Info!$E$5,J89+1)</f>
        <v>169</v>
      </c>
      <c r="I90" s="36" t="s">
        <v>84</v>
      </c>
      <c r="J90" s="33">
        <f>IF(Info!$E$6="",Info!$E$5,$H90+9)</f>
        <v>178</v>
      </c>
      <c r="K90" s="23">
        <f>IF(Info!$E$6="","",(J90-H90)+1)</f>
        <v>10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customHeight="1">
      <c r="A91" s="15" t="s">
        <v>146</v>
      </c>
      <c r="B91" s="32">
        <f>Info!$B$25</f>
        <v>10</v>
      </c>
      <c r="C91" s="36" t="s">
        <v>85</v>
      </c>
      <c r="D91" s="36">
        <f>Info!$C$25</f>
        <v>156</v>
      </c>
      <c r="E91" s="36" t="s">
        <v>85</v>
      </c>
      <c r="F91" s="36">
        <f>Info!$D$25</f>
        <v>6</v>
      </c>
      <c r="G91" s="36" t="s">
        <v>85</v>
      </c>
      <c r="H91" s="60">
        <f>IF(Info!$E$6="",Info!$E$5,J90+1)</f>
        <v>179</v>
      </c>
      <c r="I91" s="36" t="s">
        <v>84</v>
      </c>
      <c r="J91" s="33">
        <f>IF(Info!$E$6="",Info!$E$5,$H91)</f>
        <v>179</v>
      </c>
      <c r="K91" s="23">
        <f>IF(Info!$E$6="","",(J91-H91)+1)</f>
        <v>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customHeight="1">
      <c r="A92" s="15" t="s">
        <v>141</v>
      </c>
      <c r="B92" s="32">
        <f>Info!$B$25</f>
        <v>10</v>
      </c>
      <c r="C92" s="36" t="s">
        <v>85</v>
      </c>
      <c r="D92" s="36">
        <f>Info!$C$25</f>
        <v>156</v>
      </c>
      <c r="E92" s="36" t="s">
        <v>85</v>
      </c>
      <c r="F92" s="36">
        <f>Info!$D$25</f>
        <v>6</v>
      </c>
      <c r="G92" s="36" t="s">
        <v>85</v>
      </c>
      <c r="H92" s="60">
        <f>IF(Info!$E$6="",Info!$E$5,J91+1)</f>
        <v>180</v>
      </c>
      <c r="I92" s="36" t="s">
        <v>84</v>
      </c>
      <c r="J92" s="33">
        <f>IF(Info!$E$6="",Info!$E$5,$H92+6)</f>
        <v>186</v>
      </c>
      <c r="K92" s="23">
        <f>IF(Info!$E$6="","",(J92-H92)+1)</f>
        <v>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customHeight="1">
      <c r="A93" s="15" t="s">
        <v>61</v>
      </c>
      <c r="B93" s="32">
        <f>Info!$B$25</f>
        <v>10</v>
      </c>
      <c r="C93" s="36" t="s">
        <v>85</v>
      </c>
      <c r="D93" s="36">
        <f>Info!$C$25</f>
        <v>156</v>
      </c>
      <c r="E93" s="36" t="s">
        <v>85</v>
      </c>
      <c r="F93" s="36">
        <f>Info!$D$25</f>
        <v>6</v>
      </c>
      <c r="G93" s="36" t="s">
        <v>85</v>
      </c>
      <c r="H93" s="60">
        <f>IF(Info!$E$6="",Info!$E$5,J92)</f>
        <v>186</v>
      </c>
      <c r="I93" s="36" t="s">
        <v>84</v>
      </c>
      <c r="J93" s="33">
        <f>IF(Info!$E$6="",Info!$E$5,$H93+4)</f>
        <v>190</v>
      </c>
      <c r="K93" s="23">
        <f>IF(Info!$E$6="","",(J93-H93)+1)</f>
        <v>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customHeight="1">
      <c r="A94" s="24" t="s">
        <v>33</v>
      </c>
      <c r="B94" s="37">
        <f>Info!$B$25</f>
        <v>10</v>
      </c>
      <c r="C94" s="42" t="s">
        <v>85</v>
      </c>
      <c r="D94" s="42">
        <f>Info!$C$25</f>
        <v>156</v>
      </c>
      <c r="E94" s="42" t="s">
        <v>85</v>
      </c>
      <c r="F94" s="42">
        <f>IF(Info!$D$6="",Info!$D$5,Info!$D$25)</f>
        <v>6</v>
      </c>
      <c r="G94" s="42" t="s">
        <v>85</v>
      </c>
      <c r="H94" s="57">
        <f>IF(Info!$E$6="",Info!$E$5,H93)</f>
        <v>186</v>
      </c>
      <c r="I94" s="42" t="s">
        <v>84</v>
      </c>
      <c r="J94" s="43">
        <f>H94</f>
        <v>186</v>
      </c>
      <c r="K94" s="56">
        <f>IF(Info!$E$6="","",(J94-H94)+1)</f>
        <v>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customHeight="1">
      <c r="A95" s="35" t="s">
        <v>92</v>
      </c>
      <c r="B95" s="37">
        <f>Info!$B$25</f>
        <v>10</v>
      </c>
      <c r="C95" s="42" t="s">
        <v>85</v>
      </c>
      <c r="D95" s="42">
        <f>Info!$C$25</f>
        <v>156</v>
      </c>
      <c r="E95" s="42" t="s">
        <v>85</v>
      </c>
      <c r="F95" s="42">
        <f>IF(Info!$D$6="",Info!$D$5,Info!$D$25)</f>
        <v>6</v>
      </c>
      <c r="G95" s="42" t="s">
        <v>85</v>
      </c>
      <c r="H95" s="57">
        <f>IF(Info!$E$6="",Info!$E$5,J94+1)</f>
        <v>187</v>
      </c>
      <c r="I95" s="42" t="s">
        <v>84</v>
      </c>
      <c r="J95" s="38">
        <f>H95</f>
        <v>187</v>
      </c>
      <c r="K95" s="56">
        <f>IF(Info!$E$6="","",(J95-H95)+1)</f>
        <v>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customHeight="1">
      <c r="B96" s="37">
        <f>Info!$B$25</f>
        <v>10</v>
      </c>
      <c r="C96" s="42" t="s">
        <v>85</v>
      </c>
      <c r="D96" s="42">
        <f>Info!$C$25</f>
        <v>156</v>
      </c>
      <c r="E96" s="42" t="s">
        <v>85</v>
      </c>
      <c r="F96" s="42">
        <f>IF(Info!$D$6="",Info!$D$5,Info!$D$25)</f>
        <v>6</v>
      </c>
      <c r="G96" s="42" t="s">
        <v>85</v>
      </c>
      <c r="H96" s="57">
        <f>IF(Info!$E$6="",Info!$E$5,J95+3)</f>
        <v>190</v>
      </c>
      <c r="I96" s="42" t="s">
        <v>84</v>
      </c>
      <c r="J96" s="38">
        <f>H96</f>
        <v>190</v>
      </c>
      <c r="K96" s="56">
        <f>IF(Info!$E$6="","",(J96-H96)+1)</f>
        <v>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customHeight="1">
      <c r="A97" s="17" t="s">
        <v>62</v>
      </c>
      <c r="B97" s="49">
        <f>Info!$B$25</f>
        <v>10</v>
      </c>
      <c r="C97" s="50" t="s">
        <v>85</v>
      </c>
      <c r="D97" s="50">
        <f>Info!$C$25</f>
        <v>156</v>
      </c>
      <c r="E97" s="50" t="s">
        <v>85</v>
      </c>
      <c r="F97" s="50">
        <f>Info!$D$25</f>
        <v>6</v>
      </c>
      <c r="G97" s="50" t="s">
        <v>85</v>
      </c>
      <c r="H97" s="59">
        <f>IF(Info!$E$6="",Info!$E$5,Info!$E$25+1)</f>
        <v>129</v>
      </c>
      <c r="I97" s="31"/>
      <c r="J97" s="9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customHeight="1">
      <c r="A98" s="17" t="s">
        <v>63</v>
      </c>
      <c r="B98" s="27">
        <v>255</v>
      </c>
      <c r="C98" s="53" t="s">
        <v>85</v>
      </c>
      <c r="D98" s="53">
        <v>255</v>
      </c>
      <c r="E98" s="53" t="s">
        <v>85</v>
      </c>
      <c r="F98" s="53">
        <v>255</v>
      </c>
      <c r="G98" s="53" t="s">
        <v>85</v>
      </c>
      <c r="H98" s="52">
        <v>192</v>
      </c>
      <c r="I98" s="31"/>
      <c r="J98" s="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customHeight="1">
      <c r="A99" s="17" t="s">
        <v>64</v>
      </c>
      <c r="B99" s="27">
        <f>B96</f>
        <v>10</v>
      </c>
      <c r="C99" s="53" t="s">
        <v>85</v>
      </c>
      <c r="D99" s="53">
        <f>D96</f>
        <v>156</v>
      </c>
      <c r="E99" s="53" t="s">
        <v>85</v>
      </c>
      <c r="F99" s="53">
        <f>F96</f>
        <v>6</v>
      </c>
      <c r="G99" s="53" t="s">
        <v>85</v>
      </c>
      <c r="H99" s="52">
        <f>H96</f>
        <v>190</v>
      </c>
      <c r="I99" s="31"/>
      <c r="J99" s="9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customHeight="1">
      <c r="A101" s="14" t="s">
        <v>65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customHeight="1">
      <c r="A102" s="15" t="s">
        <v>142</v>
      </c>
      <c r="B102" s="32">
        <f>Info!$B$28</f>
        <v>10</v>
      </c>
      <c r="C102" s="36" t="s">
        <v>85</v>
      </c>
      <c r="D102" s="36">
        <f>Info!$C$28</f>
        <v>156</v>
      </c>
      <c r="E102" s="36" t="s">
        <v>85</v>
      </c>
      <c r="F102" s="36">
        <f>Info!$D$28</f>
        <v>6</v>
      </c>
      <c r="G102" s="36" t="s">
        <v>85</v>
      </c>
      <c r="H102" s="40">
        <f>IF(Info!$E$6="",Info!$E$5,Info!$E$28+1)</f>
        <v>193</v>
      </c>
      <c r="I102" s="36" t="s">
        <v>84</v>
      </c>
      <c r="J102" s="33">
        <f>IF(Info!$E$6="",Info!$E$5,$H102+20)</f>
        <v>213</v>
      </c>
      <c r="K102" s="23">
        <f>IF(Info!$E$6="","",(J102-H102)+1)</f>
        <v>21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customHeight="1">
      <c r="A103" s="58" t="s">
        <v>66</v>
      </c>
      <c r="B103" s="32">
        <f>Info!$B$28</f>
        <v>10</v>
      </c>
      <c r="C103" s="36" t="s">
        <v>85</v>
      </c>
      <c r="D103" s="36">
        <f>Info!$C$28</f>
        <v>156</v>
      </c>
      <c r="E103" s="36" t="s">
        <v>85</v>
      </c>
      <c r="F103" s="36">
        <f>Info!$D$28</f>
        <v>6</v>
      </c>
      <c r="G103" s="36" t="s">
        <v>85</v>
      </c>
      <c r="H103" s="40">
        <f>IF(Info!$E$6="",Info!$E$5,Info!$E$28+1)</f>
        <v>193</v>
      </c>
      <c r="I103" s="36" t="s">
        <v>84</v>
      </c>
      <c r="J103" s="33">
        <f>IF(Info!$E$6="",Info!$E$5,$H103)</f>
        <v>193</v>
      </c>
      <c r="K103" s="23">
        <f>IF(Info!$E$6="","",(J103-H103)+1)</f>
        <v>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customHeight="1">
      <c r="A104" s="58" t="s">
        <v>67</v>
      </c>
      <c r="B104" s="32">
        <f>Info!$B$28</f>
        <v>10</v>
      </c>
      <c r="C104" s="36" t="s">
        <v>85</v>
      </c>
      <c r="D104" s="36">
        <f>Info!$C$28</f>
        <v>156</v>
      </c>
      <c r="E104" s="36" t="s">
        <v>85</v>
      </c>
      <c r="F104" s="36">
        <f>Info!$D$28</f>
        <v>6</v>
      </c>
      <c r="G104" s="36" t="s">
        <v>85</v>
      </c>
      <c r="H104" s="40">
        <f>IF(Info!$E$6="",Info!$E$5,J$103+1)</f>
        <v>194</v>
      </c>
      <c r="I104" s="36" t="s">
        <v>84</v>
      </c>
      <c r="J104" s="33">
        <f>IF(Info!$E$6="",Info!$E$5,$H104)</f>
        <v>194</v>
      </c>
      <c r="K104" s="23">
        <f>IF(Info!$E$6="","",(J104-H104)+1)</f>
        <v>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customHeight="1">
      <c r="A105" s="58" t="s">
        <v>98</v>
      </c>
      <c r="B105" s="32">
        <f>Info!$B$28</f>
        <v>10</v>
      </c>
      <c r="C105" s="36" t="s">
        <v>85</v>
      </c>
      <c r="D105" s="36">
        <f>Info!$C$28</f>
        <v>156</v>
      </c>
      <c r="E105" s="36" t="s">
        <v>85</v>
      </c>
      <c r="F105" s="36">
        <f>Info!$D$28</f>
        <v>6</v>
      </c>
      <c r="G105" s="36" t="s">
        <v>85</v>
      </c>
      <c r="H105" s="40">
        <f>IF(Info!$E$6="",Info!$E$5,J$104+1)</f>
        <v>195</v>
      </c>
      <c r="I105" s="36" t="s">
        <v>84</v>
      </c>
      <c r="J105" s="33">
        <f>IF(Info!$E$6="",Info!$E$5,$H105)</f>
        <v>195</v>
      </c>
      <c r="K105" s="23">
        <f>IF(Info!$E$6="","",(J105-H105)+1)</f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customHeight="1">
      <c r="A106" s="15" t="s">
        <v>47</v>
      </c>
      <c r="B106" s="32">
        <f>Info!$B$28</f>
        <v>10</v>
      </c>
      <c r="C106" s="36" t="s">
        <v>85</v>
      </c>
      <c r="D106" s="36">
        <f>Info!$C$28</f>
        <v>156</v>
      </c>
      <c r="E106" s="36" t="s">
        <v>85</v>
      </c>
      <c r="F106" s="36">
        <f>Info!$D$28</f>
        <v>6</v>
      </c>
      <c r="G106" s="36" t="s">
        <v>85</v>
      </c>
      <c r="H106" s="40">
        <f>IF(Info!$E$6="",Info!$E$5,J$105+1)</f>
        <v>196</v>
      </c>
      <c r="I106" s="36" t="s">
        <v>84</v>
      </c>
      <c r="J106" s="33">
        <f>IF(Info!$E$6="",Info!$E$5,$H106+53)</f>
        <v>249</v>
      </c>
      <c r="K106" s="23">
        <f>IF(Info!$E$6="","",(J106-H106)+1)</f>
        <v>54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customHeight="1">
      <c r="A107" s="48" t="s">
        <v>68</v>
      </c>
      <c r="B107" s="32">
        <f>Info!$B$28</f>
        <v>10</v>
      </c>
      <c r="C107" s="36" t="s">
        <v>85</v>
      </c>
      <c r="D107" s="36">
        <f>Info!$C$28</f>
        <v>156</v>
      </c>
      <c r="E107" s="36" t="s">
        <v>85</v>
      </c>
      <c r="F107" s="36">
        <f>Info!$D$28</f>
        <v>6</v>
      </c>
      <c r="G107" s="36" t="s">
        <v>85</v>
      </c>
      <c r="H107" s="60">
        <f>IF(Info!$E$6="",Info!$E$5,J106+1)</f>
        <v>250</v>
      </c>
      <c r="I107" s="36" t="s">
        <v>84</v>
      </c>
      <c r="J107" s="33">
        <f>IF(Info!$E$6="",Info!$E$5,$H107+5)</f>
        <v>255</v>
      </c>
      <c r="K107" s="23">
        <f>IF(Info!$E$6="","",(J107-H107)+1)</f>
        <v>6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customHeight="1">
      <c r="A108" s="24" t="s">
        <v>33</v>
      </c>
      <c r="B108" s="95">
        <f>Info!$B$28</f>
        <v>10</v>
      </c>
      <c r="C108" s="39" t="s">
        <v>85</v>
      </c>
      <c r="D108" s="39">
        <f>Info!$C$28</f>
        <v>156</v>
      </c>
      <c r="E108" s="39" t="s">
        <v>85</v>
      </c>
      <c r="F108" s="39">
        <f>Info!$D$28</f>
        <v>6</v>
      </c>
      <c r="G108" s="42" t="s">
        <v>85</v>
      </c>
      <c r="H108" s="64">
        <f>IF(Info!$E$6="",Info!$E$5,H107)</f>
        <v>250</v>
      </c>
      <c r="I108" s="42" t="s">
        <v>84</v>
      </c>
      <c r="J108" s="43">
        <f>H108</f>
        <v>250</v>
      </c>
      <c r="K108" s="56">
        <f>IF(Info!$E$6="","",(J108-H108)+1)</f>
        <v>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customHeight="1">
      <c r="A109" s="35" t="s">
        <v>92</v>
      </c>
      <c r="B109" s="95">
        <f>Info!$B$28</f>
        <v>10</v>
      </c>
      <c r="C109" s="39" t="s">
        <v>85</v>
      </c>
      <c r="D109" s="39">
        <f>Info!$C$28</f>
        <v>156</v>
      </c>
      <c r="E109" s="39" t="s">
        <v>85</v>
      </c>
      <c r="F109" s="39">
        <f>Info!$D$28</f>
        <v>6</v>
      </c>
      <c r="G109" s="42" t="s">
        <v>85</v>
      </c>
      <c r="H109" s="64">
        <f>IF(Info!$E$6="",Info!$E$5,J108+1)</f>
        <v>251</v>
      </c>
      <c r="I109" s="42" t="s">
        <v>84</v>
      </c>
      <c r="J109" s="43">
        <f>H109</f>
        <v>251</v>
      </c>
      <c r="K109" s="56">
        <f>IF(Info!$E$6="","",(J109-H109)+1)</f>
        <v>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customHeight="1">
      <c r="A110" s="24" t="s">
        <v>26</v>
      </c>
      <c r="B110" s="95">
        <f>Info!$B$28</f>
        <v>10</v>
      </c>
      <c r="C110" s="39" t="s">
        <v>85</v>
      </c>
      <c r="D110" s="39">
        <f>Info!$C$28</f>
        <v>156</v>
      </c>
      <c r="E110" s="39" t="s">
        <v>85</v>
      </c>
      <c r="F110" s="39">
        <f>Info!$D$28</f>
        <v>6</v>
      </c>
      <c r="G110" s="42" t="s">
        <v>85</v>
      </c>
      <c r="H110" s="64">
        <f>IF(Info!$E$6="",Info!$E$5,J109+3)</f>
        <v>254</v>
      </c>
      <c r="I110" s="42" t="s">
        <v>84</v>
      </c>
      <c r="J110" s="43">
        <f>H110</f>
        <v>254</v>
      </c>
      <c r="K110" s="56">
        <f>IF(Info!$E$6="","",(J110-H110)+1)</f>
        <v>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customHeight="1">
      <c r="A111" s="17" t="s">
        <v>69</v>
      </c>
      <c r="B111" s="49">
        <f>Info!$B$28</f>
        <v>10</v>
      </c>
      <c r="C111" s="50" t="s">
        <v>85</v>
      </c>
      <c r="D111" s="50">
        <f>Info!$C$28</f>
        <v>156</v>
      </c>
      <c r="E111" s="50" t="s">
        <v>85</v>
      </c>
      <c r="F111" s="50">
        <f>Info!$D$28</f>
        <v>6</v>
      </c>
      <c r="G111" s="50" t="s">
        <v>85</v>
      </c>
      <c r="H111" s="54">
        <f>IF(Info!$E$6="",Info!$E$5,Info!$E$28)</f>
        <v>192</v>
      </c>
      <c r="I111" s="3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customHeight="1">
      <c r="A112" s="17" t="s">
        <v>70</v>
      </c>
      <c r="B112" s="27">
        <v>255</v>
      </c>
      <c r="C112" s="51" t="s">
        <v>85</v>
      </c>
      <c r="D112" s="53">
        <v>255</v>
      </c>
      <c r="E112" s="51" t="s">
        <v>85</v>
      </c>
      <c r="F112" s="53">
        <v>255</v>
      </c>
      <c r="G112" s="51" t="s">
        <v>85</v>
      </c>
      <c r="H112" s="52">
        <v>192</v>
      </c>
      <c r="I112" s="3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customHeight="1">
      <c r="A113" s="17" t="s">
        <v>71</v>
      </c>
      <c r="B113" s="27">
        <f>B110</f>
        <v>10</v>
      </c>
      <c r="C113" s="51" t="s">
        <v>85</v>
      </c>
      <c r="D113" s="53">
        <f>D110</f>
        <v>156</v>
      </c>
      <c r="E113" s="51" t="s">
        <v>85</v>
      </c>
      <c r="F113" s="53">
        <f>F110</f>
        <v>6</v>
      </c>
      <c r="G113" s="51" t="s">
        <v>85</v>
      </c>
      <c r="H113" s="52">
        <f>H110</f>
        <v>254</v>
      </c>
      <c r="I113" s="3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customHeight="1">
      <c r="A115" s="14" t="s">
        <v>72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customHeight="1">
      <c r="A116" s="55" t="s">
        <v>99</v>
      </c>
      <c r="B116" s="32">
        <f>Info!$B$31</f>
        <v>10</v>
      </c>
      <c r="C116" s="36" t="s">
        <v>85</v>
      </c>
      <c r="D116" s="36">
        <f>Info!$C$31</f>
        <v>156</v>
      </c>
      <c r="E116" s="36" t="s">
        <v>85</v>
      </c>
      <c r="F116" s="36">
        <f>Info!$D$31</f>
        <v>7</v>
      </c>
      <c r="G116" s="36" t="s">
        <v>85</v>
      </c>
      <c r="H116" s="40">
        <f>IF(Info!$E$6="",Info!$E$5,Info!$E$31+1)</f>
        <v>129</v>
      </c>
      <c r="I116" s="36" t="s">
        <v>84</v>
      </c>
      <c r="J116" s="33">
        <f>IF(Info!$E$6="",Info!$E$5,$H116+115)</f>
        <v>244</v>
      </c>
      <c r="K116" s="23">
        <f>IF(Info!$E$6="","",(J116-H116)+1)</f>
        <v>116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customHeight="1">
      <c r="A117" s="24" t="s">
        <v>144</v>
      </c>
      <c r="B117" s="37">
        <f>Info!$B$31</f>
        <v>10</v>
      </c>
      <c r="C117" s="42" t="s">
        <v>85</v>
      </c>
      <c r="D117" s="42">
        <f>Info!$C$31</f>
        <v>156</v>
      </c>
      <c r="E117" s="42" t="s">
        <v>85</v>
      </c>
      <c r="F117" s="42">
        <f>Info!$D$31</f>
        <v>7</v>
      </c>
      <c r="G117" s="42" t="s">
        <v>85</v>
      </c>
      <c r="H117" s="64">
        <f>IF(Info!$E$6="",Info!$E$5,H116)</f>
        <v>129</v>
      </c>
      <c r="I117" s="42" t="s">
        <v>84</v>
      </c>
      <c r="J117" s="43">
        <f>IF(Info!$E$6="",Info!$E$5,$H117+49)</f>
        <v>178</v>
      </c>
      <c r="K117" s="56">
        <f>IF(Info!$E$6="","",(J117-H117)+1)</f>
        <v>50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customHeight="1">
      <c r="A118" s="24" t="s">
        <v>143</v>
      </c>
      <c r="B118" s="37">
        <f>Info!$B$31</f>
        <v>10</v>
      </c>
      <c r="C118" s="42" t="s">
        <v>85</v>
      </c>
      <c r="D118" s="42">
        <f>Info!$C$31</f>
        <v>156</v>
      </c>
      <c r="E118" s="42" t="s">
        <v>85</v>
      </c>
      <c r="F118" s="42">
        <f>Info!$D$31</f>
        <v>7</v>
      </c>
      <c r="G118" s="42" t="s">
        <v>85</v>
      </c>
      <c r="H118" s="64">
        <f>IF(Info!$E$6="",Info!$E$5,J117+1)</f>
        <v>179</v>
      </c>
      <c r="I118" s="42" t="s">
        <v>84</v>
      </c>
      <c r="J118" s="43">
        <f>IF(Info!$E$6="",Info!$E$5,$H118+29)</f>
        <v>208</v>
      </c>
      <c r="K118" s="56">
        <f>IF(Info!$E$6="","",(J118-H118)+1)</f>
        <v>30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customHeight="1">
      <c r="A119" s="24" t="s">
        <v>145</v>
      </c>
      <c r="B119" s="37">
        <f>Info!$B$31</f>
        <v>10</v>
      </c>
      <c r="C119" s="42" t="s">
        <v>85</v>
      </c>
      <c r="D119" s="42">
        <f>Info!$C$31</f>
        <v>156</v>
      </c>
      <c r="E119" s="42" t="s">
        <v>85</v>
      </c>
      <c r="F119" s="42">
        <f>Info!$D$31</f>
        <v>7</v>
      </c>
      <c r="G119" s="42" t="s">
        <v>85</v>
      </c>
      <c r="H119" s="64">
        <f>IF(Info!$E$6="",Info!$E$5,J118+1)</f>
        <v>209</v>
      </c>
      <c r="I119" s="42" t="s">
        <v>84</v>
      </c>
      <c r="J119" s="43">
        <f>IF(Info!$E$6="",Info!$E$5,$H119+29)</f>
        <v>238</v>
      </c>
      <c r="K119" s="56">
        <f>IF(Info!$E$6="","",(J119-H119)+1)</f>
        <v>30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customHeight="1">
      <c r="A120" s="106" t="s">
        <v>147</v>
      </c>
      <c r="B120" s="37">
        <f>Info!$B$31</f>
        <v>10</v>
      </c>
      <c r="C120" s="42" t="s">
        <v>85</v>
      </c>
      <c r="D120" s="42">
        <f>Info!$C$31</f>
        <v>156</v>
      </c>
      <c r="E120" s="42" t="s">
        <v>85</v>
      </c>
      <c r="F120" s="42">
        <f>Info!$D$31</f>
        <v>7</v>
      </c>
      <c r="G120" s="42" t="s">
        <v>85</v>
      </c>
      <c r="H120" s="64">
        <f>IF(Info!$E$6="",Info!$E$5,J119+1)</f>
        <v>239</v>
      </c>
      <c r="I120" s="42" t="s">
        <v>84</v>
      </c>
      <c r="J120" s="43">
        <f>IF(Info!$E$6="",Info!$E$5,$H120+5)</f>
        <v>244</v>
      </c>
      <c r="K120" s="56">
        <f>IF(Info!$E$6="","",(J120-H120)+1)</f>
        <v>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customHeight="1">
      <c r="A121" s="65" t="s">
        <v>47</v>
      </c>
      <c r="B121" s="44">
        <f>Info!$B$31</f>
        <v>10</v>
      </c>
      <c r="C121" s="45" t="s">
        <v>85</v>
      </c>
      <c r="D121" s="45">
        <f>Info!$C$31</f>
        <v>156</v>
      </c>
      <c r="E121" s="45" t="s">
        <v>85</v>
      </c>
      <c r="F121" s="45">
        <f>Info!$D$31</f>
        <v>7</v>
      </c>
      <c r="G121" s="45" t="s">
        <v>85</v>
      </c>
      <c r="H121" s="66">
        <f>IF(Info!$E$6="",Info!$E$5,J120+1)</f>
        <v>245</v>
      </c>
      <c r="I121" s="45" t="s">
        <v>84</v>
      </c>
      <c r="J121" s="46">
        <f>IF(Info!$E$6="",Info!$E$5,$H121+4)</f>
        <v>249</v>
      </c>
      <c r="K121" s="47">
        <f>IF(Info!$E$6="","",(J121-H121)+1)</f>
        <v>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customHeight="1">
      <c r="A122" s="15" t="s">
        <v>73</v>
      </c>
      <c r="B122" s="44">
        <f>Info!$B$31</f>
        <v>10</v>
      </c>
      <c r="C122" s="45" t="s">
        <v>85</v>
      </c>
      <c r="D122" s="45">
        <f>Info!$C$31</f>
        <v>156</v>
      </c>
      <c r="E122" s="45" t="s">
        <v>85</v>
      </c>
      <c r="F122" s="45">
        <f>Info!$D$31</f>
        <v>7</v>
      </c>
      <c r="G122" s="45" t="s">
        <v>85</v>
      </c>
      <c r="H122" s="66">
        <f>IF(Info!$E$6="",Info!$E$5,J121+1)</f>
        <v>250</v>
      </c>
      <c r="I122" s="45" t="s">
        <v>84</v>
      </c>
      <c r="J122" s="46">
        <f>IF(Info!$E$6="",Info!$E$5,$H122+4)</f>
        <v>254</v>
      </c>
      <c r="K122" s="47">
        <f>IF(Info!$E$6="","",(J122-H122)+1)</f>
        <v>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customHeight="1">
      <c r="A123" s="24" t="s">
        <v>33</v>
      </c>
      <c r="B123" s="37">
        <f>Info!$B$31</f>
        <v>10</v>
      </c>
      <c r="C123" s="42" t="s">
        <v>85</v>
      </c>
      <c r="D123" s="42">
        <f>Info!$C$31</f>
        <v>156</v>
      </c>
      <c r="E123" s="42" t="s">
        <v>85</v>
      </c>
      <c r="F123" s="42">
        <f>Info!$D$31</f>
        <v>7</v>
      </c>
      <c r="G123" s="42" t="s">
        <v>85</v>
      </c>
      <c r="H123" s="64">
        <f>IF(Info!$E$6="",Info!$E$5,H122)</f>
        <v>250</v>
      </c>
      <c r="I123" s="42" t="s">
        <v>84</v>
      </c>
      <c r="J123" s="43">
        <f>H123</f>
        <v>250</v>
      </c>
      <c r="K123" s="56">
        <f>IF(Info!$E$6="","",(J123-H123)+1)</f>
        <v>1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customHeight="1">
      <c r="A124" s="35" t="s">
        <v>92</v>
      </c>
      <c r="B124" s="37">
        <f>Info!$B$31</f>
        <v>10</v>
      </c>
      <c r="C124" s="42" t="s">
        <v>85</v>
      </c>
      <c r="D124" s="42">
        <f>Info!$C$31</f>
        <v>156</v>
      </c>
      <c r="E124" s="42" t="s">
        <v>85</v>
      </c>
      <c r="F124" s="42">
        <f>Info!$D$31</f>
        <v>7</v>
      </c>
      <c r="G124" s="42" t="s">
        <v>85</v>
      </c>
      <c r="H124" s="64">
        <f>IF(Info!$E$6="",Info!$E$5,J123+1)</f>
        <v>251</v>
      </c>
      <c r="I124" s="42" t="s">
        <v>84</v>
      </c>
      <c r="J124" s="43">
        <f>H124</f>
        <v>251</v>
      </c>
      <c r="K124" s="56">
        <f>IF(Info!$E$6="","",(J124-H124)+1)</f>
        <v>1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customHeight="1">
      <c r="A125" s="24" t="s">
        <v>26</v>
      </c>
      <c r="B125" s="37">
        <f>Info!$B$31</f>
        <v>10</v>
      </c>
      <c r="C125" s="42" t="s">
        <v>85</v>
      </c>
      <c r="D125" s="42">
        <f>Info!$C$31</f>
        <v>156</v>
      </c>
      <c r="E125" s="42" t="s">
        <v>85</v>
      </c>
      <c r="F125" s="42">
        <f>Info!$D$31</f>
        <v>7</v>
      </c>
      <c r="G125" s="42" t="s">
        <v>85</v>
      </c>
      <c r="H125" s="64">
        <f>IF(Info!$E$6="",Info!$E$5,J124+3)</f>
        <v>254</v>
      </c>
      <c r="I125" s="42" t="s">
        <v>84</v>
      </c>
      <c r="J125" s="43">
        <f>H125</f>
        <v>254</v>
      </c>
      <c r="K125" s="56">
        <f>IF(Info!$E$6="","",(J125-H125)+1)</f>
        <v>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customHeight="1">
      <c r="A126" s="17" t="s">
        <v>74</v>
      </c>
      <c r="B126" s="49">
        <f>Info!$B$31</f>
        <v>10</v>
      </c>
      <c r="C126" s="50" t="s">
        <v>85</v>
      </c>
      <c r="D126" s="50">
        <f>Info!$C$31</f>
        <v>156</v>
      </c>
      <c r="E126" s="50" t="s">
        <v>85</v>
      </c>
      <c r="F126" s="50">
        <f>Info!$D$31</f>
        <v>7</v>
      </c>
      <c r="G126" s="50" t="s">
        <v>85</v>
      </c>
      <c r="H126" s="67">
        <f>IF(Info!$E$6="",Info!$E$5,Info!$E$31)</f>
        <v>128</v>
      </c>
      <c r="I126" s="31"/>
      <c r="J126" s="9"/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customHeight="1">
      <c r="A127" s="17" t="s">
        <v>75</v>
      </c>
      <c r="B127" s="27">
        <v>255</v>
      </c>
      <c r="C127" s="51" t="s">
        <v>85</v>
      </c>
      <c r="D127" s="53">
        <v>255</v>
      </c>
      <c r="E127" s="51" t="s">
        <v>85</v>
      </c>
      <c r="F127" s="53">
        <v>255</v>
      </c>
      <c r="G127" s="51" t="s">
        <v>85</v>
      </c>
      <c r="H127" s="62">
        <v>128</v>
      </c>
      <c r="I127" s="31"/>
      <c r="J127" s="9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customHeight="1">
      <c r="A128" s="17" t="s">
        <v>76</v>
      </c>
      <c r="B128" s="27">
        <f>B125</f>
        <v>10</v>
      </c>
      <c r="C128" s="51" t="s">
        <v>85</v>
      </c>
      <c r="D128" s="53">
        <f>D125</f>
        <v>156</v>
      </c>
      <c r="E128" s="51" t="s">
        <v>85</v>
      </c>
      <c r="F128" s="53">
        <f>F125</f>
        <v>7</v>
      </c>
      <c r="G128" s="51" t="s">
        <v>85</v>
      </c>
      <c r="H128" s="52">
        <f>H125</f>
        <v>254</v>
      </c>
      <c r="I128" s="31"/>
      <c r="J128" s="9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customHeight="1">
      <c r="A129" s="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customHeight="1">
      <c r="A130" s="14" t="s">
        <v>77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customHeight="1">
      <c r="A131" s="15" t="s">
        <v>47</v>
      </c>
      <c r="B131" s="32">
        <f>Info!$B$34</f>
        <v>10</v>
      </c>
      <c r="C131" s="36" t="s">
        <v>85</v>
      </c>
      <c r="D131" s="36">
        <f>Info!$C$34</f>
        <v>156</v>
      </c>
      <c r="E131" s="36" t="s">
        <v>85</v>
      </c>
      <c r="F131" s="36">
        <f>Info!$D$34</f>
        <v>7</v>
      </c>
      <c r="G131" s="36" t="s">
        <v>85</v>
      </c>
      <c r="H131" s="36">
        <f>IF(Info!$E$6="",Info!$E$5,Info!$E$34+1)</f>
        <v>65</v>
      </c>
      <c r="I131" s="36" t="s">
        <v>84</v>
      </c>
      <c r="J131" s="33">
        <f>IF(Info!$E$6="",Info!$E$5,$H131+56)</f>
        <v>121</v>
      </c>
      <c r="K131" s="23">
        <f>IF(Info!$E$6="","",(J131-H131)+1)</f>
        <v>57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customHeight="1">
      <c r="A132" s="15" t="s">
        <v>78</v>
      </c>
      <c r="B132" s="32">
        <f>Info!$B$34</f>
        <v>10</v>
      </c>
      <c r="C132" s="36" t="s">
        <v>85</v>
      </c>
      <c r="D132" s="36">
        <f>Info!$C$34</f>
        <v>156</v>
      </c>
      <c r="E132" s="36" t="s">
        <v>85</v>
      </c>
      <c r="F132" s="36">
        <f>Info!$D$34</f>
        <v>7</v>
      </c>
      <c r="G132" s="45" t="s">
        <v>85</v>
      </c>
      <c r="H132" s="66">
        <f>IF(Info!$E$6="",Info!$E$5,J131+1)</f>
        <v>122</v>
      </c>
      <c r="I132" s="45" t="s">
        <v>84</v>
      </c>
      <c r="J132" s="46">
        <f>IF(Info!$E$6="",Info!$E$5,$H132+4)</f>
        <v>126</v>
      </c>
      <c r="K132" s="47">
        <f>IF(Info!$E$6="","",(J132-H132)+1)</f>
        <v>5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customHeight="1">
      <c r="A133" s="24" t="s">
        <v>33</v>
      </c>
      <c r="B133" s="37">
        <f>Info!$B$34</f>
        <v>10</v>
      </c>
      <c r="C133" s="42" t="s">
        <v>85</v>
      </c>
      <c r="D133" s="42">
        <f>Info!$C$34</f>
        <v>156</v>
      </c>
      <c r="E133" s="42" t="s">
        <v>85</v>
      </c>
      <c r="F133" s="42">
        <f>Info!$D$34</f>
        <v>7</v>
      </c>
      <c r="G133" s="42" t="s">
        <v>85</v>
      </c>
      <c r="H133" s="64">
        <f>IF(Info!$E$6="",Info!$E$5,H132)</f>
        <v>122</v>
      </c>
      <c r="I133" s="42" t="s">
        <v>84</v>
      </c>
      <c r="J133" s="43">
        <f>H133</f>
        <v>122</v>
      </c>
      <c r="K133" s="56">
        <f>IF(Info!$E$6="","",(J133-H133)+1)</f>
        <v>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customHeight="1">
      <c r="A134" s="35" t="s">
        <v>92</v>
      </c>
      <c r="B134" s="37">
        <f>Info!$B$34</f>
        <v>10</v>
      </c>
      <c r="C134" s="42" t="s">
        <v>85</v>
      </c>
      <c r="D134" s="42">
        <f>Info!$C$34</f>
        <v>156</v>
      </c>
      <c r="E134" s="42" t="s">
        <v>85</v>
      </c>
      <c r="F134" s="42">
        <f>Info!$D$34</f>
        <v>7</v>
      </c>
      <c r="G134" s="42" t="s">
        <v>85</v>
      </c>
      <c r="H134" s="64">
        <f>IF(Info!$E$6="",Info!$E$5,J133+1)</f>
        <v>123</v>
      </c>
      <c r="I134" s="42" t="s">
        <v>84</v>
      </c>
      <c r="J134" s="43">
        <f>H134</f>
        <v>123</v>
      </c>
      <c r="K134" s="56">
        <f>IF(Info!$E$6="","",(J134-H134)+1)</f>
        <v>1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customHeight="1">
      <c r="A135" s="24" t="s">
        <v>26</v>
      </c>
      <c r="B135" s="37">
        <f>Info!$B$34</f>
        <v>10</v>
      </c>
      <c r="C135" s="42" t="s">
        <v>85</v>
      </c>
      <c r="D135" s="42">
        <f>Info!$C$34</f>
        <v>156</v>
      </c>
      <c r="E135" s="42" t="s">
        <v>85</v>
      </c>
      <c r="F135" s="42">
        <f>Info!$D$34</f>
        <v>7</v>
      </c>
      <c r="G135" s="42" t="s">
        <v>85</v>
      </c>
      <c r="H135" s="64">
        <f>IF(Info!$E$6="",Info!$E$5,J134+3)</f>
        <v>126</v>
      </c>
      <c r="I135" s="42" t="s">
        <v>84</v>
      </c>
      <c r="J135" s="43">
        <f>H135</f>
        <v>126</v>
      </c>
      <c r="K135" s="56">
        <f>IF(Info!$E$6="","",(J135-H135)+1)</f>
        <v>1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customHeight="1">
      <c r="A136" s="17" t="s">
        <v>79</v>
      </c>
      <c r="B136" s="49">
        <f>Info!$B$34</f>
        <v>10</v>
      </c>
      <c r="C136" s="50" t="s">
        <v>85</v>
      </c>
      <c r="D136" s="50">
        <f>Info!$C$34</f>
        <v>156</v>
      </c>
      <c r="E136" s="50" t="s">
        <v>85</v>
      </c>
      <c r="F136" s="50">
        <f>Info!$D$34</f>
        <v>7</v>
      </c>
      <c r="G136" s="50" t="s">
        <v>85</v>
      </c>
      <c r="H136" s="54">
        <f>IF(Info!$E$6="",Info!$E$5,Info!E34)</f>
        <v>64</v>
      </c>
      <c r="I136" s="31"/>
      <c r="J136" s="9"/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customHeight="1">
      <c r="A137" s="17" t="s">
        <v>80</v>
      </c>
      <c r="B137" s="27">
        <v>255</v>
      </c>
      <c r="C137" s="51" t="s">
        <v>85</v>
      </c>
      <c r="D137" s="53">
        <v>255</v>
      </c>
      <c r="E137" s="51" t="s">
        <v>85</v>
      </c>
      <c r="F137" s="53">
        <v>255</v>
      </c>
      <c r="G137" s="51" t="s">
        <v>85</v>
      </c>
      <c r="H137" s="52">
        <v>192</v>
      </c>
      <c r="I137" s="31"/>
      <c r="J137" s="9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customHeight="1">
      <c r="A138" s="17" t="s">
        <v>81</v>
      </c>
      <c r="B138" s="27">
        <f>B135</f>
        <v>10</v>
      </c>
      <c r="C138" s="51" t="s">
        <v>85</v>
      </c>
      <c r="D138" s="53">
        <f>D135</f>
        <v>156</v>
      </c>
      <c r="E138" s="51" t="s">
        <v>85</v>
      </c>
      <c r="F138" s="53">
        <f>F135</f>
        <v>7</v>
      </c>
      <c r="G138" s="51" t="s">
        <v>85</v>
      </c>
      <c r="H138" s="52">
        <f>H135</f>
        <v>126</v>
      </c>
      <c r="I138" s="31"/>
      <c r="J138" s="9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customHeight="1">
      <c r="A139" s="2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s="69" customFormat="1" ht="12.75" customHeight="1">
      <c r="A141" s="70" t="s">
        <v>103</v>
      </c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30" s="69" customFormat="1" ht="12.75" customHeight="1">
      <c r="A142" s="77" t="s">
        <v>82</v>
      </c>
      <c r="B142" s="72">
        <f>IF(Info!$B$10="","A",Info!$B$10)</f>
        <v>172</v>
      </c>
      <c r="C142" s="68" t="s">
        <v>85</v>
      </c>
      <c r="D142" s="72">
        <f>IF(Info!$C$10="","B",Info!$C$10)</f>
        <v>25</v>
      </c>
      <c r="E142" s="68" t="s">
        <v>85</v>
      </c>
      <c r="F142" s="72">
        <f>IF(Info!$D$10="","C",Info!$D$10)</f>
        <v>69</v>
      </c>
      <c r="G142" s="68" t="s">
        <v>85</v>
      </c>
      <c r="H142" s="72">
        <f>IF(Info!$E$10="","D",Info!E10+1)</f>
        <v>129</v>
      </c>
      <c r="I142" s="68" t="s">
        <v>84</v>
      </c>
      <c r="J142" s="73">
        <f>IF(Info!$E$10="","D",$H142+29)</f>
        <v>158</v>
      </c>
      <c r="K142" s="74">
        <f>IF(Info!$E$10="","",(J142-H142)+1)</f>
        <v>30</v>
      </c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30" s="69" customFormat="1" ht="12.75" customHeight="1">
      <c r="A143" s="77" t="s">
        <v>106</v>
      </c>
      <c r="B143" s="72">
        <f>IF(Info!$B$10="","A",Info!$B$10)</f>
        <v>172</v>
      </c>
      <c r="C143" s="68" t="s">
        <v>85</v>
      </c>
      <c r="D143" s="72">
        <f>IF(Info!$C$10="","B",Info!$C$10)</f>
        <v>25</v>
      </c>
      <c r="E143" s="68" t="s">
        <v>85</v>
      </c>
      <c r="F143" s="72">
        <f>IF(Info!$D$10="","C",Info!$D$10)</f>
        <v>69</v>
      </c>
      <c r="G143" s="68" t="s">
        <v>85</v>
      </c>
      <c r="H143" s="78">
        <f>IF(Info!$E$10="","D",H142)</f>
        <v>129</v>
      </c>
      <c r="I143" s="68" t="s">
        <v>84</v>
      </c>
      <c r="J143" s="79">
        <f>IF(Info!$E$10="","D",$H143+24)</f>
        <v>153</v>
      </c>
      <c r="K143" s="74">
        <f>IF(Info!$E$10="","",(J143-H143)+1)</f>
        <v>25</v>
      </c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30" s="69" customFormat="1" ht="12.75" customHeight="1">
      <c r="A144" s="77" t="s">
        <v>104</v>
      </c>
      <c r="B144" s="72">
        <f>IF(Info!$B$10="","A",Info!$B$10)</f>
        <v>172</v>
      </c>
      <c r="C144" s="68" t="s">
        <v>85</v>
      </c>
      <c r="D144" s="72">
        <f>IF(Info!$C$10="","B",Info!$C$10)</f>
        <v>25</v>
      </c>
      <c r="E144" s="68" t="s">
        <v>85</v>
      </c>
      <c r="F144" s="72">
        <f>IF(Info!$D$10="","C",Info!$D$10)</f>
        <v>69</v>
      </c>
      <c r="G144" s="68" t="s">
        <v>85</v>
      </c>
      <c r="H144" s="78">
        <f>IF(Info!$E$10="","D",J143+1)</f>
        <v>154</v>
      </c>
      <c r="I144" s="68" t="s">
        <v>84</v>
      </c>
      <c r="J144" s="79">
        <f>IF(Info!$E$10="","D",$H144+4)</f>
        <v>158</v>
      </c>
      <c r="K144" s="74">
        <f>IF(Info!$E$10="","",(J144-H144)+1)</f>
        <v>5</v>
      </c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30" s="69" customFormat="1" ht="12.75" customHeight="1">
      <c r="A145" s="80" t="s">
        <v>33</v>
      </c>
      <c r="B145" s="87">
        <f>IF(Info!$B$10="","A",Info!$B$10)</f>
        <v>172</v>
      </c>
      <c r="C145" s="81" t="s">
        <v>85</v>
      </c>
      <c r="D145" s="87">
        <f>IF(Info!$C$10="","B",Info!$C$10)</f>
        <v>25</v>
      </c>
      <c r="E145" s="81" t="s">
        <v>85</v>
      </c>
      <c r="F145" s="87">
        <f>IF(Info!$D$10="","C",Info!$D$10)</f>
        <v>69</v>
      </c>
      <c r="G145" s="81" t="s">
        <v>85</v>
      </c>
      <c r="H145" s="82">
        <f>IF(Info!$E$10="","D",H144+2)</f>
        <v>156</v>
      </c>
      <c r="I145" s="81" t="s">
        <v>84</v>
      </c>
      <c r="J145" s="83">
        <f>IF(Info!$E$10="","D",$H145)</f>
        <v>156</v>
      </c>
      <c r="K145" s="74">
        <f>IF(Info!$E$10="","",(J145-H145)+1)</f>
        <v>1</v>
      </c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30" s="69" customFormat="1" ht="12.75" customHeight="1">
      <c r="A146" s="80" t="s">
        <v>105</v>
      </c>
      <c r="B146" s="87">
        <f>IF(Info!$B$10="","A",Info!$B$10)</f>
        <v>172</v>
      </c>
      <c r="C146" s="81" t="s">
        <v>85</v>
      </c>
      <c r="D146" s="87">
        <f>IF(Info!$C$10="","B",Info!$C$10)</f>
        <v>25</v>
      </c>
      <c r="E146" s="81" t="s">
        <v>85</v>
      </c>
      <c r="F146" s="87">
        <f>IF(Info!$D$10="","C",Info!$D$10)</f>
        <v>69</v>
      </c>
      <c r="G146" s="81" t="s">
        <v>85</v>
      </c>
      <c r="H146" s="82">
        <f>IF(Info!$E$10="","D",H145+1)</f>
        <v>157</v>
      </c>
      <c r="I146" s="81" t="s">
        <v>84</v>
      </c>
      <c r="J146" s="83">
        <f>IF(Info!$E$10="","D",$H146)</f>
        <v>157</v>
      </c>
      <c r="K146" s="74">
        <f>IF(Info!$E$10="","",(J146-H146)+1)</f>
        <v>1</v>
      </c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30" s="69" customFormat="1" ht="12.75" customHeight="1">
      <c r="A147" s="80" t="s">
        <v>26</v>
      </c>
      <c r="B147" s="87">
        <f>IF(Info!$B$10="","A",Info!$B$10)</f>
        <v>172</v>
      </c>
      <c r="C147" s="81" t="s">
        <v>85</v>
      </c>
      <c r="D147" s="87">
        <f>IF(Info!$C$10="","B",Info!$C$10)</f>
        <v>25</v>
      </c>
      <c r="E147" s="81" t="s">
        <v>85</v>
      </c>
      <c r="F147" s="87">
        <f>IF(Info!$D$10="","C",Info!$D$10)</f>
        <v>69</v>
      </c>
      <c r="G147" s="81" t="s">
        <v>85</v>
      </c>
      <c r="H147" s="82">
        <f>IF(Info!$E$10="","D",H146+1)</f>
        <v>158</v>
      </c>
      <c r="I147" s="81" t="s">
        <v>84</v>
      </c>
      <c r="J147" s="83">
        <f>IF(Info!$E$10="","D",$H147)</f>
        <v>158</v>
      </c>
      <c r="K147" s="74">
        <f>IF(Info!$E$10="","",(J147-H147)+1)</f>
        <v>1</v>
      </c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30" s="69" customFormat="1" ht="12.75" customHeight="1">
      <c r="A148" s="75" t="s">
        <v>107</v>
      </c>
      <c r="B148" s="76">
        <f>IF(Info!$B$10="","A",Info!$B$10)</f>
        <v>172</v>
      </c>
      <c r="C148" s="50" t="s">
        <v>85</v>
      </c>
      <c r="D148" s="76">
        <f>IF(Info!$C$10="","B",Info!$C$10)</f>
        <v>25</v>
      </c>
      <c r="E148" s="50" t="s">
        <v>85</v>
      </c>
      <c r="F148" s="76">
        <f>IF(Info!$D$10="","C",Info!$D$10)</f>
        <v>69</v>
      </c>
      <c r="G148" s="50" t="s">
        <v>85</v>
      </c>
      <c r="H148" s="54">
        <f>IF(Info!$E$10="","D",Info!E10)</f>
        <v>128</v>
      </c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30" s="69" customFormat="1" ht="12.75" customHeight="1">
      <c r="A149" s="75" t="s">
        <v>108</v>
      </c>
      <c r="B149" s="27">
        <v>255</v>
      </c>
      <c r="C149" s="51" t="s">
        <v>85</v>
      </c>
      <c r="D149" s="53">
        <v>255</v>
      </c>
      <c r="E149" s="51" t="s">
        <v>85</v>
      </c>
      <c r="F149" s="53">
        <v>255</v>
      </c>
      <c r="G149" s="51" t="s">
        <v>85</v>
      </c>
      <c r="H149" s="52">
        <v>224</v>
      </c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30" ht="12.75" customHeight="1">
      <c r="A150" s="75" t="s">
        <v>109</v>
      </c>
      <c r="B150" s="27">
        <f>B147</f>
        <v>172</v>
      </c>
      <c r="C150" s="51" t="s">
        <v>85</v>
      </c>
      <c r="D150" s="53">
        <f>D147</f>
        <v>25</v>
      </c>
      <c r="E150" s="51" t="s">
        <v>85</v>
      </c>
      <c r="F150" s="53">
        <f>F147</f>
        <v>69</v>
      </c>
      <c r="G150" s="51" t="s">
        <v>85</v>
      </c>
      <c r="H150" s="88">
        <f>H147</f>
        <v>158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</sheetData>
  <sheetProtection password="F811" sheet="1" objects="1" scenarios="1"/>
  <mergeCells count="1">
    <mergeCell ref="A3:K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88"/>
  <sheetViews>
    <sheetView showGridLines="0" workbookViewId="0">
      <pane ySplit="10" topLeftCell="A11" activePane="bottomLeft" state="frozen"/>
      <selection pane="bottomLeft" activeCell="H4" sqref="H4"/>
    </sheetView>
  </sheetViews>
  <sheetFormatPr defaultColWidth="14.42578125" defaultRowHeight="15" customHeight="1"/>
  <cols>
    <col min="1" max="1" width="9.5703125" customWidth="1"/>
    <col min="2" max="6" width="8.85546875" customWidth="1"/>
    <col min="7" max="26" width="8" customWidth="1"/>
  </cols>
  <sheetData>
    <row r="1" spans="1:9" ht="12.75" customHeight="1">
      <c r="A1" s="26" t="s">
        <v>0</v>
      </c>
      <c r="B1" s="133" t="s">
        <v>195</v>
      </c>
      <c r="C1" s="133"/>
      <c r="D1" s="133"/>
      <c r="E1" s="133"/>
      <c r="F1" s="133"/>
    </row>
    <row r="2" spans="1:9" ht="12.75" customHeight="1">
      <c r="A2" s="26" t="s">
        <v>2</v>
      </c>
      <c r="B2" s="133" t="s">
        <v>196</v>
      </c>
      <c r="C2" s="133"/>
      <c r="D2" s="133"/>
      <c r="E2" s="133"/>
      <c r="F2" s="133"/>
    </row>
    <row r="3" spans="1:9" ht="12.75" customHeight="1">
      <c r="A3" s="3"/>
      <c r="B3" s="4"/>
      <c r="C3" s="4"/>
      <c r="D3" s="4"/>
      <c r="E3" s="4"/>
    </row>
    <row r="4" spans="1:9" ht="12.75" customHeight="1">
      <c r="A4" s="2"/>
      <c r="B4" s="5" t="s">
        <v>3</v>
      </c>
      <c r="C4" s="5" t="s">
        <v>4</v>
      </c>
      <c r="D4" s="5" t="s">
        <v>5</v>
      </c>
      <c r="E4" s="27" t="s">
        <v>6</v>
      </c>
      <c r="F4" s="134" t="s">
        <v>83</v>
      </c>
    </row>
    <row r="5" spans="1:9" ht="12.75" customHeight="1">
      <c r="A5" s="131" t="s">
        <v>7</v>
      </c>
      <c r="B5" s="5" t="s">
        <v>8</v>
      </c>
      <c r="C5" s="5" t="s">
        <v>9</v>
      </c>
      <c r="D5" s="5" t="s">
        <v>10</v>
      </c>
      <c r="E5" s="27" t="s">
        <v>11</v>
      </c>
      <c r="F5" s="134"/>
    </row>
    <row r="6" spans="1:9" ht="12.75" customHeight="1">
      <c r="A6" s="132"/>
      <c r="B6" s="92">
        <v>10</v>
      </c>
      <c r="C6" s="7">
        <v>156</v>
      </c>
      <c r="D6" s="7">
        <v>4</v>
      </c>
      <c r="E6" s="25">
        <v>0</v>
      </c>
      <c r="F6" s="29" t="s">
        <v>115</v>
      </c>
      <c r="G6" s="34"/>
      <c r="H6" s="34"/>
    </row>
    <row r="7" spans="1:9" ht="12.75" customHeight="1">
      <c r="A7" s="8"/>
      <c r="B7" s="4"/>
      <c r="C7" s="4"/>
      <c r="D7" s="4"/>
      <c r="E7" s="4"/>
    </row>
    <row r="8" spans="1:9" s="69" customFormat="1" ht="12.75" customHeight="1">
      <c r="A8" s="137" t="s">
        <v>100</v>
      </c>
      <c r="B8" s="138"/>
      <c r="C8" s="138"/>
      <c r="D8" s="138"/>
      <c r="E8" s="138"/>
      <c r="F8" s="139"/>
    </row>
    <row r="9" spans="1:9" s="69" customFormat="1" ht="12.75" customHeight="1">
      <c r="A9" s="135" t="s">
        <v>101</v>
      </c>
      <c r="B9" s="84" t="s">
        <v>8</v>
      </c>
      <c r="C9" s="84" t="s">
        <v>9</v>
      </c>
      <c r="D9" s="84" t="s">
        <v>10</v>
      </c>
      <c r="E9" s="84" t="s">
        <v>11</v>
      </c>
      <c r="F9" s="85" t="s">
        <v>83</v>
      </c>
    </row>
    <row r="10" spans="1:9" s="69" customFormat="1" ht="12.75" customHeight="1">
      <c r="A10" s="136"/>
      <c r="B10" s="86">
        <v>172</v>
      </c>
      <c r="C10" s="86">
        <v>25</v>
      </c>
      <c r="D10" s="86">
        <v>69</v>
      </c>
      <c r="E10" s="86">
        <v>128</v>
      </c>
      <c r="F10" s="86" t="s">
        <v>102</v>
      </c>
    </row>
    <row r="11" spans="1:9" ht="12.75" customHeight="1">
      <c r="A11" s="8"/>
      <c r="B11" s="4"/>
      <c r="C11" s="4"/>
      <c r="D11" s="4"/>
      <c r="E11" s="4"/>
    </row>
    <row r="12" spans="1:9" ht="12.75" customHeight="1">
      <c r="A12" s="131" t="s">
        <v>12</v>
      </c>
      <c r="B12" s="5" t="s">
        <v>193</v>
      </c>
      <c r="C12" s="5" t="s">
        <v>9</v>
      </c>
      <c r="D12" s="5" t="s">
        <v>10</v>
      </c>
      <c r="E12" s="27" t="s">
        <v>11</v>
      </c>
      <c r="F12" s="30" t="s">
        <v>83</v>
      </c>
      <c r="I12" s="93"/>
    </row>
    <row r="13" spans="1:9" ht="12.75" customHeight="1">
      <c r="A13" s="132"/>
      <c r="B13" s="11">
        <f>IF($B$6="",$B$5,$B$6)</f>
        <v>10</v>
      </c>
      <c r="C13" s="11">
        <f>IF($C$6="",$C$5,$C$6)</f>
        <v>156</v>
      </c>
      <c r="D13" s="11">
        <f>IF($D$6="",$D$5,$D$6)</f>
        <v>4</v>
      </c>
      <c r="E13" s="11">
        <f>IF($E$6="",$E$5,$E$6)</f>
        <v>0</v>
      </c>
      <c r="F13" s="105" t="s">
        <v>86</v>
      </c>
      <c r="I13" s="94"/>
    </row>
    <row r="14" spans="1:9" ht="12.75" customHeight="1"/>
    <row r="15" spans="1:9" ht="12.75" customHeight="1">
      <c r="A15" s="131" t="s">
        <v>14</v>
      </c>
      <c r="B15" s="5" t="s">
        <v>8</v>
      </c>
      <c r="C15" s="5" t="s">
        <v>9</v>
      </c>
      <c r="D15" s="5" t="s">
        <v>10</v>
      </c>
      <c r="E15" s="5" t="s">
        <v>11</v>
      </c>
      <c r="F15" s="30" t="s">
        <v>83</v>
      </c>
      <c r="I15" s="93"/>
    </row>
    <row r="16" spans="1:9" ht="12.75" customHeight="1">
      <c r="A16" s="132"/>
      <c r="B16" s="11">
        <f>IF($B$6="",$B$5,$B$6)</f>
        <v>10</v>
      </c>
      <c r="C16" s="11">
        <f>IF($C$6="",$C$5,$C$6)</f>
        <v>156</v>
      </c>
      <c r="D16" s="11">
        <f>IF($D$6="",$D$5,$D$6+1)</f>
        <v>5</v>
      </c>
      <c r="E16" s="11">
        <f>IF($E$6="",$E$5,$E$6)</f>
        <v>0</v>
      </c>
      <c r="F16" s="105" t="s">
        <v>86</v>
      </c>
      <c r="I16" s="34"/>
    </row>
    <row r="17" spans="1:9" ht="12.75" customHeight="1">
      <c r="I17" s="34"/>
    </row>
    <row r="18" spans="1:9" ht="12.75" customHeight="1">
      <c r="A18" s="131" t="s">
        <v>21</v>
      </c>
      <c r="B18" s="5" t="s">
        <v>8</v>
      </c>
      <c r="C18" s="5" t="s">
        <v>9</v>
      </c>
      <c r="D18" s="5" t="s">
        <v>10</v>
      </c>
      <c r="E18" s="5" t="s">
        <v>11</v>
      </c>
      <c r="F18" s="30" t="s">
        <v>83</v>
      </c>
    </row>
    <row r="19" spans="1:9" ht="12.75" customHeight="1">
      <c r="A19" s="132"/>
      <c r="B19" s="11">
        <f>IF($B$6="",$B$5,$B$6)</f>
        <v>10</v>
      </c>
      <c r="C19" s="11">
        <f>IF($C$6="",$C$5,$C$6)</f>
        <v>156</v>
      </c>
      <c r="D19" s="11">
        <f>IF($D$6="",$D$5,$D$6+2)</f>
        <v>6</v>
      </c>
      <c r="E19" s="11">
        <f>IF($E$6="",$E$5,$E$6)</f>
        <v>0</v>
      </c>
      <c r="F19" s="105" t="s">
        <v>88</v>
      </c>
    </row>
    <row r="20" spans="1:9" ht="12.75" customHeight="1"/>
    <row r="21" spans="1:9" ht="12.75" customHeight="1">
      <c r="A21" s="131" t="s">
        <v>25</v>
      </c>
      <c r="B21" s="5" t="s">
        <v>8</v>
      </c>
      <c r="C21" s="5" t="s">
        <v>9</v>
      </c>
      <c r="D21" s="5" t="s">
        <v>10</v>
      </c>
      <c r="E21" s="5" t="s">
        <v>11</v>
      </c>
      <c r="F21" s="30" t="s">
        <v>83</v>
      </c>
    </row>
    <row r="22" spans="1:9" ht="12.75" customHeight="1">
      <c r="A22" s="132"/>
      <c r="B22" s="11">
        <f>IF($B$6="",$B$5,$B$6)</f>
        <v>10</v>
      </c>
      <c r="C22" s="11">
        <f>IF($C$6="",$C$5,$C$6)</f>
        <v>156</v>
      </c>
      <c r="D22" s="11">
        <f>IF($D$6="",$D$5,$D$6+3)</f>
        <v>7</v>
      </c>
      <c r="E22" s="11">
        <f>IF($E$6="",$E$5,$E$6)</f>
        <v>0</v>
      </c>
      <c r="F22" s="105" t="s">
        <v>139</v>
      </c>
    </row>
    <row r="23" spans="1:9" ht="12.75" customHeight="1"/>
    <row r="24" spans="1:9" ht="12.75" customHeight="1">
      <c r="A24" s="131" t="s">
        <v>87</v>
      </c>
      <c r="B24" s="5" t="s">
        <v>8</v>
      </c>
      <c r="C24" s="5" t="s">
        <v>9</v>
      </c>
      <c r="D24" s="5" t="s">
        <v>10</v>
      </c>
      <c r="E24" s="5" t="s">
        <v>11</v>
      </c>
      <c r="F24" s="30" t="s">
        <v>83</v>
      </c>
    </row>
    <row r="25" spans="1:9" ht="12.75" customHeight="1">
      <c r="A25" s="132"/>
      <c r="B25" s="11">
        <f>IF($B$6="",$B$5,$B$6)</f>
        <v>10</v>
      </c>
      <c r="C25" s="11">
        <f>IF($C$6="",$C$5,$C$6)</f>
        <v>156</v>
      </c>
      <c r="D25" s="11">
        <f>IF($D$6="",$D$5,$D$6+2)</f>
        <v>6</v>
      </c>
      <c r="E25" s="11">
        <v>128</v>
      </c>
      <c r="F25" s="105" t="s">
        <v>139</v>
      </c>
    </row>
    <row r="26" spans="1:9" ht="12.75" customHeight="1"/>
    <row r="27" spans="1:9" ht="12.75" customHeight="1">
      <c r="A27" s="131" t="s">
        <v>24</v>
      </c>
      <c r="B27" s="5" t="s">
        <v>8</v>
      </c>
      <c r="C27" s="5" t="s">
        <v>9</v>
      </c>
      <c r="D27" s="5" t="s">
        <v>10</v>
      </c>
      <c r="E27" s="5" t="s">
        <v>11</v>
      </c>
      <c r="F27" s="30" t="s">
        <v>83</v>
      </c>
    </row>
    <row r="28" spans="1:9" ht="12.75" customHeight="1">
      <c r="A28" s="132"/>
      <c r="B28" s="11">
        <f>IF($B$6="",$B$5,$B$6)</f>
        <v>10</v>
      </c>
      <c r="C28" s="11">
        <f>IF($C$6="",$C$5,$C$6)</f>
        <v>156</v>
      </c>
      <c r="D28" s="11">
        <f>IF($D$6="",$D$5,$D$6+2)</f>
        <v>6</v>
      </c>
      <c r="E28" s="11">
        <f>IF(Info!$E$6="",Info!$E$5,Info!$E$6+192)</f>
        <v>192</v>
      </c>
      <c r="F28" s="28" t="s">
        <v>139</v>
      </c>
    </row>
    <row r="29" spans="1:9" ht="12.75" customHeight="1"/>
    <row r="30" spans="1:9" ht="12.75" customHeight="1">
      <c r="A30" s="131" t="s">
        <v>22</v>
      </c>
      <c r="B30" s="5" t="s">
        <v>8</v>
      </c>
      <c r="C30" s="5" t="s">
        <v>9</v>
      </c>
      <c r="D30" s="5" t="s">
        <v>10</v>
      </c>
      <c r="E30" s="5" t="s">
        <v>11</v>
      </c>
      <c r="F30" s="30" t="s">
        <v>83</v>
      </c>
    </row>
    <row r="31" spans="1:9" ht="12.75" customHeight="1">
      <c r="A31" s="132"/>
      <c r="B31" s="11">
        <f>IF($B$6="",$B$5,$B$6)</f>
        <v>10</v>
      </c>
      <c r="C31" s="11">
        <f>IF($C$6="",$C$5,$C$6)</f>
        <v>156</v>
      </c>
      <c r="D31" s="11">
        <f>IF($D$6="",$D$5,$D$6+3)</f>
        <v>7</v>
      </c>
      <c r="E31" s="11">
        <f>IF(Info!$E$6="",Info!$E$5,Info!$E$6+128)</f>
        <v>128</v>
      </c>
      <c r="F31" s="28" t="s">
        <v>88</v>
      </c>
    </row>
    <row r="32" spans="1:9" ht="12.75" customHeight="1"/>
    <row r="33" spans="1:6" ht="12.75" customHeight="1">
      <c r="A33" s="131" t="s">
        <v>23</v>
      </c>
      <c r="B33" s="5" t="s">
        <v>8</v>
      </c>
      <c r="C33" s="5" t="s">
        <v>9</v>
      </c>
      <c r="D33" s="5" t="s">
        <v>10</v>
      </c>
      <c r="E33" s="5" t="s">
        <v>11</v>
      </c>
      <c r="F33" s="30" t="s">
        <v>83</v>
      </c>
    </row>
    <row r="34" spans="1:6" ht="12.75" customHeight="1">
      <c r="A34" s="132"/>
      <c r="B34" s="11">
        <f>IF(Info!$B$6="",Info!$B$5,Info!$B$6)</f>
        <v>10</v>
      </c>
      <c r="C34" s="11">
        <f>IF(Info!$C$6="",Info!$C$5,Info!$C$6)</f>
        <v>156</v>
      </c>
      <c r="D34" s="11">
        <f>IF(Info!$D$6="",Info!$D$5,Info!$D$6+3)</f>
        <v>7</v>
      </c>
      <c r="E34" s="11">
        <v>64</v>
      </c>
      <c r="F34" s="28" t="s">
        <v>139</v>
      </c>
    </row>
    <row r="36" spans="1:6" ht="12.75" customHeight="1"/>
    <row r="37" spans="1:6" ht="12.75" customHeight="1"/>
    <row r="38" spans="1:6" ht="12.75" customHeight="1"/>
    <row r="39" spans="1:6" ht="12.75" customHeight="1"/>
    <row r="40" spans="1:6" ht="12.75" customHeight="1"/>
    <row r="41" spans="1:6" ht="12.75" customHeight="1"/>
    <row r="42" spans="1:6" ht="12.75" customHeight="1"/>
    <row r="43" spans="1:6" ht="12.75" customHeight="1"/>
    <row r="44" spans="1:6" ht="12.75" customHeight="1"/>
    <row r="45" spans="1:6" ht="12.75" customHeight="1"/>
    <row r="46" spans="1:6" ht="12.75" customHeight="1"/>
    <row r="47" spans="1:6" ht="12.75" customHeight="1"/>
    <row r="48" spans="1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sheetProtection password="F811" sheet="1" objects="1" scenarios="1"/>
  <mergeCells count="14">
    <mergeCell ref="A21:A22"/>
    <mergeCell ref="A27:A28"/>
    <mergeCell ref="A24:A25"/>
    <mergeCell ref="A33:A34"/>
    <mergeCell ref="A30:A31"/>
    <mergeCell ref="A12:A13"/>
    <mergeCell ref="A18:A19"/>
    <mergeCell ref="A15:A16"/>
    <mergeCell ref="B1:F1"/>
    <mergeCell ref="B2:F2"/>
    <mergeCell ref="F4:F5"/>
    <mergeCell ref="A9:A10"/>
    <mergeCell ref="A8:F8"/>
    <mergeCell ref="A5:A6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20"/>
  <sheetViews>
    <sheetView showGridLines="0" workbookViewId="0">
      <pane ySplit="4" topLeftCell="A5" activePane="bottomLeft" state="frozen"/>
      <selection pane="bottomLeft" activeCell="C151" sqref="C151"/>
    </sheetView>
  </sheetViews>
  <sheetFormatPr defaultRowHeight="15" customHeight="1"/>
  <cols>
    <col min="1" max="1" width="40.7109375" customWidth="1"/>
    <col min="2" max="2" width="1.5703125" customWidth="1"/>
    <col min="3" max="3" width="24" style="107" customWidth="1"/>
    <col min="4" max="4" width="4.42578125" style="107" bestFit="1" customWidth="1"/>
    <col min="5" max="5" width="5.28515625" style="107" bestFit="1" customWidth="1"/>
    <col min="6" max="6" width="9.140625" customWidth="1"/>
    <col min="7" max="20" width="8" customWidth="1"/>
  </cols>
  <sheetData>
    <row r="1" spans="1:20" ht="12.75" customHeight="1">
      <c r="A1" s="1"/>
      <c r="B1" s="1"/>
      <c r="C1" s="4"/>
      <c r="D1" s="4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6" t="str">
        <f>'Plano IP'!A2</f>
        <v xml:space="preserve">PLANO IP - </v>
      </c>
      <c r="B2" s="1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97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2" t="s">
        <v>13</v>
      </c>
      <c r="B4" s="1"/>
      <c r="C4" s="13" t="s">
        <v>148</v>
      </c>
      <c r="D4" s="4"/>
      <c r="E4" s="13" t="s">
        <v>149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4"/>
      <c r="D6" s="4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4" t="s">
        <v>27</v>
      </c>
      <c r="B7" s="1"/>
      <c r="C7" s="117"/>
      <c r="D7" s="117"/>
      <c r="E7" s="1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98" t="s">
        <v>118</v>
      </c>
      <c r="B8" s="1"/>
      <c r="C8" s="108" t="str">
        <f>CONCATENATE('Plano IP'!B8,'Plano IP'!C8,'Plano IP'!D8,'Plano IP'!E8,'Plano IP'!F8,'Plano IP'!G8,'Plano IP'!H8)</f>
        <v>10.156.4.1</v>
      </c>
      <c r="D8" s="108" t="str">
        <f>'Plano IP'!I8</f>
        <v>ao</v>
      </c>
      <c r="E8" s="108">
        <f>'Plano IP'!J8</f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99" t="s">
        <v>119</v>
      </c>
      <c r="B9" s="1"/>
      <c r="C9" s="109" t="str">
        <f>CONCATENATE('Plano IP'!B9,'Plano IP'!C9,'Plano IP'!D9,'Plano IP'!E9,'Plano IP'!F9,'Plano IP'!G9,'Plano IP'!H9)</f>
        <v>10.156.4.1</v>
      </c>
      <c r="D9" s="109" t="str">
        <f>'Plano IP'!I9</f>
        <v>ao</v>
      </c>
      <c r="E9" s="109">
        <f>'Plano IP'!J9</f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99" t="s">
        <v>120</v>
      </c>
      <c r="B10" s="1"/>
      <c r="C10" s="109" t="str">
        <f>CONCATENATE('Plano IP'!B10,'Plano IP'!C10,'Plano IP'!D10,'Plano IP'!E10,'Plano IP'!F10,'Plano IP'!G10,'Plano IP'!H10)</f>
        <v>10.156.4.7</v>
      </c>
      <c r="D10" s="109" t="str">
        <f>'Plano IP'!I10</f>
        <v>ao</v>
      </c>
      <c r="E10" s="109">
        <f>'Plano IP'!J10</f>
        <v>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98" t="s">
        <v>29</v>
      </c>
      <c r="B11" s="1"/>
      <c r="C11" s="108" t="str">
        <f>CONCATENATE('Plano IP'!B11,'Plano IP'!C11,'Plano IP'!D11,'Plano IP'!E11,'Plano IP'!F11,'Plano IP'!G11,'Plano IP'!H11)</f>
        <v>10.156.4.16</v>
      </c>
      <c r="D11" s="108" t="str">
        <f>'Plano IP'!I11</f>
        <v>ao</v>
      </c>
      <c r="E11" s="108">
        <f>'Plano IP'!J11</f>
        <v>115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5" t="s">
        <v>89</v>
      </c>
      <c r="B12" s="1"/>
      <c r="C12" s="110" t="str">
        <f>CONCATENATE('Plano IP'!B12,'Plano IP'!C12,'Plano IP'!D12,'Plano IP'!E12,'Plano IP'!F12,'Plano IP'!G12,'Plano IP'!H12)</f>
        <v>10.156.4.116</v>
      </c>
      <c r="D12" s="110" t="str">
        <f>'Plano IP'!I12</f>
        <v>ao</v>
      </c>
      <c r="E12" s="110">
        <f>'Plano IP'!J12</f>
        <v>165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98" t="s">
        <v>116</v>
      </c>
      <c r="B13" s="1"/>
      <c r="C13" s="108" t="str">
        <f>CONCATENATE('Plano IP'!B13,'Plano IP'!C13,'Plano IP'!D13,'Plano IP'!E13,'Plano IP'!F13,'Plano IP'!G13,'Plano IP'!H13)</f>
        <v>10.156.4.166</v>
      </c>
      <c r="D13" s="108" t="str">
        <f>'Plano IP'!I13</f>
        <v>ao</v>
      </c>
      <c r="E13" s="108">
        <f>'Plano IP'!J13</f>
        <v>176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99" t="s">
        <v>90</v>
      </c>
      <c r="B14" s="1"/>
      <c r="C14" s="109" t="str">
        <f>CONCATENATE('Plano IP'!B14,'Plano IP'!C14,'Plano IP'!D14,'Plano IP'!E14,'Plano IP'!F14,'Plano IP'!G14,'Plano IP'!H14)</f>
        <v>10.156.4.166</v>
      </c>
      <c r="D14" s="109" t="str">
        <f>'Plano IP'!I14</f>
        <v>ao</v>
      </c>
      <c r="E14" s="109">
        <f>'Plano IP'!J14</f>
        <v>166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99" t="s">
        <v>28</v>
      </c>
      <c r="B15" s="1"/>
      <c r="C15" s="109" t="str">
        <f>CONCATENATE('Plano IP'!B15,'Plano IP'!C15,'Plano IP'!D15,'Plano IP'!E15,'Plano IP'!F15,'Plano IP'!G15,'Plano IP'!H15)</f>
        <v>10.156.4.167</v>
      </c>
      <c r="D15" s="109" t="str">
        <f>'Plano IP'!I15</f>
        <v>ao</v>
      </c>
      <c r="E15" s="109">
        <f>'Plano IP'!J15</f>
        <v>171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99" t="s">
        <v>117</v>
      </c>
      <c r="B16" s="1"/>
      <c r="C16" s="109" t="str">
        <f>CONCATENATE('Plano IP'!B16,'Plano IP'!C16,'Plano IP'!D16,'Plano IP'!E16,'Plano IP'!F16,'Plano IP'!G16,'Plano IP'!H16)</f>
        <v>10.156.4.172</v>
      </c>
      <c r="D16" s="109" t="str">
        <f>'Plano IP'!I16</f>
        <v>ao</v>
      </c>
      <c r="E16" s="109">
        <f>'Plano IP'!J16</f>
        <v>176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98" t="s">
        <v>31</v>
      </c>
      <c r="B17" s="1"/>
      <c r="C17" s="108" t="str">
        <f>CONCATENATE('Plano IP'!B17,'Plano IP'!C17,'Plano IP'!D17,'Plano IP'!E17,'Plano IP'!F17,'Plano IP'!G17,'Plano IP'!H17)</f>
        <v>10.156.4.177</v>
      </c>
      <c r="D17" s="108" t="str">
        <f>'Plano IP'!I17</f>
        <v>ao</v>
      </c>
      <c r="E17" s="108">
        <f>'Plano IP'!J17</f>
        <v>179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02" t="s">
        <v>129</v>
      </c>
      <c r="B18" s="1"/>
      <c r="C18" s="111" t="str">
        <f>CONCATENATE('Plano IP'!B18,'Plano IP'!C18,'Plano IP'!D18,'Plano IP'!E18,'Plano IP'!F18,'Plano IP'!G18,'Plano IP'!H18)</f>
        <v>10.156.4.180</v>
      </c>
      <c r="D18" s="111" t="str">
        <f>'Plano IP'!I18</f>
        <v>ao</v>
      </c>
      <c r="E18" s="111">
        <f>'Plano IP'!J18</f>
        <v>189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02" t="s">
        <v>47</v>
      </c>
      <c r="B19" s="1"/>
      <c r="C19" s="111" t="str">
        <f>CONCATENATE('Plano IP'!B19,'Plano IP'!C19,'Plano IP'!D19,'Plano IP'!E19,'Plano IP'!F19,'Plano IP'!G19,'Plano IP'!H19)</f>
        <v>10.156.4.190</v>
      </c>
      <c r="D19" s="111" t="str">
        <f>'Plano IP'!I19</f>
        <v>ao</v>
      </c>
      <c r="E19" s="111">
        <f>'Plano IP'!J19</f>
        <v>199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01" t="s">
        <v>121</v>
      </c>
      <c r="B20" s="1"/>
      <c r="C20" s="112" t="str">
        <f>CONCATENATE('Plano IP'!B20,'Plano IP'!C20,'Plano IP'!D20,'Plano IP'!E20,'Plano IP'!F20,'Plano IP'!G20,'Plano IP'!H20)</f>
        <v>10.156.4.200</v>
      </c>
      <c r="D20" s="112" t="str">
        <f>'Plano IP'!I20</f>
        <v>ao</v>
      </c>
      <c r="E20" s="112">
        <f>'Plano IP'!J20</f>
        <v>202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03" t="s">
        <v>123</v>
      </c>
      <c r="B21" s="1"/>
      <c r="C21" s="113" t="str">
        <f>CONCATENATE('Plano IP'!B21,'Plano IP'!C21,'Plano IP'!D21,'Plano IP'!E21,'Plano IP'!F21,'Plano IP'!G21,'Plano IP'!H21)</f>
        <v>10.156.4.200</v>
      </c>
      <c r="D21" s="113" t="str">
        <f>'Plano IP'!I21</f>
        <v>ao</v>
      </c>
      <c r="E21" s="113">
        <f>'Plano IP'!J21</f>
        <v>202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03" t="s">
        <v>122</v>
      </c>
      <c r="B22" s="1"/>
      <c r="C22" s="113" t="str">
        <f>CONCATENATE('Plano IP'!B22,'Plano IP'!C22,'Plano IP'!D22,'Plano IP'!E22,'Plano IP'!F22,'Plano IP'!G22,'Plano IP'!H22)</f>
        <v>10.156.4.210</v>
      </c>
      <c r="D22" s="113" t="str">
        <f>'Plano IP'!I22</f>
        <v>ao</v>
      </c>
      <c r="E22" s="113">
        <f>'Plano IP'!J22</f>
        <v>249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5" t="s">
        <v>32</v>
      </c>
      <c r="B23" s="1"/>
      <c r="C23" s="110" t="str">
        <f>CONCATENATE('Plano IP'!B23,'Plano IP'!C23,'Plano IP'!D23,'Plano IP'!E23,'Plano IP'!F23,'Plano IP'!G23,'Plano IP'!H23)</f>
        <v>10.156.4.250</v>
      </c>
      <c r="D23" s="110" t="str">
        <f>'Plano IP'!I23</f>
        <v>ao</v>
      </c>
      <c r="E23" s="110">
        <f>'Plano IP'!J23</f>
        <v>254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24" t="s">
        <v>33</v>
      </c>
      <c r="B24" s="1"/>
      <c r="C24" s="114" t="str">
        <f>CONCATENATE('Plano IP'!B24,'Plano IP'!C24,'Plano IP'!D24,'Plano IP'!E24,'Plano IP'!F24,'Plano IP'!G24,'Plano IP'!H24)</f>
        <v>10.156.4.250</v>
      </c>
      <c r="D24" s="114" t="str">
        <f>'Plano IP'!I24</f>
        <v>ao</v>
      </c>
      <c r="E24" s="114">
        <f>'Plano IP'!J24</f>
        <v>250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24" t="s">
        <v>92</v>
      </c>
      <c r="B25" s="1"/>
      <c r="C25" s="114" t="str">
        <f>CONCATENATE('Plano IP'!B25,'Plano IP'!C25,'Plano IP'!D25,'Plano IP'!E25,'Plano IP'!F25,'Plano IP'!G25,'Plano IP'!H25)</f>
        <v>10.156.4.251</v>
      </c>
      <c r="D25" s="114" t="str">
        <f>'Plano IP'!I25</f>
        <v>ao</v>
      </c>
      <c r="E25" s="114">
        <f>'Plano IP'!J25</f>
        <v>251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24" t="s">
        <v>26</v>
      </c>
      <c r="B26" s="1"/>
      <c r="C26" s="114" t="str">
        <f>CONCATENATE('Plano IP'!B26,'Plano IP'!C26,'Plano IP'!D26,'Plano IP'!E26,'Plano IP'!F26,'Plano IP'!G26,'Plano IP'!H26)</f>
        <v>10.156.4.254</v>
      </c>
      <c r="D26" s="114" t="str">
        <f>'Plano IP'!I26</f>
        <v>ao</v>
      </c>
      <c r="E26" s="114">
        <f>'Plano IP'!J26</f>
        <v>254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17" t="s">
        <v>34</v>
      </c>
      <c r="B27" s="1"/>
      <c r="C27" s="5" t="str">
        <f>CONCATENATE('Plano IP'!B27,'Plano IP'!C27,'Plano IP'!D27,'Plano IP'!E27,'Plano IP'!F27,'Plano IP'!G27,'Plano IP'!H27,Info!F13)</f>
        <v>10.156.4.0/24</v>
      </c>
      <c r="D27" s="5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17" t="s">
        <v>35</v>
      </c>
      <c r="B28" s="1"/>
      <c r="C28" s="5" t="str">
        <f>CONCATENATE('Plano IP'!B28,'Plano IP'!C28,'Plano IP'!D28,'Plano IP'!E28,'Plano IP'!F28,'Plano IP'!G28,'Plano IP'!H28)</f>
        <v>255.255.255.0</v>
      </c>
      <c r="D28" s="5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17" t="s">
        <v>36</v>
      </c>
      <c r="B29" s="1"/>
      <c r="C29" s="5" t="str">
        <f>CONCATENATE('Plano IP'!B29,'Plano IP'!C29,'Plano IP'!D29,'Plano IP'!E29,'Plano IP'!F29,'Plano IP'!G29,'Plano IP'!H29)</f>
        <v>10.156.4.254</v>
      </c>
      <c r="D29" s="5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1"/>
      <c r="B30" s="1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14" t="s">
        <v>37</v>
      </c>
      <c r="B31" s="1"/>
      <c r="C31" s="117" t="str">
        <f>CONCATENATE('Plano IP'!B31,'Plano IP'!C31,'Plano IP'!D31,'Plano IP'!E31,'Plano IP'!F31,'Plano IP'!G31,'Plano IP'!H31)</f>
        <v/>
      </c>
      <c r="D31" s="117"/>
      <c r="E31" s="1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55" t="s">
        <v>91</v>
      </c>
      <c r="B32" s="1"/>
      <c r="C32" s="115" t="str">
        <f>CONCATENATE('Plano IP'!B32,'Plano IP'!C32,'Plano IP'!D32,'Plano IP'!E32,'Plano IP'!F32,'Plano IP'!G32,'Plano IP'!H32)</f>
        <v>10.156.5.1</v>
      </c>
      <c r="D32" s="115" t="str">
        <f>'Plano IP'!I32</f>
        <v>ao</v>
      </c>
      <c r="E32" s="115">
        <f>'Plano IP'!J32</f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24" t="s">
        <v>124</v>
      </c>
      <c r="B33" s="1"/>
      <c r="C33" s="114" t="str">
        <f>CONCATENATE('Plano IP'!B33,'Plano IP'!C33,'Plano IP'!D33,'Plano IP'!E33,'Plano IP'!F33,'Plano IP'!G33,'Plano IP'!H33)</f>
        <v>10.156.5.1</v>
      </c>
      <c r="D33" s="114" t="str">
        <f>'Plano IP'!I33</f>
        <v>ao</v>
      </c>
      <c r="E33" s="114">
        <f>'Plano IP'!J33</f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24" t="s">
        <v>125</v>
      </c>
      <c r="B34" s="1"/>
      <c r="C34" s="114" t="str">
        <f>CONCATENATE('Plano IP'!B34,'Plano IP'!C34,'Plano IP'!D34,'Plano IP'!E34,'Plano IP'!F34,'Plano IP'!G34,'Plano IP'!H34)</f>
        <v>10.156.5.2</v>
      </c>
      <c r="D34" s="114" t="str">
        <f>'Plano IP'!I34</f>
        <v>ao</v>
      </c>
      <c r="E34" s="114">
        <f>'Plano IP'!J34</f>
        <v>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24" t="s">
        <v>126</v>
      </c>
      <c r="B35" s="1"/>
      <c r="C35" s="114" t="str">
        <f>CONCATENATE('Plano IP'!B35,'Plano IP'!C35,'Plano IP'!D35,'Plano IP'!E35,'Plano IP'!F35,'Plano IP'!G35,'Plano IP'!H35)</f>
        <v>10.156.5.3</v>
      </c>
      <c r="D35" s="114" t="str">
        <f>'Plano IP'!I35</f>
        <v>ao</v>
      </c>
      <c r="E35" s="114">
        <f>'Plano IP'!J35</f>
        <v>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>
      <c r="A36" s="24" t="s">
        <v>38</v>
      </c>
      <c r="B36" s="1"/>
      <c r="C36" s="114" t="str">
        <f>CONCATENATE('Plano IP'!B36,'Plano IP'!C36,'Plano IP'!D36,'Plano IP'!E36,'Plano IP'!F36,'Plano IP'!G36,'Plano IP'!H36)</f>
        <v>10.156.5.10</v>
      </c>
      <c r="D36" s="114" t="str">
        <f>'Plano IP'!I36</f>
        <v>ao</v>
      </c>
      <c r="E36" s="114">
        <f>'Plano IP'!J36</f>
        <v>49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>
      <c r="A37" s="24" t="s">
        <v>127</v>
      </c>
      <c r="B37" s="1"/>
      <c r="C37" s="114" t="str">
        <f>CONCATENATE('Plano IP'!B37,'Plano IP'!C37,'Plano IP'!D37,'Plano IP'!E37,'Plano IP'!F37,'Plano IP'!G37,'Plano IP'!H37)</f>
        <v>10.156.5.50</v>
      </c>
      <c r="D37" s="114" t="str">
        <f>'Plano IP'!I37</f>
        <v>ao</v>
      </c>
      <c r="E37" s="114">
        <f>'Plano IP'!J37</f>
        <v>74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>
      <c r="A38" s="35" t="s">
        <v>40</v>
      </c>
      <c r="B38" s="1"/>
      <c r="C38" s="116" t="str">
        <f>CONCATENATE('Plano IP'!B38,'Plano IP'!C38,'Plano IP'!D38,'Plano IP'!E38,'Plano IP'!F38,'Plano IP'!G38,'Plano IP'!H38)</f>
        <v>10.156.5.75</v>
      </c>
      <c r="D38" s="116" t="str">
        <f>'Plano IP'!I38</f>
        <v>ao</v>
      </c>
      <c r="E38" s="116">
        <f>'Plano IP'!J38</f>
        <v>139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>
      <c r="A39" s="15" t="s">
        <v>39</v>
      </c>
      <c r="B39" s="1"/>
      <c r="C39" s="110" t="str">
        <f>CONCATENATE('Plano IP'!B39,'Plano IP'!C39,'Plano IP'!D39,'Plano IP'!E39,'Plano IP'!F39,'Plano IP'!G39,'Plano IP'!H39)</f>
        <v>10.156.5.140</v>
      </c>
      <c r="D39" s="110" t="str">
        <f>'Plano IP'!I39</f>
        <v>ao</v>
      </c>
      <c r="E39" s="110">
        <f>'Plano IP'!J39</f>
        <v>150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>
      <c r="A40" s="15" t="s">
        <v>128</v>
      </c>
      <c r="B40" s="1"/>
      <c r="C40" s="110" t="str">
        <f>CONCATENATE('Plano IP'!B40,'Plano IP'!C40,'Plano IP'!D40,'Plano IP'!E40,'Plano IP'!F40,'Plano IP'!G40,'Plano IP'!H40)</f>
        <v>10.156.5.151</v>
      </c>
      <c r="D40" s="110" t="str">
        <f>'Plano IP'!I40</f>
        <v>ao</v>
      </c>
      <c r="E40" s="110">
        <f>'Plano IP'!J40</f>
        <v>165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>
      <c r="A41" s="15" t="s">
        <v>130</v>
      </c>
      <c r="B41" s="1"/>
      <c r="C41" s="110" t="str">
        <f>CONCATENATE('Plano IP'!B41,'Plano IP'!C41,'Plano IP'!D41,'Plano IP'!E41,'Plano IP'!F41,'Plano IP'!G41,'Plano IP'!H41)</f>
        <v>10.156.5.166</v>
      </c>
      <c r="D41" s="110" t="str">
        <f>'Plano IP'!I41</f>
        <v>ao</v>
      </c>
      <c r="E41" s="110">
        <f>'Plano IP'!J41</f>
        <v>170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>
      <c r="A42" s="15" t="s">
        <v>131</v>
      </c>
      <c r="B42" s="1"/>
      <c r="C42" s="110" t="str">
        <f>CONCATENATE('Plano IP'!B42,'Plano IP'!C42,'Plano IP'!D42,'Plano IP'!E42,'Plano IP'!F42,'Plano IP'!G42,'Plano IP'!H42)</f>
        <v>10.156.5.171</v>
      </c>
      <c r="D42" s="110" t="str">
        <f>'Plano IP'!I42</f>
        <v>ao</v>
      </c>
      <c r="E42" s="110">
        <f>'Plano IP'!J42</f>
        <v>190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>
      <c r="A43" s="15" t="s">
        <v>47</v>
      </c>
      <c r="B43" s="1"/>
      <c r="C43" s="110" t="str">
        <f>CONCATENATE('Plano IP'!B43,'Plano IP'!C43,'Plano IP'!D43,'Plano IP'!E43,'Plano IP'!F43,'Plano IP'!G43,'Plano IP'!H43)</f>
        <v>10.156.5.191</v>
      </c>
      <c r="D43" s="110" t="str">
        <f>'Plano IP'!I43</f>
        <v>ao</v>
      </c>
      <c r="E43" s="110">
        <f>'Plano IP'!J43</f>
        <v>249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>
      <c r="A44" s="15" t="s">
        <v>41</v>
      </c>
      <c r="B44" s="1"/>
      <c r="C44" s="110" t="str">
        <f>CONCATENATE('Plano IP'!B44,'Plano IP'!C44,'Plano IP'!D44,'Plano IP'!E44,'Plano IP'!F44,'Plano IP'!G44,'Plano IP'!H44)</f>
        <v>10.156.5.250</v>
      </c>
      <c r="D44" s="110" t="str">
        <f>'Plano IP'!I44</f>
        <v>ao</v>
      </c>
      <c r="E44" s="110">
        <f>'Plano IP'!J44</f>
        <v>254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>
      <c r="A45" s="24" t="s">
        <v>33</v>
      </c>
      <c r="B45" s="1"/>
      <c r="C45" s="114" t="str">
        <f>CONCATENATE('Plano IP'!B45,'Plano IP'!C45,'Plano IP'!D45,'Plano IP'!E45,'Plano IP'!F45,'Plano IP'!G45,'Plano IP'!H45)</f>
        <v>10.156.5.250</v>
      </c>
      <c r="D45" s="114" t="str">
        <f>'Plano IP'!I45</f>
        <v>ao</v>
      </c>
      <c r="E45" s="114">
        <f>'Plano IP'!J45</f>
        <v>250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>
      <c r="A46" s="35" t="s">
        <v>92</v>
      </c>
      <c r="B46" s="1"/>
      <c r="C46" s="116" t="str">
        <f>CONCATENATE('Plano IP'!B46,'Plano IP'!C46,'Plano IP'!D46,'Plano IP'!E46,'Plano IP'!F46,'Plano IP'!G46,'Plano IP'!H46)</f>
        <v>10.156.5.251</v>
      </c>
      <c r="D46" s="116" t="str">
        <f>'Plano IP'!I46</f>
        <v>ao</v>
      </c>
      <c r="E46" s="116">
        <f>'Plano IP'!J46</f>
        <v>251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>
      <c r="A47" s="24" t="s">
        <v>26</v>
      </c>
      <c r="B47" s="1"/>
      <c r="C47" s="114" t="str">
        <f>CONCATENATE('Plano IP'!B47,'Plano IP'!C47,'Plano IP'!D47,'Plano IP'!E47,'Plano IP'!F47,'Plano IP'!G47,'Plano IP'!H47)</f>
        <v>10.156.5.254</v>
      </c>
      <c r="D47" s="114" t="str">
        <f>'Plano IP'!I47</f>
        <v>ao</v>
      </c>
      <c r="E47" s="114">
        <f>'Plano IP'!J47</f>
        <v>254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>
      <c r="A48" s="17" t="s">
        <v>42</v>
      </c>
      <c r="B48" s="1"/>
      <c r="C48" s="5" t="str">
        <f>CONCATENATE('Plano IP'!B48,'Plano IP'!C48,'Plano IP'!D48,'Plano IP'!E48,'Plano IP'!F48,'Plano IP'!G48,'Plano IP'!H48,Info!F16)</f>
        <v>10.156.5.0/24</v>
      </c>
      <c r="D48" s="5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>
      <c r="A49" s="17" t="s">
        <v>43</v>
      </c>
      <c r="B49" s="1"/>
      <c r="C49" s="5" t="str">
        <f>CONCATENATE('Plano IP'!B49,'Plano IP'!C49,'Plano IP'!D49,'Plano IP'!E49,'Plano IP'!F49,'Plano IP'!G49,'Plano IP'!H49)</f>
        <v>255.255.255.0</v>
      </c>
      <c r="D49" s="5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>
      <c r="A50" s="17" t="s">
        <v>44</v>
      </c>
      <c r="B50" s="1"/>
      <c r="C50" s="5" t="str">
        <f>CONCATENATE('Plano IP'!B50,'Plano IP'!C50,'Plano IP'!D50,'Plano IP'!E50,'Plano IP'!F50,'Plano IP'!G50,'Plano IP'!H50)</f>
        <v>10.156.5.254</v>
      </c>
      <c r="D50" s="5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>
      <c r="A51" s="1"/>
      <c r="B51" s="1"/>
      <c r="C51" s="4"/>
      <c r="D51" s="4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>
      <c r="A52" s="14" t="s">
        <v>45</v>
      </c>
      <c r="B52" s="1"/>
      <c r="C52" s="117" t="str">
        <f>CONCATENATE('Plano IP'!B52,'Plano IP'!C52,'Plano IP'!D52,'Plano IP'!E52,'Plano IP'!F52,'Plano IP'!G52,'Plano IP'!H52)</f>
        <v/>
      </c>
      <c r="D52" s="117"/>
      <c r="E52" s="11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>
      <c r="A53" s="15" t="s">
        <v>46</v>
      </c>
      <c r="B53" s="1"/>
      <c r="C53" s="110" t="str">
        <f>CONCATENATE('Plano IP'!B53,'Plano IP'!C53,'Plano IP'!D53,'Plano IP'!E53,'Plano IP'!F53,'Plano IP'!G53,'Plano IP'!H53)</f>
        <v>10.156.6.1</v>
      </c>
      <c r="D53" s="110" t="str">
        <f>'Plano IP'!I53</f>
        <v>ao</v>
      </c>
      <c r="E53" s="110">
        <f>'Plano IP'!J53</f>
        <v>30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>
      <c r="A54" s="24" t="s">
        <v>132</v>
      </c>
      <c r="B54" s="1"/>
      <c r="C54" s="114" t="str">
        <f>CONCATENATE('Plano IP'!B54,'Plano IP'!C54,'Plano IP'!D54,'Plano IP'!E54,'Plano IP'!F54,'Plano IP'!G54,'Plano IP'!H54)</f>
        <v>10.156.6.1</v>
      </c>
      <c r="D54" s="114" t="str">
        <f>'Plano IP'!I54</f>
        <v>ao</v>
      </c>
      <c r="E54" s="114">
        <f>'Plano IP'!J54</f>
        <v>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>
      <c r="A55" s="24" t="s">
        <v>133</v>
      </c>
      <c r="B55" s="1"/>
      <c r="C55" s="114" t="str">
        <f>CONCATENATE('Plano IP'!B55,'Plano IP'!C55,'Plano IP'!D55,'Plano IP'!E55,'Plano IP'!F55,'Plano IP'!G55,'Plano IP'!H55)</f>
        <v>10.156.6.2</v>
      </c>
      <c r="D55" s="114" t="str">
        <f>'Plano IP'!I55</f>
        <v>ao</v>
      </c>
      <c r="E55" s="114">
        <f>'Plano IP'!J55</f>
        <v>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>
      <c r="A56" s="35" t="s">
        <v>94</v>
      </c>
      <c r="B56" s="1"/>
      <c r="C56" s="116" t="str">
        <f>CONCATENATE('Plano IP'!B56,'Plano IP'!C56,'Plano IP'!D56,'Plano IP'!E56,'Plano IP'!F56,'Plano IP'!G56,'Plano IP'!H56)</f>
        <v>10.156.6.4</v>
      </c>
      <c r="D56" s="116" t="str">
        <f>'Plano IP'!I56</f>
        <v>ao</v>
      </c>
      <c r="E56" s="116">
        <f>'Plano IP'!J56</f>
        <v>13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>
      <c r="A57" s="24" t="s">
        <v>134</v>
      </c>
      <c r="B57" s="1"/>
      <c r="C57" s="114" t="str">
        <f>CONCATENATE('Plano IP'!B57,'Plano IP'!C57,'Plano IP'!D57,'Plano IP'!E57,'Plano IP'!F57,'Plano IP'!G57,'Plano IP'!H57)</f>
        <v>10.156.6.14</v>
      </c>
      <c r="D57" s="114" t="str">
        <f>'Plano IP'!I57</f>
        <v>ao</v>
      </c>
      <c r="E57" s="114">
        <f>'Plano IP'!J57</f>
        <v>23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>
      <c r="A58" s="24" t="s">
        <v>137</v>
      </c>
      <c r="B58" s="1"/>
      <c r="C58" s="114" t="str">
        <f>CONCATENATE('Plano IP'!B58,'Plano IP'!C58,'Plano IP'!D58,'Plano IP'!E58,'Plano IP'!F58,'Plano IP'!G58,'Plano IP'!H58)</f>
        <v>10.156.6.24</v>
      </c>
      <c r="D58" s="114" t="str">
        <f>'Plano IP'!I58</f>
        <v>ao</v>
      </c>
      <c r="E58" s="114">
        <f>'Plano IP'!J58</f>
        <v>43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>
      <c r="A59" s="35" t="s">
        <v>93</v>
      </c>
      <c r="B59" s="1"/>
      <c r="C59" s="116" t="str">
        <f>CONCATENATE('Plano IP'!B59,'Plano IP'!C59,'Plano IP'!D59,'Plano IP'!E59,'Plano IP'!F59,'Plano IP'!G59,'Plano IP'!H59)</f>
        <v>10.156.6.44</v>
      </c>
      <c r="D59" s="116" t="str">
        <f>'Plano IP'!I59</f>
        <v>ao</v>
      </c>
      <c r="E59" s="116">
        <f>'Plano IP'!J59</f>
        <v>53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>
      <c r="A60" s="15" t="s">
        <v>47</v>
      </c>
      <c r="B60" s="1"/>
      <c r="C60" s="110" t="str">
        <f>CONCATENATE('Plano IP'!B60,'Plano IP'!C60,'Plano IP'!D60,'Plano IP'!E60,'Plano IP'!F60,'Plano IP'!G60,'Plano IP'!H60)</f>
        <v>10.156.6.54</v>
      </c>
      <c r="D60" s="110" t="str">
        <f>'Plano IP'!I60</f>
        <v>ao</v>
      </c>
      <c r="E60" s="110">
        <f>'Plano IP'!J60</f>
        <v>121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>
      <c r="A61" s="15" t="s">
        <v>48</v>
      </c>
      <c r="B61" s="1"/>
      <c r="C61" s="110" t="str">
        <f>CONCATENATE('Plano IP'!B61,'Plano IP'!C61,'Plano IP'!D61,'Plano IP'!E61,'Plano IP'!F61,'Plano IP'!G61,'Plano IP'!H61)</f>
        <v>10.156.6.122</v>
      </c>
      <c r="D61" s="110" t="str">
        <f>'Plano IP'!I61</f>
        <v>ao</v>
      </c>
      <c r="E61" s="110">
        <f>'Plano IP'!J61</f>
        <v>126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>
      <c r="A62" s="24" t="s">
        <v>33</v>
      </c>
      <c r="B62" s="1"/>
      <c r="C62" s="114" t="str">
        <f>CONCATENATE('Plano IP'!B62,'Plano IP'!C62,'Plano IP'!D62,'Plano IP'!E62,'Plano IP'!F62,'Plano IP'!G62,'Plano IP'!H62)</f>
        <v>10.156.6.122</v>
      </c>
      <c r="D62" s="114" t="str">
        <f>'Plano IP'!I62</f>
        <v>ao</v>
      </c>
      <c r="E62" s="114">
        <f>'Plano IP'!J62</f>
        <v>122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>
      <c r="A63" s="24" t="s">
        <v>92</v>
      </c>
      <c r="B63" s="1"/>
      <c r="C63" s="114" t="str">
        <f>CONCATENATE('Plano IP'!B63,'Plano IP'!C63,'Plano IP'!D63,'Plano IP'!E63,'Plano IP'!F63,'Plano IP'!G63,'Plano IP'!H63)</f>
        <v>10.156.6.123</v>
      </c>
      <c r="D63" s="114" t="str">
        <f>'Plano IP'!I63</f>
        <v>ao</v>
      </c>
      <c r="E63" s="114">
        <f>'Plano IP'!J63</f>
        <v>123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>
      <c r="A64" s="24" t="s">
        <v>26</v>
      </c>
      <c r="B64" s="1"/>
      <c r="C64" s="114" t="str">
        <f>CONCATENATE('Plano IP'!B64,'Plano IP'!C64,'Plano IP'!D64,'Plano IP'!E64,'Plano IP'!F64,'Plano IP'!G64,'Plano IP'!H64)</f>
        <v>10.156.6.126</v>
      </c>
      <c r="D64" s="114" t="str">
        <f>'Plano IP'!I64</f>
        <v>ao</v>
      </c>
      <c r="E64" s="114">
        <f>'Plano IP'!J64</f>
        <v>126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customHeight="1">
      <c r="A65" s="17" t="s">
        <v>49</v>
      </c>
      <c r="B65" s="1"/>
      <c r="C65" s="5" t="str">
        <f>CONCATENATE('Plano IP'!B65,'Plano IP'!C65,'Plano IP'!D65,'Plano IP'!E65,'Plano IP'!F65,'Plano IP'!G65,'Plano IP'!H65,Info!F19)</f>
        <v>10.156.6.0/25</v>
      </c>
      <c r="D65" s="5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customHeight="1">
      <c r="A66" s="17" t="s">
        <v>50</v>
      </c>
      <c r="B66" s="1"/>
      <c r="C66" s="5" t="str">
        <f>CONCATENATE('Plano IP'!B66,'Plano IP'!C66,'Plano IP'!D66,'Plano IP'!E66,'Plano IP'!F66,'Plano IP'!G66,'Plano IP'!H66)</f>
        <v>255.255.255.128</v>
      </c>
      <c r="D66" s="5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customHeight="1">
      <c r="A67" s="17" t="s">
        <v>51</v>
      </c>
      <c r="B67" s="1"/>
      <c r="C67" s="5" t="str">
        <f>CONCATENATE('Plano IP'!B67,'Plano IP'!C67,'Plano IP'!D67,'Plano IP'!E67,'Plano IP'!F67,'Plano IP'!G67,'Plano IP'!H67)</f>
        <v>10.156.6.126</v>
      </c>
      <c r="D67" s="5"/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customHeight="1">
      <c r="A68" s="1"/>
      <c r="B68" s="1"/>
      <c r="C68" s="4"/>
      <c r="D68" s="4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customHeight="1">
      <c r="A69" s="14" t="s">
        <v>52</v>
      </c>
      <c r="B69" s="1"/>
      <c r="C69" s="117" t="str">
        <f>CONCATENATE('Plano IP'!B69,'Plano IP'!C69,'Plano IP'!D69,'Plano IP'!E69,'Plano IP'!F69,'Plano IP'!G69,'Plano IP'!H69)</f>
        <v/>
      </c>
      <c r="D69" s="117"/>
      <c r="E69" s="1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customHeight="1">
      <c r="A70" s="15" t="s">
        <v>53</v>
      </c>
      <c r="B70" s="1"/>
      <c r="C70" s="110" t="str">
        <f>CONCATENATE('Plano IP'!B70,'Plano IP'!C70,'Plano IP'!D70,'Plano IP'!E70,'Plano IP'!F70,'Plano IP'!G70,'Plano IP'!H70)</f>
        <v>10.156.7.1</v>
      </c>
      <c r="D70" s="110" t="str">
        <f>'Plano IP'!I70</f>
        <v>ao</v>
      </c>
      <c r="E70" s="110">
        <f>'Plano IP'!J70</f>
        <v>30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customHeight="1">
      <c r="A71" s="24" t="s">
        <v>135</v>
      </c>
      <c r="B71" s="1"/>
      <c r="C71" s="114" t="str">
        <f>CONCATENATE('Plano IP'!B71,'Plano IP'!C71,'Plano IP'!D71,'Plano IP'!E71,'Plano IP'!F71,'Plano IP'!G71,'Plano IP'!H71)</f>
        <v>10.156.7.1</v>
      </c>
      <c r="D71" s="114" t="str">
        <f>'Plano IP'!I71</f>
        <v>ao</v>
      </c>
      <c r="E71" s="114">
        <f>'Plano IP'!J71</f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customHeight="1">
      <c r="A72" s="24" t="s">
        <v>136</v>
      </c>
      <c r="B72" s="1"/>
      <c r="C72" s="114" t="str">
        <f>CONCATENATE('Plano IP'!B72,'Plano IP'!C72,'Plano IP'!D72,'Plano IP'!E72,'Plano IP'!F72,'Plano IP'!G72,'Plano IP'!H72)</f>
        <v>10.156.7.2</v>
      </c>
      <c r="D72" s="114" t="str">
        <f>'Plano IP'!I72</f>
        <v>ao</v>
      </c>
      <c r="E72" s="114">
        <f>'Plano IP'!J72</f>
        <v>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customHeight="1">
      <c r="A73" s="24" t="s">
        <v>96</v>
      </c>
      <c r="B73" s="1"/>
      <c r="C73" s="114" t="str">
        <f>CONCATENATE('Plano IP'!B73,'Plano IP'!C73,'Plano IP'!D73,'Plano IP'!E73,'Plano IP'!F73,'Plano IP'!G73,'Plano IP'!H73)</f>
        <v>10.156.7.3</v>
      </c>
      <c r="D73" s="114" t="str">
        <f>'Plano IP'!I73</f>
        <v>ao</v>
      </c>
      <c r="E73" s="114">
        <f>'Plano IP'!J73</f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customHeight="1">
      <c r="A74" s="24" t="s">
        <v>138</v>
      </c>
      <c r="B74" s="1"/>
      <c r="C74" s="114" t="str">
        <f>CONCATENATE('Plano IP'!B74,'Plano IP'!C74,'Plano IP'!D74,'Plano IP'!E74,'Plano IP'!F74,'Plano IP'!G74,'Plano IP'!H74)</f>
        <v>10.156.7.9</v>
      </c>
      <c r="D74" s="114" t="str">
        <f>'Plano IP'!I74</f>
        <v>ao</v>
      </c>
      <c r="E74" s="114">
        <f>'Plano IP'!J74</f>
        <v>14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customHeight="1">
      <c r="A75" s="24" t="s">
        <v>97</v>
      </c>
      <c r="B75" s="1"/>
      <c r="C75" s="114" t="str">
        <f>CONCATENATE('Plano IP'!B75,'Plano IP'!C75,'Plano IP'!D75,'Plano IP'!E75,'Plano IP'!F75,'Plano IP'!G75,'Plano IP'!H75)</f>
        <v>10.156.7.15</v>
      </c>
      <c r="D75" s="114" t="str">
        <f>'Plano IP'!I75</f>
        <v>ao</v>
      </c>
      <c r="E75" s="114">
        <f>'Plano IP'!J75</f>
        <v>26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customHeight="1">
      <c r="A76" s="24" t="s">
        <v>95</v>
      </c>
      <c r="B76" s="1"/>
      <c r="C76" s="114" t="str">
        <f>CONCATENATE('Plano IP'!B76,'Plano IP'!C76,'Plano IP'!D76,'Plano IP'!E76,'Plano IP'!F76,'Plano IP'!G76,'Plano IP'!H76)</f>
        <v>10.156.7.27</v>
      </c>
      <c r="D76" s="114" t="str">
        <f>'Plano IP'!I76</f>
        <v>ao</v>
      </c>
      <c r="E76" s="114">
        <f>'Plano IP'!J76</f>
        <v>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customHeight="1">
      <c r="A77" s="15" t="s">
        <v>47</v>
      </c>
      <c r="B77" s="1"/>
      <c r="C77" s="110" t="str">
        <f>CONCATENATE('Plano IP'!B77,'Plano IP'!C77,'Plano IP'!D77,'Plano IP'!E77,'Plano IP'!F77,'Plano IP'!G77,'Plano IP'!H77)</f>
        <v>10.156.7.37</v>
      </c>
      <c r="D77" s="110" t="str">
        <f>'Plano IP'!I77</f>
        <v>ao</v>
      </c>
      <c r="E77" s="110">
        <f>'Plano IP'!J77</f>
        <v>57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customHeight="1">
      <c r="A78" s="15" t="s">
        <v>54</v>
      </c>
      <c r="B78" s="1"/>
      <c r="C78" s="110" t="str">
        <f>CONCATENATE('Plano IP'!B78,'Plano IP'!C78,'Plano IP'!D78,'Plano IP'!E78,'Plano IP'!F78,'Plano IP'!G78,'Plano IP'!H78)</f>
        <v>10.156.7.58</v>
      </c>
      <c r="D78" s="110" t="str">
        <f>'Plano IP'!I78</f>
        <v>ao</v>
      </c>
      <c r="E78" s="110">
        <f>'Plano IP'!J78</f>
        <v>62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customHeight="1">
      <c r="A79" s="24" t="s">
        <v>33</v>
      </c>
      <c r="B79" s="1"/>
      <c r="C79" s="114" t="str">
        <f>CONCATENATE('Plano IP'!B79,'Plano IP'!C79,'Plano IP'!D79,'Plano IP'!E79,'Plano IP'!F79,'Plano IP'!G79,'Plano IP'!H79)</f>
        <v>10.156.7.58</v>
      </c>
      <c r="D79" s="114" t="str">
        <f>'Plano IP'!I79</f>
        <v>ao</v>
      </c>
      <c r="E79" s="114">
        <f>'Plano IP'!J79</f>
        <v>58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customHeight="1">
      <c r="A80" s="24" t="s">
        <v>92</v>
      </c>
      <c r="B80" s="1"/>
      <c r="C80" s="114" t="str">
        <f>CONCATENATE('Plano IP'!B80,'Plano IP'!C80,'Plano IP'!D80,'Plano IP'!E80,'Plano IP'!F80,'Plano IP'!G80,'Plano IP'!H80)</f>
        <v>10.156.7.59</v>
      </c>
      <c r="D80" s="114" t="str">
        <f>'Plano IP'!I80</f>
        <v>ao</v>
      </c>
      <c r="E80" s="114">
        <f>'Plano IP'!J80</f>
        <v>59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customHeight="1">
      <c r="A81" s="24" t="s">
        <v>26</v>
      </c>
      <c r="B81" s="1"/>
      <c r="C81" s="114" t="str">
        <f>CONCATENATE('Plano IP'!B81,'Plano IP'!C81,'Plano IP'!D81,'Plano IP'!E81,'Plano IP'!F81,'Plano IP'!G81,'Plano IP'!H81)</f>
        <v>10.156.7.62</v>
      </c>
      <c r="D81" s="114" t="str">
        <f>'Plano IP'!I81</f>
        <v>ao</v>
      </c>
      <c r="E81" s="114">
        <f>'Plano IP'!J81</f>
        <v>62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customHeight="1">
      <c r="A82" s="17" t="s">
        <v>55</v>
      </c>
      <c r="B82" s="1"/>
      <c r="C82" s="5" t="str">
        <f>CONCATENATE('Plano IP'!B82,'Plano IP'!C82,'Plano IP'!D82,'Plano IP'!E82,'Plano IP'!F82,'Plano IP'!G82,'Plano IP'!H82,Info!F22)</f>
        <v>10.156.7.0/26</v>
      </c>
      <c r="D82" s="5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customHeight="1">
      <c r="A83" s="17" t="s">
        <v>56</v>
      </c>
      <c r="B83" s="1"/>
      <c r="C83" s="5" t="str">
        <f>CONCATENATE('Plano IP'!B83,'Plano IP'!C83,'Plano IP'!D83,'Plano IP'!E83,'Plano IP'!F83,'Plano IP'!G83,'Plano IP'!H83)</f>
        <v>255.255.255.192</v>
      </c>
      <c r="D83" s="5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customHeight="1">
      <c r="A84" s="17" t="s">
        <v>57</v>
      </c>
      <c r="B84" s="1"/>
      <c r="C84" s="5" t="str">
        <f>CONCATENATE('Plano IP'!B84,'Plano IP'!C84,'Plano IP'!D84,'Plano IP'!E84,'Plano IP'!F84,'Plano IP'!G84,'Plano IP'!H84)</f>
        <v>10.156.7.62</v>
      </c>
      <c r="D84" s="5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customHeight="1">
      <c r="A85" s="1"/>
      <c r="B85" s="1"/>
      <c r="C85" s="4"/>
      <c r="D85" s="4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customHeight="1">
      <c r="A86" s="14" t="s">
        <v>58</v>
      </c>
      <c r="B86" s="1"/>
      <c r="C86" s="117" t="str">
        <f>CONCATENATE('Plano IP'!B86,'Plano IP'!C86,'Plano IP'!D86,'Plano IP'!E86,'Plano IP'!F86,'Plano IP'!G86,'Plano IP'!H86)</f>
        <v/>
      </c>
      <c r="D86" s="117"/>
      <c r="E86" s="1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customHeight="1">
      <c r="A87" s="15" t="s">
        <v>59</v>
      </c>
      <c r="B87" s="1"/>
      <c r="C87" s="110" t="str">
        <f>CONCATENATE('Plano IP'!B87,'Plano IP'!C87,'Plano IP'!D87,'Plano IP'!E87,'Plano IP'!F87,'Plano IP'!G87,'Plano IP'!H87)</f>
        <v>10.156.6.129</v>
      </c>
      <c r="D87" s="110" t="str">
        <f>'Plano IP'!I87</f>
        <v>ao</v>
      </c>
      <c r="E87" s="110">
        <f>'Plano IP'!J87</f>
        <v>138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customHeight="1">
      <c r="A88" s="15" t="s">
        <v>140</v>
      </c>
      <c r="B88" s="1"/>
      <c r="C88" s="110" t="str">
        <f>CONCATENATE('Plano IP'!B88,'Plano IP'!C88,'Plano IP'!D88,'Plano IP'!E88,'Plano IP'!F88,'Plano IP'!G88,'Plano IP'!H88)</f>
        <v>10.156.6.139</v>
      </c>
      <c r="D88" s="110" t="str">
        <f>'Plano IP'!I88</f>
        <v>ao</v>
      </c>
      <c r="E88" s="110">
        <f>'Plano IP'!J88</f>
        <v>158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customHeight="1">
      <c r="A89" s="15" t="s">
        <v>60</v>
      </c>
      <c r="B89" s="1"/>
      <c r="C89" s="110" t="str">
        <f>CONCATENATE('Plano IP'!B89,'Plano IP'!C89,'Plano IP'!D89,'Plano IP'!E89,'Plano IP'!F89,'Plano IP'!G89,'Plano IP'!H89)</f>
        <v>10.156.6.159</v>
      </c>
      <c r="D89" s="110" t="str">
        <f>'Plano IP'!I89</f>
        <v>ao</v>
      </c>
      <c r="E89" s="110">
        <f>'Plano IP'!J89</f>
        <v>168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customHeight="1">
      <c r="A90" s="15" t="s">
        <v>30</v>
      </c>
      <c r="B90" s="1"/>
      <c r="C90" s="110" t="str">
        <f>CONCATENATE('Plano IP'!B90,'Plano IP'!C90,'Plano IP'!D90,'Plano IP'!E90,'Plano IP'!F90,'Plano IP'!G90,'Plano IP'!H90)</f>
        <v>10.156.6.169</v>
      </c>
      <c r="D90" s="110" t="str">
        <f>'Plano IP'!I90</f>
        <v>ao</v>
      </c>
      <c r="E90" s="110">
        <f>'Plano IP'!J90</f>
        <v>178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customHeight="1">
      <c r="A91" s="15" t="s">
        <v>146</v>
      </c>
      <c r="B91" s="1"/>
      <c r="C91" s="110" t="str">
        <f>CONCATENATE('Plano IP'!B91,'Plano IP'!C91,'Plano IP'!D91,'Plano IP'!E91,'Plano IP'!F91,'Plano IP'!G91,'Plano IP'!H91)</f>
        <v>10.156.6.179</v>
      </c>
      <c r="D91" s="110" t="str">
        <f>'Plano IP'!I91</f>
        <v>ao</v>
      </c>
      <c r="E91" s="110">
        <f>'Plano IP'!J91</f>
        <v>179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customHeight="1">
      <c r="A92" s="15" t="s">
        <v>141</v>
      </c>
      <c r="B92" s="1"/>
      <c r="C92" s="110" t="str">
        <f>CONCATENATE('Plano IP'!B92,'Plano IP'!C92,'Plano IP'!D92,'Plano IP'!E92,'Plano IP'!F92,'Plano IP'!G92,'Plano IP'!H92)</f>
        <v>10.156.6.180</v>
      </c>
      <c r="D92" s="110" t="str">
        <f>'Plano IP'!I92</f>
        <v>ao</v>
      </c>
      <c r="E92" s="110">
        <f>'Plano IP'!J92</f>
        <v>186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customHeight="1">
      <c r="A93" s="15" t="s">
        <v>61</v>
      </c>
      <c r="B93" s="1"/>
      <c r="C93" s="110" t="str">
        <f>CONCATENATE('Plano IP'!B93,'Plano IP'!C93,'Plano IP'!D93,'Plano IP'!E93,'Plano IP'!F93,'Plano IP'!G93,'Plano IP'!H93)</f>
        <v>10.156.6.186</v>
      </c>
      <c r="D93" s="110" t="str">
        <f>'Plano IP'!I93</f>
        <v>ao</v>
      </c>
      <c r="E93" s="110">
        <f>'Plano IP'!J93</f>
        <v>190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customHeight="1">
      <c r="A94" s="24" t="s">
        <v>33</v>
      </c>
      <c r="B94" s="1"/>
      <c r="C94" s="114" t="str">
        <f>CONCATENATE('Plano IP'!B94,'Plano IP'!C94,'Plano IP'!D94,'Plano IP'!E94,'Plano IP'!F94,'Plano IP'!G94,'Plano IP'!H94)</f>
        <v>10.156.6.186</v>
      </c>
      <c r="D94" s="114" t="str">
        <f>'Plano IP'!I94</f>
        <v>ao</v>
      </c>
      <c r="E94" s="114">
        <f>'Plano IP'!J94</f>
        <v>186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customHeight="1">
      <c r="A95" s="35" t="s">
        <v>92</v>
      </c>
      <c r="B95" s="1"/>
      <c r="C95" s="116" t="str">
        <f>CONCATENATE('Plano IP'!B95,'Plano IP'!C95,'Plano IP'!D95,'Plano IP'!E95,'Plano IP'!F95,'Plano IP'!G95,'Plano IP'!H95)</f>
        <v>10.156.6.187</v>
      </c>
      <c r="D95" s="116" t="str">
        <f>'Plano IP'!I95</f>
        <v>ao</v>
      </c>
      <c r="E95" s="116">
        <f>'Plano IP'!J95</f>
        <v>187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customHeight="1">
      <c r="B96" s="1"/>
      <c r="C96" s="107" t="str">
        <f>CONCATENATE('Plano IP'!B96,'Plano IP'!C96,'Plano IP'!D96,'Plano IP'!E96,'Plano IP'!F96,'Plano IP'!G96,'Plano IP'!H96)</f>
        <v>10.156.6.190</v>
      </c>
      <c r="D96" s="107" t="str">
        <f>'Plano IP'!I96</f>
        <v>ao</v>
      </c>
      <c r="E96" s="107">
        <f>'Plano IP'!J96</f>
        <v>190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customHeight="1">
      <c r="A97" s="17" t="s">
        <v>62</v>
      </c>
      <c r="B97" s="1"/>
      <c r="C97" s="5" t="str">
        <f>CONCATENATE('Plano IP'!B97,'Plano IP'!C97,'Plano IP'!D97,'Plano IP'!E97,'Plano IP'!F97,'Plano IP'!G97,'Plano IP'!H97,Info!F25)</f>
        <v>10.156.6.129/26</v>
      </c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customHeight="1">
      <c r="A98" s="17" t="s">
        <v>63</v>
      </c>
      <c r="B98" s="1"/>
      <c r="C98" s="5" t="str">
        <f>CONCATENATE('Plano IP'!B98,'Plano IP'!C98,'Plano IP'!D98,'Plano IP'!E98,'Plano IP'!F98,'Plano IP'!G98,'Plano IP'!H98)</f>
        <v>255.255.255.192</v>
      </c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customHeight="1">
      <c r="A99" s="17" t="s">
        <v>64</v>
      </c>
      <c r="B99" s="1"/>
      <c r="C99" s="5" t="str">
        <f>CONCATENATE('Plano IP'!B99,'Plano IP'!C99,'Plano IP'!D99,'Plano IP'!E99,'Plano IP'!F99,'Plano IP'!G99,'Plano IP'!H99)</f>
        <v>10.156.6.190</v>
      </c>
      <c r="D99" s="5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customHeight="1">
      <c r="A100" s="1"/>
      <c r="B100" s="1"/>
      <c r="C100" s="4"/>
      <c r="D100" s="4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customHeight="1">
      <c r="A101" s="14" t="s">
        <v>65</v>
      </c>
      <c r="B101" s="1"/>
      <c r="C101" s="117" t="str">
        <f>CONCATENATE('Plano IP'!B101,'Plano IP'!C101,'Plano IP'!D101,'Plano IP'!E101,'Plano IP'!F101,'Plano IP'!G101,'Plano IP'!H101)</f>
        <v/>
      </c>
      <c r="D101" s="117"/>
      <c r="E101" s="11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customHeight="1">
      <c r="A102" s="15" t="s">
        <v>142</v>
      </c>
      <c r="B102" s="1"/>
      <c r="C102" s="110" t="str">
        <f>CONCATENATE('Plano IP'!B102,'Plano IP'!C102,'Plano IP'!D102,'Plano IP'!E102,'Plano IP'!F102,'Plano IP'!G102,'Plano IP'!H102)</f>
        <v>10.156.6.193</v>
      </c>
      <c r="D102" s="110" t="str">
        <f>'Plano IP'!I102</f>
        <v>ao</v>
      </c>
      <c r="E102" s="110">
        <f>'Plano IP'!J102</f>
        <v>213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customHeight="1">
      <c r="A103" s="58" t="s">
        <v>66</v>
      </c>
      <c r="B103" s="1"/>
      <c r="C103" s="118" t="str">
        <f>CONCATENATE('Plano IP'!B103,'Plano IP'!C103,'Plano IP'!D103,'Plano IP'!E103,'Plano IP'!F103,'Plano IP'!G103,'Plano IP'!H103)</f>
        <v>10.156.6.193</v>
      </c>
      <c r="D103" s="118" t="str">
        <f>'Plano IP'!I103</f>
        <v>ao</v>
      </c>
      <c r="E103" s="118">
        <f>'Plano IP'!J103</f>
        <v>193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customHeight="1">
      <c r="A104" s="58" t="s">
        <v>67</v>
      </c>
      <c r="B104" s="1"/>
      <c r="C104" s="118" t="str">
        <f>CONCATENATE('Plano IP'!B104,'Plano IP'!C104,'Plano IP'!D104,'Plano IP'!E104,'Plano IP'!F104,'Plano IP'!G104,'Plano IP'!H104)</f>
        <v>10.156.6.194</v>
      </c>
      <c r="D104" s="118" t="str">
        <f>'Plano IP'!I104</f>
        <v>ao</v>
      </c>
      <c r="E104" s="118">
        <f>'Plano IP'!J104</f>
        <v>194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customHeight="1">
      <c r="A105" s="58" t="s">
        <v>98</v>
      </c>
      <c r="B105" s="1"/>
      <c r="C105" s="118" t="str">
        <f>CONCATENATE('Plano IP'!B105,'Plano IP'!C105,'Plano IP'!D105,'Plano IP'!E105,'Plano IP'!F105,'Plano IP'!G105,'Plano IP'!H105)</f>
        <v>10.156.6.195</v>
      </c>
      <c r="D105" s="118" t="str">
        <f>'Plano IP'!I105</f>
        <v>ao</v>
      </c>
      <c r="E105" s="118">
        <f>'Plano IP'!J105</f>
        <v>195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customHeight="1">
      <c r="A106" s="15" t="s">
        <v>47</v>
      </c>
      <c r="B106" s="1"/>
      <c r="C106" s="110" t="str">
        <f>CONCATENATE('Plano IP'!B106,'Plano IP'!C106,'Plano IP'!D106,'Plano IP'!E106,'Plano IP'!F106,'Plano IP'!G106,'Plano IP'!H106)</f>
        <v>10.156.6.196</v>
      </c>
      <c r="D106" s="110" t="str">
        <f>'Plano IP'!I106</f>
        <v>ao</v>
      </c>
      <c r="E106" s="110">
        <f>'Plano IP'!J106</f>
        <v>249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customHeight="1">
      <c r="A107" s="48" t="s">
        <v>68</v>
      </c>
      <c r="B107" s="1"/>
      <c r="C107" s="119" t="str">
        <f>CONCATENATE('Plano IP'!B107,'Plano IP'!C107,'Plano IP'!D107,'Plano IP'!E107,'Plano IP'!F107,'Plano IP'!G107,'Plano IP'!H107)</f>
        <v>10.156.6.250</v>
      </c>
      <c r="D107" s="119" t="str">
        <f>'Plano IP'!I107</f>
        <v>ao</v>
      </c>
      <c r="E107" s="119">
        <f>'Plano IP'!J107</f>
        <v>255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customHeight="1">
      <c r="A108" s="24" t="s">
        <v>33</v>
      </c>
      <c r="B108" s="1"/>
      <c r="C108" s="114" t="str">
        <f>CONCATENATE('Plano IP'!B108,'Plano IP'!C108,'Plano IP'!D108,'Plano IP'!E108,'Plano IP'!F108,'Plano IP'!G108,'Plano IP'!H108)</f>
        <v>10.156.6.250</v>
      </c>
      <c r="D108" s="114" t="str">
        <f>'Plano IP'!I108</f>
        <v>ao</v>
      </c>
      <c r="E108" s="114">
        <f>'Plano IP'!J108</f>
        <v>250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customHeight="1">
      <c r="A109" s="35" t="s">
        <v>92</v>
      </c>
      <c r="B109" s="1"/>
      <c r="C109" s="116" t="str">
        <f>CONCATENATE('Plano IP'!B109,'Plano IP'!C109,'Plano IP'!D109,'Plano IP'!E109,'Plano IP'!F109,'Plano IP'!G109,'Plano IP'!H109)</f>
        <v>10.156.6.251</v>
      </c>
      <c r="D109" s="116" t="str">
        <f>'Plano IP'!I109</f>
        <v>ao</v>
      </c>
      <c r="E109" s="116">
        <f>'Plano IP'!J109</f>
        <v>251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customHeight="1">
      <c r="A110" s="24" t="s">
        <v>26</v>
      </c>
      <c r="B110" s="1"/>
      <c r="C110" s="114" t="str">
        <f>CONCATENATE('Plano IP'!B110,'Plano IP'!C110,'Plano IP'!D110,'Plano IP'!E110,'Plano IP'!F110,'Plano IP'!G110,'Plano IP'!H110)</f>
        <v>10.156.6.254</v>
      </c>
      <c r="D110" s="114" t="str">
        <f>'Plano IP'!I110</f>
        <v>ao</v>
      </c>
      <c r="E110" s="114">
        <f>'Plano IP'!J110</f>
        <v>254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customHeight="1">
      <c r="A111" s="17" t="s">
        <v>69</v>
      </c>
      <c r="B111" s="1"/>
      <c r="C111" s="5" t="str">
        <f>CONCATENATE('Plano IP'!B111,'Plano IP'!C111,'Plano IP'!D111,'Plano IP'!E111,'Plano IP'!F111,'Plano IP'!G111,'Plano IP'!H111,Info!F28)</f>
        <v>10.156.6.192/26</v>
      </c>
      <c r="D111" s="5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customHeight="1">
      <c r="A112" s="17" t="s">
        <v>70</v>
      </c>
      <c r="B112" s="1"/>
      <c r="C112" s="5" t="str">
        <f>CONCATENATE('Plano IP'!B112,'Plano IP'!C112,'Plano IP'!D112,'Plano IP'!E112,'Plano IP'!F112,'Plano IP'!G112,'Plano IP'!H112)</f>
        <v>255.255.255.192</v>
      </c>
      <c r="D112" s="5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customHeight="1">
      <c r="A113" s="17" t="s">
        <v>71</v>
      </c>
      <c r="B113" s="1"/>
      <c r="C113" s="5" t="str">
        <f>CONCATENATE('Plano IP'!B113,'Plano IP'!C113,'Plano IP'!D113,'Plano IP'!E113,'Plano IP'!F113,'Plano IP'!G113,'Plano IP'!H113)</f>
        <v>10.156.6.254</v>
      </c>
      <c r="D113" s="5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customHeight="1">
      <c r="A114" s="1"/>
      <c r="B114" s="1"/>
      <c r="C114" s="4"/>
      <c r="D114" s="4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customHeight="1">
      <c r="A115" s="14" t="s">
        <v>72</v>
      </c>
      <c r="B115" s="1"/>
      <c r="C115" s="117" t="str">
        <f>CONCATENATE('Plano IP'!B115,'Plano IP'!C115,'Plano IP'!D115,'Plano IP'!E115,'Plano IP'!F115,'Plano IP'!G115,'Plano IP'!H115)</f>
        <v/>
      </c>
      <c r="D115" s="117"/>
      <c r="E115" s="1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customHeight="1">
      <c r="A116" s="55" t="s">
        <v>99</v>
      </c>
      <c r="B116" s="1"/>
      <c r="C116" s="115" t="str">
        <f>CONCATENATE('Plano IP'!B116,'Plano IP'!C116,'Plano IP'!D116,'Plano IP'!E116,'Plano IP'!F116,'Plano IP'!G116,'Plano IP'!H116)</f>
        <v>10.156.7.129</v>
      </c>
      <c r="D116" s="115" t="str">
        <f>'Plano IP'!I116</f>
        <v>ao</v>
      </c>
      <c r="E116" s="115">
        <f>'Plano IP'!J116</f>
        <v>244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customHeight="1">
      <c r="A117" s="24" t="s">
        <v>144</v>
      </c>
      <c r="B117" s="1"/>
      <c r="C117" s="114" t="str">
        <f>CONCATENATE('Plano IP'!B117,'Plano IP'!C117,'Plano IP'!D117,'Plano IP'!E117,'Plano IP'!F117,'Plano IP'!G117,'Plano IP'!H117)</f>
        <v>10.156.7.129</v>
      </c>
      <c r="D117" s="114" t="str">
        <f>'Plano IP'!I117</f>
        <v>ao</v>
      </c>
      <c r="E117" s="114">
        <f>'Plano IP'!J117</f>
        <v>178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customHeight="1">
      <c r="A118" s="24" t="s">
        <v>143</v>
      </c>
      <c r="B118" s="1"/>
      <c r="C118" s="114" t="str">
        <f>CONCATENATE('Plano IP'!B118,'Plano IP'!C118,'Plano IP'!D118,'Plano IP'!E118,'Plano IP'!F118,'Plano IP'!G118,'Plano IP'!H118)</f>
        <v>10.156.7.179</v>
      </c>
      <c r="D118" s="114" t="str">
        <f>'Plano IP'!I118</f>
        <v>ao</v>
      </c>
      <c r="E118" s="114">
        <f>'Plano IP'!J118</f>
        <v>208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customHeight="1">
      <c r="A119" s="24" t="s">
        <v>145</v>
      </c>
      <c r="B119" s="1"/>
      <c r="C119" s="114" t="str">
        <f>CONCATENATE('Plano IP'!B119,'Plano IP'!C119,'Plano IP'!D119,'Plano IP'!E119,'Plano IP'!F119,'Plano IP'!G119,'Plano IP'!H119)</f>
        <v>10.156.7.209</v>
      </c>
      <c r="D119" s="114" t="str">
        <f>'Plano IP'!I119</f>
        <v>ao</v>
      </c>
      <c r="E119" s="114">
        <f>'Plano IP'!J119</f>
        <v>238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customHeight="1">
      <c r="A120" s="106" t="s">
        <v>147</v>
      </c>
      <c r="B120" s="1"/>
      <c r="C120" s="120" t="str">
        <f>CONCATENATE('Plano IP'!B120,'Plano IP'!C120,'Plano IP'!D120,'Plano IP'!E120,'Plano IP'!F120,'Plano IP'!G120,'Plano IP'!H120)</f>
        <v>10.156.7.239</v>
      </c>
      <c r="D120" s="120" t="str">
        <f>'Plano IP'!I120</f>
        <v>ao</v>
      </c>
      <c r="E120" s="120">
        <f>'Plano IP'!J120</f>
        <v>244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customHeight="1">
      <c r="A121" s="65" t="s">
        <v>47</v>
      </c>
      <c r="B121" s="1"/>
      <c r="C121" s="121" t="str">
        <f>CONCATENATE('Plano IP'!B121,'Plano IP'!C121,'Plano IP'!D121,'Plano IP'!E121,'Plano IP'!F121,'Plano IP'!G121,'Plano IP'!H121)</f>
        <v>10.156.7.245</v>
      </c>
      <c r="D121" s="121" t="str">
        <f>'Plano IP'!I121</f>
        <v>ao</v>
      </c>
      <c r="E121" s="121">
        <f>'Plano IP'!J121</f>
        <v>249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customHeight="1">
      <c r="A122" s="15" t="s">
        <v>73</v>
      </c>
      <c r="B122" s="1"/>
      <c r="C122" s="110" t="str">
        <f>CONCATENATE('Plano IP'!B122,'Plano IP'!C122,'Plano IP'!D122,'Plano IP'!E122,'Plano IP'!F122,'Plano IP'!G122,'Plano IP'!H122)</f>
        <v>10.156.7.250</v>
      </c>
      <c r="D122" s="110" t="str">
        <f>'Plano IP'!I122</f>
        <v>ao</v>
      </c>
      <c r="E122" s="110">
        <f>'Plano IP'!J122</f>
        <v>254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customHeight="1">
      <c r="A123" s="24" t="s">
        <v>33</v>
      </c>
      <c r="B123" s="1"/>
      <c r="C123" s="114" t="str">
        <f>CONCATENATE('Plano IP'!B123,'Plano IP'!C123,'Plano IP'!D123,'Plano IP'!E123,'Plano IP'!F123,'Plano IP'!G123,'Plano IP'!H123)</f>
        <v>10.156.7.250</v>
      </c>
      <c r="D123" s="114" t="str">
        <f>'Plano IP'!I123</f>
        <v>ao</v>
      </c>
      <c r="E123" s="114">
        <f>'Plano IP'!J123</f>
        <v>250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customHeight="1">
      <c r="A124" s="35" t="s">
        <v>92</v>
      </c>
      <c r="B124" s="1"/>
      <c r="C124" s="116" t="str">
        <f>CONCATENATE('Plano IP'!B124,'Plano IP'!C124,'Plano IP'!D124,'Plano IP'!E124,'Plano IP'!F124,'Plano IP'!G124,'Plano IP'!H124)</f>
        <v>10.156.7.251</v>
      </c>
      <c r="D124" s="116" t="str">
        <f>'Plano IP'!I124</f>
        <v>ao</v>
      </c>
      <c r="E124" s="116">
        <f>'Plano IP'!J124</f>
        <v>251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customHeight="1">
      <c r="A125" s="24" t="s">
        <v>26</v>
      </c>
      <c r="B125" s="1"/>
      <c r="C125" s="114" t="str">
        <f>CONCATENATE('Plano IP'!B125,'Plano IP'!C125,'Plano IP'!D125,'Plano IP'!E125,'Plano IP'!F125,'Plano IP'!G125,'Plano IP'!H125)</f>
        <v>10.156.7.254</v>
      </c>
      <c r="D125" s="114" t="str">
        <f>'Plano IP'!I125</f>
        <v>ao</v>
      </c>
      <c r="E125" s="114">
        <f>'Plano IP'!J125</f>
        <v>254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customHeight="1">
      <c r="A126" s="17" t="s">
        <v>74</v>
      </c>
      <c r="B126" s="1"/>
      <c r="C126" s="5" t="str">
        <f>CONCATENATE('Plano IP'!B126,'Plano IP'!C126,'Plano IP'!D126,'Plano IP'!E126,'Plano IP'!F126,'Plano IP'!G126,'Plano IP'!H126,Info!F31)</f>
        <v>10.156.7.128/25</v>
      </c>
      <c r="D126" s="5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customHeight="1">
      <c r="A127" s="17" t="s">
        <v>75</v>
      </c>
      <c r="B127" s="1"/>
      <c r="C127" s="5" t="str">
        <f>CONCATENATE('Plano IP'!B127,'Plano IP'!C127,'Plano IP'!D127,'Plano IP'!E127,'Plano IP'!F127,'Plano IP'!G127,'Plano IP'!H127)</f>
        <v>255.255.255.128</v>
      </c>
      <c r="D127" s="5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customHeight="1">
      <c r="A128" s="17" t="s">
        <v>76</v>
      </c>
      <c r="B128" s="1"/>
      <c r="C128" s="5" t="str">
        <f>CONCATENATE('Plano IP'!B128,'Plano IP'!C128,'Plano IP'!D128,'Plano IP'!E128,'Plano IP'!F128,'Plano IP'!G128,'Plano IP'!H128)</f>
        <v>10.156.7.254</v>
      </c>
      <c r="D128" s="5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customHeight="1">
      <c r="A129" s="22"/>
      <c r="B129" s="1"/>
      <c r="C129" s="4"/>
      <c r="D129" s="4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customHeight="1">
      <c r="A130" s="14" t="s">
        <v>77</v>
      </c>
      <c r="B130" s="1"/>
      <c r="C130" s="117" t="str">
        <f>CONCATENATE('Plano IP'!B130,'Plano IP'!C130,'Plano IP'!D130,'Plano IP'!E130,'Plano IP'!F130,'Plano IP'!G130,'Plano IP'!H130)</f>
        <v/>
      </c>
      <c r="D130" s="117"/>
      <c r="E130" s="1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customHeight="1">
      <c r="A131" s="15" t="s">
        <v>47</v>
      </c>
      <c r="B131" s="1"/>
      <c r="C131" s="110" t="str">
        <f>CONCATENATE('Plano IP'!B131,'Plano IP'!C131,'Plano IP'!D131,'Plano IP'!E131,'Plano IP'!F131,'Plano IP'!G131,'Plano IP'!H131)</f>
        <v>10.156.7.65</v>
      </c>
      <c r="D131" s="110" t="str">
        <f>'Plano IP'!I131</f>
        <v>ao</v>
      </c>
      <c r="E131" s="110">
        <f>'Plano IP'!J131</f>
        <v>121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customHeight="1">
      <c r="A132" s="15" t="s">
        <v>78</v>
      </c>
      <c r="B132" s="1"/>
      <c r="C132" s="110" t="str">
        <f>CONCATENATE('Plano IP'!B132,'Plano IP'!C132,'Plano IP'!D132,'Plano IP'!E132,'Plano IP'!F132,'Plano IP'!G132,'Plano IP'!H132)</f>
        <v>10.156.7.122</v>
      </c>
      <c r="D132" s="110" t="str">
        <f>'Plano IP'!I132</f>
        <v>ao</v>
      </c>
      <c r="E132" s="110">
        <f>'Plano IP'!J132</f>
        <v>126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customHeight="1">
      <c r="A133" s="24" t="s">
        <v>33</v>
      </c>
      <c r="B133" s="1"/>
      <c r="C133" s="114" t="str">
        <f>CONCATENATE('Plano IP'!B133,'Plano IP'!C133,'Plano IP'!D133,'Plano IP'!E133,'Plano IP'!F133,'Plano IP'!G133,'Plano IP'!H133)</f>
        <v>10.156.7.122</v>
      </c>
      <c r="D133" s="114" t="str">
        <f>'Plano IP'!I133</f>
        <v>ao</v>
      </c>
      <c r="E133" s="114">
        <f>'Plano IP'!J133</f>
        <v>122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customHeight="1">
      <c r="A134" s="35" t="s">
        <v>92</v>
      </c>
      <c r="B134" s="1"/>
      <c r="C134" s="116" t="str">
        <f>CONCATENATE('Plano IP'!B134,'Plano IP'!C134,'Plano IP'!D134,'Plano IP'!E134,'Plano IP'!F134,'Plano IP'!G134,'Plano IP'!H134)</f>
        <v>10.156.7.123</v>
      </c>
      <c r="D134" s="116" t="str">
        <f>'Plano IP'!I134</f>
        <v>ao</v>
      </c>
      <c r="E134" s="116">
        <f>'Plano IP'!J134</f>
        <v>123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customHeight="1">
      <c r="A135" s="24" t="s">
        <v>26</v>
      </c>
      <c r="B135" s="1"/>
      <c r="C135" s="114" t="str">
        <f>CONCATENATE('Plano IP'!B135,'Plano IP'!C135,'Plano IP'!D135,'Plano IP'!E135,'Plano IP'!F135,'Plano IP'!G135,'Plano IP'!H135)</f>
        <v>10.156.7.126</v>
      </c>
      <c r="D135" s="114" t="str">
        <f>'Plano IP'!I135</f>
        <v>ao</v>
      </c>
      <c r="E135" s="114">
        <f>'Plano IP'!J135</f>
        <v>126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customHeight="1">
      <c r="A136" s="17" t="s">
        <v>79</v>
      </c>
      <c r="B136" s="1"/>
      <c r="C136" s="5" t="str">
        <f>CONCATENATE('Plano IP'!B136,'Plano IP'!C136,'Plano IP'!D136,'Plano IP'!E136,'Plano IP'!F136,'Plano IP'!G136,'Plano IP'!H136,Info!F34)</f>
        <v>10.156.7.64/26</v>
      </c>
      <c r="D136" s="5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customHeight="1">
      <c r="A137" s="17" t="s">
        <v>80</v>
      </c>
      <c r="B137" s="1"/>
      <c r="C137" s="5" t="str">
        <f>CONCATENATE('Plano IP'!B137,'Plano IP'!C137,'Plano IP'!D137,'Plano IP'!E137,'Plano IP'!F137,'Plano IP'!G137,'Plano IP'!H137)</f>
        <v>255.255.255.192</v>
      </c>
      <c r="D137" s="5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customHeight="1">
      <c r="A138" s="17" t="s">
        <v>81</v>
      </c>
      <c r="B138" s="1"/>
      <c r="C138" s="5" t="str">
        <f>CONCATENATE('Plano IP'!B138,'Plano IP'!C138,'Plano IP'!D138,'Plano IP'!E138,'Plano IP'!F138,'Plano IP'!G138,'Plano IP'!H138)</f>
        <v>10.156.7.126</v>
      </c>
      <c r="D138" s="5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customHeight="1">
      <c r="A139" s="22"/>
      <c r="B139" s="1"/>
      <c r="C139" s="123" t="str">
        <f>CONCATENATE('Plano IP'!B139,'Plano IP'!C139,'Plano IP'!D139,'Plano IP'!E139,'Plano IP'!F139,'Plano IP'!G139,'Plano IP'!H139)</f>
        <v/>
      </c>
      <c r="D139" s="123"/>
      <c r="E139" s="12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customHeight="1">
      <c r="A140" s="1"/>
      <c r="B140" s="1"/>
      <c r="C140" s="4" t="str">
        <f>CONCATENATE('Plano IP'!B140,'Plano IP'!C140,'Plano IP'!D140,'Plano IP'!E140,'Plano IP'!F140,'Plano IP'!G140,'Plano IP'!H140)</f>
        <v/>
      </c>
      <c r="D140" s="4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s="69" customFormat="1" ht="12.75" customHeight="1">
      <c r="A141" s="70" t="s">
        <v>103</v>
      </c>
      <c r="B141" s="71"/>
      <c r="C141" s="124" t="str">
        <f>CONCATENATE('Plano IP'!B141,'Plano IP'!C141,'Plano IP'!D141,'Plano IP'!E141,'Plano IP'!F141,'Plano IP'!G141,'Plano IP'!H141)</f>
        <v/>
      </c>
      <c r="D141" s="124"/>
      <c r="E141" s="124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</row>
    <row r="142" spans="1:20" s="69" customFormat="1" ht="12.75" customHeight="1">
      <c r="A142" s="77" t="s">
        <v>82</v>
      </c>
      <c r="B142" s="71"/>
      <c r="C142" s="125" t="str">
        <f>CONCATENATE('Plano IP'!B142,'Plano IP'!C142,'Plano IP'!D142,'Plano IP'!E142,'Plano IP'!F142,'Plano IP'!G142,'Plano IP'!H142)</f>
        <v>172.25.69.129</v>
      </c>
      <c r="D142" s="125" t="str">
        <f>'Plano IP'!I142</f>
        <v>ao</v>
      </c>
      <c r="E142" s="125">
        <f>'Plano IP'!J142</f>
        <v>158</v>
      </c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</row>
    <row r="143" spans="1:20" s="69" customFormat="1" ht="12.75" customHeight="1">
      <c r="A143" s="77" t="s">
        <v>106</v>
      </c>
      <c r="B143" s="71"/>
      <c r="C143" s="125" t="str">
        <f>CONCATENATE('Plano IP'!B143,'Plano IP'!C143,'Plano IP'!D143,'Plano IP'!E143,'Plano IP'!F143,'Plano IP'!G143,'Plano IP'!H143)</f>
        <v>172.25.69.129</v>
      </c>
      <c r="D143" s="125" t="str">
        <f>'Plano IP'!I143</f>
        <v>ao</v>
      </c>
      <c r="E143" s="125">
        <f>'Plano IP'!J143</f>
        <v>153</v>
      </c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</row>
    <row r="144" spans="1:20" s="69" customFormat="1" ht="12.75" customHeight="1">
      <c r="A144" s="77" t="s">
        <v>104</v>
      </c>
      <c r="B144" s="71"/>
      <c r="C144" s="125" t="str">
        <f>CONCATENATE('Plano IP'!B144,'Plano IP'!C144,'Plano IP'!D144,'Plano IP'!E144,'Plano IP'!F144,'Plano IP'!G144,'Plano IP'!H144)</f>
        <v>172.25.69.154</v>
      </c>
      <c r="D144" s="125" t="str">
        <f>'Plano IP'!I144</f>
        <v>ao</v>
      </c>
      <c r="E144" s="125">
        <f>'Plano IP'!J144</f>
        <v>158</v>
      </c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</row>
    <row r="145" spans="1:20" s="69" customFormat="1" ht="12.75" customHeight="1">
      <c r="A145" s="80" t="s">
        <v>33</v>
      </c>
      <c r="B145" s="71"/>
      <c r="C145" s="126" t="str">
        <f>CONCATENATE('Plano IP'!B145,'Plano IP'!C145,'Plano IP'!D145,'Plano IP'!E145,'Plano IP'!F145,'Plano IP'!G145,'Plano IP'!H145)</f>
        <v>172.25.69.156</v>
      </c>
      <c r="D145" s="126" t="str">
        <f>'Plano IP'!I145</f>
        <v>ao</v>
      </c>
      <c r="E145" s="126">
        <f>'Plano IP'!J145</f>
        <v>156</v>
      </c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</row>
    <row r="146" spans="1:20" s="69" customFormat="1" ht="12.75" customHeight="1">
      <c r="A146" s="80" t="s">
        <v>105</v>
      </c>
      <c r="B146" s="71"/>
      <c r="C146" s="126" t="str">
        <f>CONCATENATE('Plano IP'!B146,'Plano IP'!C146,'Plano IP'!D146,'Plano IP'!E146,'Plano IP'!F146,'Plano IP'!G146,'Plano IP'!H146)</f>
        <v>172.25.69.157</v>
      </c>
      <c r="D146" s="126" t="str">
        <f>'Plano IP'!I146</f>
        <v>ao</v>
      </c>
      <c r="E146" s="126">
        <f>'Plano IP'!J146</f>
        <v>157</v>
      </c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</row>
    <row r="147" spans="1:20" s="69" customFormat="1" ht="12.75" customHeight="1">
      <c r="A147" s="80" t="s">
        <v>26</v>
      </c>
      <c r="B147" s="71"/>
      <c r="C147" s="126" t="str">
        <f>CONCATENATE('Plano IP'!B147,'Plano IP'!C147,'Plano IP'!D147,'Plano IP'!E147,'Plano IP'!F147,'Plano IP'!G147,'Plano IP'!H147)</f>
        <v>172.25.69.158</v>
      </c>
      <c r="D147" s="126" t="str">
        <f>'Plano IP'!I147</f>
        <v>ao</v>
      </c>
      <c r="E147" s="126">
        <f>'Plano IP'!J147</f>
        <v>158</v>
      </c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</row>
    <row r="148" spans="1:20" s="69" customFormat="1" ht="12.75" customHeight="1">
      <c r="A148" s="75" t="s">
        <v>107</v>
      </c>
      <c r="B148" s="71"/>
      <c r="C148" s="122" t="str">
        <f>CONCATENATE('Plano IP'!B148,'Plano IP'!C148,'Plano IP'!D148,'Plano IP'!E148,'Plano IP'!F148,'Plano IP'!G148,'Plano IP'!H148)</f>
        <v>172.25.69.128</v>
      </c>
      <c r="D148" s="122"/>
      <c r="E148" s="122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</row>
    <row r="149" spans="1:20" s="69" customFormat="1" ht="12.75" customHeight="1">
      <c r="A149" s="75" t="s">
        <v>108</v>
      </c>
      <c r="B149" s="71"/>
      <c r="C149" s="122" t="str">
        <f>CONCATENATE('Plano IP'!B149,'Plano IP'!C149,'Plano IP'!D149,'Plano IP'!E149,'Plano IP'!F149,'Plano IP'!G149,'Plano IP'!H149)</f>
        <v>255.255.255.224</v>
      </c>
      <c r="D149" s="122"/>
      <c r="E149" s="122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</row>
    <row r="150" spans="1:20" ht="12.75" customHeight="1">
      <c r="A150" s="75" t="s">
        <v>109</v>
      </c>
      <c r="B150" s="1"/>
      <c r="C150" s="122" t="str">
        <f>CONCATENATE('Plano IP'!B150,'Plano IP'!C150,'Plano IP'!D150,'Plano IP'!E150,'Plano IP'!F150,'Plano IP'!G150,'Plano IP'!H150)</f>
        <v>172.25.69.158</v>
      </c>
      <c r="D150" s="122"/>
      <c r="E150" s="12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customHeight="1">
      <c r="A151" s="1"/>
      <c r="B151" s="1"/>
      <c r="C151" s="4" t="str">
        <f>CONCATENATE('Plano IP'!B151,'Plano IP'!C151,'Plano IP'!D151,'Plano IP'!E151,'Plano IP'!F151,'Plano IP'!G151,'Plano IP'!H151)</f>
        <v/>
      </c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customHeight="1">
      <c r="A152" s="1"/>
      <c r="B152" s="1"/>
      <c r="C152" s="4"/>
      <c r="D152" s="4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customHeight="1">
      <c r="A153" s="1"/>
      <c r="B153" s="1"/>
      <c r="C153" s="4"/>
      <c r="D153" s="4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customHeight="1">
      <c r="A154" s="1"/>
      <c r="B154" s="1"/>
      <c r="C154" s="4"/>
      <c r="D154" s="4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customHeight="1">
      <c r="A155" s="1"/>
      <c r="B155" s="1"/>
      <c r="C155" s="4"/>
      <c r="D155" s="4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customHeight="1">
      <c r="A156" s="1"/>
      <c r="B156" s="1"/>
      <c r="C156" s="4"/>
      <c r="D156" s="4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customHeight="1">
      <c r="A157" s="1"/>
      <c r="B157" s="1"/>
      <c r="C157" s="4"/>
      <c r="D157" s="4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customHeight="1">
      <c r="A158" s="1"/>
      <c r="B158" s="1"/>
      <c r="C158" s="4"/>
      <c r="D158" s="4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customHeight="1">
      <c r="A159" s="1"/>
      <c r="B159" s="1"/>
      <c r="C159" s="4"/>
      <c r="D159" s="4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customHeight="1">
      <c r="A160" s="1"/>
      <c r="B160" s="1"/>
      <c r="C160" s="4"/>
      <c r="D160" s="4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customHeight="1">
      <c r="A161" s="1"/>
      <c r="B161" s="1"/>
      <c r="C161" s="4"/>
      <c r="D161" s="4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customHeight="1">
      <c r="A162" s="1"/>
      <c r="B162" s="1"/>
      <c r="C162" s="4"/>
      <c r="D162" s="4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customHeight="1">
      <c r="A163" s="1"/>
      <c r="B163" s="1"/>
      <c r="C163" s="4"/>
      <c r="D163" s="4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customHeight="1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customHeight="1">
      <c r="A165" s="1"/>
      <c r="B165" s="1"/>
      <c r="C165" s="4"/>
      <c r="D165" s="4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customHeight="1">
      <c r="A166" s="1"/>
      <c r="B166" s="1"/>
      <c r="C166" s="4"/>
      <c r="D166" s="4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customHeight="1">
      <c r="A167" s="1"/>
      <c r="B167" s="1"/>
      <c r="C167" s="4"/>
      <c r="D167" s="4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customHeight="1">
      <c r="A168" s="1"/>
      <c r="B168" s="1"/>
      <c r="C168" s="4"/>
      <c r="D168" s="4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customHeight="1">
      <c r="A169" s="1"/>
      <c r="B169" s="1"/>
      <c r="C169" s="4"/>
      <c r="D169" s="4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customHeight="1">
      <c r="A170" s="1"/>
      <c r="B170" s="1"/>
      <c r="C170" s="4"/>
      <c r="D170" s="4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customHeight="1">
      <c r="A171" s="1"/>
      <c r="B171" s="1"/>
      <c r="C171" s="4"/>
      <c r="D171" s="4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customHeight="1">
      <c r="A172" s="1"/>
      <c r="B172" s="1"/>
      <c r="C172" s="4"/>
      <c r="D172" s="4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customHeight="1">
      <c r="A173" s="1"/>
      <c r="B173" s="1"/>
      <c r="C173" s="4"/>
      <c r="D173" s="4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customHeight="1">
      <c r="A174" s="1"/>
      <c r="B174" s="1"/>
      <c r="C174" s="4"/>
      <c r="D174" s="4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customHeight="1">
      <c r="A175" s="1"/>
      <c r="B175" s="1"/>
      <c r="C175" s="4"/>
      <c r="D175" s="4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customHeight="1">
      <c r="A176" s="1"/>
      <c r="B176" s="1"/>
      <c r="C176" s="4"/>
      <c r="D176" s="4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customHeight="1">
      <c r="A177" s="1"/>
      <c r="B177" s="1"/>
      <c r="C177" s="4"/>
      <c r="D177" s="4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customHeight="1">
      <c r="A178" s="1"/>
      <c r="B178" s="1"/>
      <c r="C178" s="4"/>
      <c r="D178" s="4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customHeight="1">
      <c r="A179" s="1"/>
      <c r="B179" s="1"/>
      <c r="C179" s="4"/>
      <c r="D179" s="4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customHeight="1">
      <c r="A180" s="1"/>
      <c r="B180" s="1"/>
      <c r="C180" s="4"/>
      <c r="D180" s="4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customHeight="1">
      <c r="A181" s="1"/>
      <c r="B181" s="1"/>
      <c r="C181" s="4"/>
      <c r="D181" s="4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customHeight="1">
      <c r="A182" s="1"/>
      <c r="B182" s="1"/>
      <c r="C182" s="4"/>
      <c r="D182" s="4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customHeight="1">
      <c r="A183" s="1"/>
      <c r="B183" s="1"/>
      <c r="C183" s="4"/>
      <c r="D183" s="4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customHeight="1">
      <c r="A184" s="1"/>
      <c r="B184" s="1"/>
      <c r="C184" s="4"/>
      <c r="D184" s="4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customHeight="1">
      <c r="A185" s="1"/>
      <c r="B185" s="1"/>
      <c r="C185" s="4"/>
      <c r="D185" s="4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customHeight="1">
      <c r="A186" s="1"/>
      <c r="B186" s="1"/>
      <c r="C186" s="4"/>
      <c r="D186" s="4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customHeight="1">
      <c r="A187" s="1"/>
      <c r="B187" s="1"/>
      <c r="C187" s="4"/>
      <c r="D187" s="4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customHeight="1">
      <c r="A188" s="1"/>
      <c r="B188" s="1"/>
      <c r="C188" s="4"/>
      <c r="D188" s="4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customHeight="1">
      <c r="A189" s="1"/>
      <c r="B189" s="1"/>
      <c r="C189" s="4"/>
      <c r="D189" s="4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customHeight="1">
      <c r="A190" s="1"/>
      <c r="B190" s="1"/>
      <c r="C190" s="4"/>
      <c r="D190" s="4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customHeight="1">
      <c r="A191" s="1"/>
      <c r="B191" s="1"/>
      <c r="C191" s="4"/>
      <c r="D191" s="4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customHeight="1">
      <c r="A192" s="1"/>
      <c r="B192" s="1"/>
      <c r="C192" s="4"/>
      <c r="D192" s="4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customHeight="1">
      <c r="A193" s="1"/>
      <c r="B193" s="1"/>
      <c r="C193" s="4"/>
      <c r="D193" s="4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customHeight="1">
      <c r="A194" s="1"/>
      <c r="B194" s="1"/>
      <c r="C194" s="4"/>
      <c r="D194" s="4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customHeight="1">
      <c r="A195" s="1"/>
      <c r="B195" s="1"/>
      <c r="C195" s="4"/>
      <c r="D195" s="4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customHeight="1">
      <c r="A196" s="1"/>
      <c r="B196" s="1"/>
      <c r="C196" s="4"/>
      <c r="D196" s="4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customHeight="1">
      <c r="A197" s="1"/>
      <c r="B197" s="1"/>
      <c r="C197" s="4"/>
      <c r="D197" s="4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customHeight="1">
      <c r="A198" s="1"/>
      <c r="B198" s="1"/>
      <c r="C198" s="4"/>
      <c r="D198" s="4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customHeight="1">
      <c r="A199" s="1"/>
      <c r="B199" s="1"/>
      <c r="C199" s="4"/>
      <c r="D199" s="4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customHeight="1">
      <c r="A200" s="1"/>
      <c r="B200" s="1"/>
      <c r="C200" s="4"/>
      <c r="D200" s="4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customHeight="1">
      <c r="A201" s="1"/>
      <c r="B201" s="1"/>
      <c r="C201" s="4"/>
      <c r="D201" s="4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customHeight="1">
      <c r="A202" s="1"/>
      <c r="B202" s="1"/>
      <c r="C202" s="4"/>
      <c r="D202" s="4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customHeight="1">
      <c r="A203" s="1"/>
      <c r="B203" s="1"/>
      <c r="C203" s="4"/>
      <c r="D203" s="4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customHeight="1">
      <c r="A204" s="1"/>
      <c r="B204" s="1"/>
      <c r="C204" s="4"/>
      <c r="D204" s="4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customHeight="1">
      <c r="A205" s="1"/>
      <c r="B205" s="1"/>
      <c r="C205" s="4"/>
      <c r="D205" s="4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customHeight="1">
      <c r="A206" s="1"/>
      <c r="B206" s="1"/>
      <c r="C206" s="4"/>
      <c r="D206" s="4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customHeight="1">
      <c r="A207" s="1"/>
      <c r="B207" s="1"/>
      <c r="C207" s="4"/>
      <c r="D207" s="4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customHeight="1">
      <c r="A208" s="1"/>
      <c r="B208" s="1"/>
      <c r="C208" s="4"/>
      <c r="D208" s="4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customHeight="1">
      <c r="A209" s="1"/>
      <c r="B209" s="1"/>
      <c r="C209" s="4"/>
      <c r="D209" s="4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customHeight="1">
      <c r="A210" s="1"/>
      <c r="B210" s="1"/>
      <c r="C210" s="4"/>
      <c r="D210" s="4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customHeight="1">
      <c r="A211" s="1"/>
      <c r="B211" s="1"/>
      <c r="C211" s="4"/>
      <c r="D211" s="4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customHeight="1">
      <c r="A212" s="1"/>
      <c r="B212" s="1"/>
      <c r="C212" s="4"/>
      <c r="D212" s="4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customHeight="1">
      <c r="A213" s="1"/>
      <c r="B213" s="1"/>
      <c r="C213" s="4"/>
      <c r="D213" s="4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customHeight="1">
      <c r="A214" s="1"/>
      <c r="B214" s="1"/>
      <c r="C214" s="4"/>
      <c r="D214" s="4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customHeight="1">
      <c r="A215" s="1"/>
      <c r="B215" s="1"/>
      <c r="C215" s="4"/>
      <c r="D215" s="4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customHeight="1">
      <c r="A216" s="1"/>
      <c r="B216" s="1"/>
      <c r="C216" s="4"/>
      <c r="D216" s="4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customHeight="1">
      <c r="A217" s="1"/>
      <c r="B217" s="1"/>
      <c r="C217" s="4"/>
      <c r="D217" s="4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customHeight="1">
      <c r="A218" s="1"/>
      <c r="B218" s="1"/>
      <c r="C218" s="4"/>
      <c r="D218" s="4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customHeight="1">
      <c r="A219" s="1"/>
      <c r="B219" s="1"/>
      <c r="C219" s="4"/>
      <c r="D219" s="4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customHeight="1">
      <c r="A220" s="1"/>
      <c r="B220" s="1"/>
      <c r="C220" s="4"/>
      <c r="D220" s="4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customHeight="1">
      <c r="A221" s="1"/>
      <c r="B221" s="1"/>
      <c r="C221" s="4"/>
      <c r="D221" s="4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customHeight="1">
      <c r="A222" s="1"/>
      <c r="B222" s="1"/>
      <c r="C222" s="4"/>
      <c r="D222" s="4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customHeight="1">
      <c r="A223" s="1"/>
      <c r="B223" s="1"/>
      <c r="C223" s="4"/>
      <c r="D223" s="4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customHeight="1">
      <c r="A224" s="1"/>
      <c r="B224" s="1"/>
      <c r="C224" s="4"/>
      <c r="D224" s="4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customHeight="1">
      <c r="A225" s="1"/>
      <c r="B225" s="1"/>
      <c r="C225" s="4"/>
      <c r="D225" s="4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customHeight="1">
      <c r="A226" s="1"/>
      <c r="B226" s="1"/>
      <c r="C226" s="4"/>
      <c r="D226" s="4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customHeight="1">
      <c r="A227" s="1"/>
      <c r="B227" s="1"/>
      <c r="C227" s="4"/>
      <c r="D227" s="4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customHeight="1">
      <c r="A228" s="1"/>
      <c r="B228" s="1"/>
      <c r="C228" s="4"/>
      <c r="D228" s="4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customHeight="1">
      <c r="A229" s="1"/>
      <c r="B229" s="1"/>
      <c r="C229" s="4"/>
      <c r="D229" s="4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customHeight="1">
      <c r="A230" s="1"/>
      <c r="B230" s="1"/>
      <c r="C230" s="4"/>
      <c r="D230" s="4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customHeight="1">
      <c r="A231" s="1"/>
      <c r="B231" s="1"/>
      <c r="C231" s="4"/>
      <c r="D231" s="4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customHeight="1">
      <c r="A232" s="1"/>
      <c r="B232" s="1"/>
      <c r="C232" s="4"/>
      <c r="D232" s="4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customHeight="1">
      <c r="A233" s="1"/>
      <c r="B233" s="1"/>
      <c r="C233" s="4"/>
      <c r="D233" s="4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customHeight="1">
      <c r="A234" s="1"/>
      <c r="B234" s="1"/>
      <c r="C234" s="4"/>
      <c r="D234" s="4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customHeight="1">
      <c r="A235" s="1"/>
      <c r="B235" s="1"/>
      <c r="C235" s="4"/>
      <c r="D235" s="4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customHeight="1">
      <c r="A236" s="1"/>
      <c r="B236" s="1"/>
      <c r="C236" s="4"/>
      <c r="D236" s="4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customHeight="1">
      <c r="A237" s="1"/>
      <c r="B237" s="1"/>
      <c r="C237" s="4"/>
      <c r="D237" s="4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customHeight="1">
      <c r="A238" s="1"/>
      <c r="B238" s="1"/>
      <c r="C238" s="4"/>
      <c r="D238" s="4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customHeight="1">
      <c r="A239" s="1"/>
      <c r="B239" s="1"/>
      <c r="C239" s="4"/>
      <c r="D239" s="4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customHeight="1">
      <c r="A240" s="1"/>
      <c r="B240" s="1"/>
      <c r="C240" s="4"/>
      <c r="D240" s="4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customHeight="1">
      <c r="A241" s="1"/>
      <c r="B241" s="1"/>
      <c r="C241" s="4"/>
      <c r="D241" s="4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customHeight="1">
      <c r="A242" s="1"/>
      <c r="B242" s="1"/>
      <c r="C242" s="4"/>
      <c r="D242" s="4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customHeight="1">
      <c r="A243" s="1"/>
      <c r="B243" s="1"/>
      <c r="C243" s="4"/>
      <c r="D243" s="4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customHeight="1">
      <c r="A244" s="1"/>
      <c r="B244" s="1"/>
      <c r="C244" s="4"/>
      <c r="D244" s="4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customHeight="1">
      <c r="A245" s="1"/>
      <c r="B245" s="1"/>
      <c r="C245" s="4"/>
      <c r="D245" s="4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customHeight="1">
      <c r="A246" s="1"/>
      <c r="B246" s="1"/>
      <c r="C246" s="4"/>
      <c r="D246" s="4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customHeight="1">
      <c r="A247" s="1"/>
      <c r="B247" s="1"/>
      <c r="C247" s="4"/>
      <c r="D247" s="4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customHeight="1">
      <c r="A248" s="1"/>
      <c r="B248" s="1"/>
      <c r="C248" s="4"/>
      <c r="D248" s="4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customHeight="1">
      <c r="A249" s="1"/>
      <c r="B249" s="1"/>
      <c r="C249" s="4"/>
      <c r="D249" s="4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customHeight="1">
      <c r="A250" s="1"/>
      <c r="B250" s="1"/>
      <c r="C250" s="4"/>
      <c r="D250" s="4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customHeight="1">
      <c r="A251" s="1"/>
      <c r="B251" s="1"/>
      <c r="C251" s="4"/>
      <c r="D251" s="4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customHeight="1">
      <c r="A252" s="1"/>
      <c r="B252" s="1"/>
      <c r="C252" s="4"/>
      <c r="D252" s="4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customHeight="1">
      <c r="A253" s="1"/>
      <c r="B253" s="1"/>
      <c r="C253" s="4"/>
      <c r="D253" s="4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customHeight="1">
      <c r="A254" s="1"/>
      <c r="B254" s="1"/>
      <c r="C254" s="4"/>
      <c r="D254" s="4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customHeight="1">
      <c r="A255" s="1"/>
      <c r="B255" s="1"/>
      <c r="C255" s="4"/>
      <c r="D255" s="4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customHeight="1">
      <c r="A256" s="1"/>
      <c r="B256" s="1"/>
      <c r="C256" s="4"/>
      <c r="D256" s="4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customHeight="1">
      <c r="A257" s="1"/>
      <c r="B257" s="1"/>
      <c r="C257" s="4"/>
      <c r="D257" s="4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customHeight="1">
      <c r="A258" s="1"/>
      <c r="B258" s="1"/>
      <c r="C258" s="4"/>
      <c r="D258" s="4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customHeight="1">
      <c r="A259" s="1"/>
      <c r="B259" s="1"/>
      <c r="C259" s="4"/>
      <c r="D259" s="4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customHeight="1">
      <c r="A260" s="1"/>
      <c r="B260" s="1"/>
      <c r="C260" s="4"/>
      <c r="D260" s="4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customHeight="1">
      <c r="A261" s="1"/>
      <c r="B261" s="1"/>
      <c r="C261" s="4"/>
      <c r="D261" s="4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customHeight="1">
      <c r="A262" s="1"/>
      <c r="B262" s="1"/>
      <c r="C262" s="4"/>
      <c r="D262" s="4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customHeight="1">
      <c r="A263" s="1"/>
      <c r="B263" s="1"/>
      <c r="C263" s="4"/>
      <c r="D263" s="4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customHeight="1">
      <c r="A264" s="1"/>
      <c r="B264" s="1"/>
      <c r="C264" s="4"/>
      <c r="D264" s="4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customHeight="1">
      <c r="A265" s="1"/>
      <c r="B265" s="1"/>
      <c r="C265" s="4"/>
      <c r="D265" s="4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customHeight="1">
      <c r="A266" s="1"/>
      <c r="B266" s="1"/>
      <c r="C266" s="4"/>
      <c r="D266" s="4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customHeight="1">
      <c r="A267" s="1"/>
      <c r="B267" s="1"/>
      <c r="C267" s="4"/>
      <c r="D267" s="4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customHeight="1">
      <c r="A268" s="1"/>
      <c r="B268" s="1"/>
      <c r="C268" s="4"/>
      <c r="D268" s="4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customHeight="1">
      <c r="A269" s="1"/>
      <c r="B269" s="1"/>
      <c r="C269" s="4"/>
      <c r="D269" s="4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customHeight="1">
      <c r="A270" s="1"/>
      <c r="B270" s="1"/>
      <c r="C270" s="4"/>
      <c r="D270" s="4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customHeight="1">
      <c r="A271" s="1"/>
      <c r="B271" s="1"/>
      <c r="C271" s="4"/>
      <c r="D271" s="4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customHeight="1">
      <c r="A272" s="1"/>
      <c r="B272" s="1"/>
      <c r="C272" s="4"/>
      <c r="D272" s="4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customHeight="1">
      <c r="A273" s="1"/>
      <c r="B273" s="1"/>
      <c r="C273" s="4"/>
      <c r="D273" s="4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customHeight="1">
      <c r="A274" s="1"/>
      <c r="B274" s="1"/>
      <c r="C274" s="4"/>
      <c r="D274" s="4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customHeight="1">
      <c r="A275" s="1"/>
      <c r="B275" s="1"/>
      <c r="C275" s="4"/>
      <c r="D275" s="4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customHeight="1">
      <c r="A276" s="1"/>
      <c r="B276" s="1"/>
      <c r="C276" s="4"/>
      <c r="D276" s="4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customHeight="1">
      <c r="A277" s="1"/>
      <c r="B277" s="1"/>
      <c r="C277" s="4"/>
      <c r="D277" s="4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customHeight="1">
      <c r="A278" s="1"/>
      <c r="B278" s="1"/>
      <c r="C278" s="4"/>
      <c r="D278" s="4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customHeight="1">
      <c r="A279" s="1"/>
      <c r="B279" s="1"/>
      <c r="C279" s="4"/>
      <c r="D279" s="4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customHeight="1">
      <c r="A280" s="1"/>
      <c r="B280" s="1"/>
      <c r="C280" s="4"/>
      <c r="D280" s="4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customHeight="1">
      <c r="A281" s="1"/>
      <c r="B281" s="1"/>
      <c r="C281" s="4"/>
      <c r="D281" s="4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customHeight="1">
      <c r="A282" s="1"/>
      <c r="B282" s="1"/>
      <c r="C282" s="4"/>
      <c r="D282" s="4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customHeight="1">
      <c r="A283" s="1"/>
      <c r="B283" s="1"/>
      <c r="C283" s="4"/>
      <c r="D283" s="4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customHeight="1">
      <c r="A284" s="1"/>
      <c r="B284" s="1"/>
      <c r="C284" s="4"/>
      <c r="D284" s="4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customHeight="1">
      <c r="A285" s="1"/>
      <c r="B285" s="1"/>
      <c r="C285" s="4"/>
      <c r="D285" s="4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customHeight="1">
      <c r="A286" s="1"/>
      <c r="B286" s="1"/>
      <c r="C286" s="4"/>
      <c r="D286" s="4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customHeight="1">
      <c r="A287" s="1"/>
      <c r="B287" s="1"/>
      <c r="C287" s="4"/>
      <c r="D287" s="4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customHeight="1">
      <c r="A288" s="1"/>
      <c r="B288" s="1"/>
      <c r="C288" s="4"/>
      <c r="D288" s="4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customHeight="1">
      <c r="A289" s="1"/>
      <c r="B289" s="1"/>
      <c r="C289" s="4"/>
      <c r="D289" s="4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customHeight="1">
      <c r="A290" s="1"/>
      <c r="B290" s="1"/>
      <c r="C290" s="4"/>
      <c r="D290" s="4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customHeight="1">
      <c r="A291" s="1"/>
      <c r="B291" s="1"/>
      <c r="C291" s="4"/>
      <c r="D291" s="4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customHeight="1">
      <c r="A292" s="1"/>
      <c r="B292" s="1"/>
      <c r="C292" s="4"/>
      <c r="D292" s="4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customHeight="1">
      <c r="A293" s="1"/>
      <c r="B293" s="1"/>
      <c r="C293" s="4"/>
      <c r="D293" s="4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customHeight="1">
      <c r="A294" s="1"/>
      <c r="B294" s="1"/>
      <c r="C294" s="4"/>
      <c r="D294" s="4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customHeight="1">
      <c r="A295" s="1"/>
      <c r="B295" s="1"/>
      <c r="C295" s="4"/>
      <c r="D295" s="4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customHeight="1">
      <c r="A296" s="1"/>
      <c r="B296" s="1"/>
      <c r="C296" s="4"/>
      <c r="D296" s="4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customHeight="1">
      <c r="A297" s="1"/>
      <c r="B297" s="1"/>
      <c r="C297" s="4"/>
      <c r="D297" s="4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customHeight="1">
      <c r="A298" s="1"/>
      <c r="B298" s="1"/>
      <c r="C298" s="4"/>
      <c r="D298" s="4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customHeight="1">
      <c r="A299" s="1"/>
      <c r="B299" s="1"/>
      <c r="C299" s="4"/>
      <c r="D299" s="4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customHeight="1">
      <c r="A300" s="1"/>
      <c r="B300" s="1"/>
      <c r="C300" s="4"/>
      <c r="D300" s="4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customHeight="1">
      <c r="A301" s="1"/>
      <c r="B301" s="1"/>
      <c r="C301" s="4"/>
      <c r="D301" s="4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customHeight="1">
      <c r="A302" s="1"/>
      <c r="B302" s="1"/>
      <c r="C302" s="4"/>
      <c r="D302" s="4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customHeight="1">
      <c r="A303" s="1"/>
      <c r="B303" s="1"/>
      <c r="C303" s="4"/>
      <c r="D303" s="4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customHeight="1">
      <c r="A304" s="1"/>
      <c r="B304" s="1"/>
      <c r="C304" s="4"/>
      <c r="D304" s="4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customHeight="1">
      <c r="A305" s="1"/>
      <c r="B305" s="1"/>
      <c r="C305" s="4"/>
      <c r="D305" s="4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customHeight="1">
      <c r="A306" s="1"/>
      <c r="B306" s="1"/>
      <c r="C306" s="4"/>
      <c r="D306" s="4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customHeight="1">
      <c r="A307" s="1"/>
      <c r="B307" s="1"/>
      <c r="C307" s="4"/>
      <c r="D307" s="4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customHeight="1">
      <c r="A308" s="1"/>
      <c r="B308" s="1"/>
      <c r="C308" s="4"/>
      <c r="D308" s="4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customHeight="1">
      <c r="A309" s="1"/>
      <c r="B309" s="1"/>
      <c r="C309" s="4"/>
      <c r="D309" s="4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customHeight="1">
      <c r="A310" s="1"/>
      <c r="B310" s="1"/>
      <c r="C310" s="4"/>
      <c r="D310" s="4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customHeight="1">
      <c r="A311" s="1"/>
      <c r="B311" s="1"/>
      <c r="C311" s="4"/>
      <c r="D311" s="4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customHeight="1">
      <c r="A312" s="1"/>
      <c r="B312" s="1"/>
      <c r="C312" s="4"/>
      <c r="D312" s="4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customHeight="1">
      <c r="A313" s="1"/>
      <c r="B313" s="1"/>
      <c r="C313" s="4"/>
      <c r="D313" s="4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customHeight="1">
      <c r="A314" s="1"/>
      <c r="B314" s="1"/>
      <c r="C314" s="4"/>
      <c r="D314" s="4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customHeight="1">
      <c r="A315" s="1"/>
      <c r="B315" s="1"/>
      <c r="C315" s="4"/>
      <c r="D315" s="4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customHeight="1">
      <c r="A316" s="1"/>
      <c r="B316" s="1"/>
      <c r="C316" s="4"/>
      <c r="D316" s="4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customHeight="1">
      <c r="A317" s="1"/>
      <c r="B317" s="1"/>
      <c r="C317" s="4"/>
      <c r="D317" s="4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customHeight="1">
      <c r="A318" s="1"/>
      <c r="B318" s="1"/>
      <c r="C318" s="4"/>
      <c r="D318" s="4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customHeight="1">
      <c r="A319" s="1"/>
      <c r="B319" s="1"/>
      <c r="C319" s="4"/>
      <c r="D319" s="4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customHeight="1">
      <c r="A320" s="1"/>
      <c r="B320" s="1"/>
      <c r="C320" s="4"/>
      <c r="D320" s="4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customHeight="1">
      <c r="A321" s="1"/>
      <c r="B321" s="1"/>
      <c r="C321" s="4"/>
      <c r="D321" s="4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customHeight="1">
      <c r="A322" s="1"/>
      <c r="B322" s="1"/>
      <c r="C322" s="4"/>
      <c r="D322" s="4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customHeight="1">
      <c r="A323" s="1"/>
      <c r="B323" s="1"/>
      <c r="C323" s="4"/>
      <c r="D323" s="4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customHeight="1">
      <c r="A324" s="1"/>
      <c r="B324" s="1"/>
      <c r="C324" s="4"/>
      <c r="D324" s="4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customHeight="1">
      <c r="A325" s="1"/>
      <c r="B325" s="1"/>
      <c r="C325" s="4"/>
      <c r="D325" s="4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customHeight="1">
      <c r="A326" s="1"/>
      <c r="B326" s="1"/>
      <c r="C326" s="4"/>
      <c r="D326" s="4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customHeight="1">
      <c r="A327" s="1"/>
      <c r="B327" s="1"/>
      <c r="C327" s="4"/>
      <c r="D327" s="4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customHeight="1">
      <c r="A328" s="1"/>
      <c r="B328" s="1"/>
      <c r="C328" s="4"/>
      <c r="D328" s="4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customHeight="1">
      <c r="A329" s="1"/>
      <c r="B329" s="1"/>
      <c r="C329" s="4"/>
      <c r="D329" s="4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customHeight="1">
      <c r="A330" s="1"/>
      <c r="B330" s="1"/>
      <c r="C330" s="4"/>
      <c r="D330" s="4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customHeight="1">
      <c r="A331" s="1"/>
      <c r="B331" s="1"/>
      <c r="C331" s="4"/>
      <c r="D331" s="4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customHeight="1">
      <c r="A332" s="1"/>
      <c r="B332" s="1"/>
      <c r="C332" s="4"/>
      <c r="D332" s="4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customHeight="1">
      <c r="A333" s="1"/>
      <c r="B333" s="1"/>
      <c r="C333" s="4"/>
      <c r="D333" s="4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customHeight="1">
      <c r="A334" s="1"/>
      <c r="B334" s="1"/>
      <c r="C334" s="4"/>
      <c r="D334" s="4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customHeight="1">
      <c r="A335" s="1"/>
      <c r="B335" s="1"/>
      <c r="C335" s="4"/>
      <c r="D335" s="4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customHeight="1">
      <c r="A336" s="1"/>
      <c r="B336" s="1"/>
      <c r="C336" s="4"/>
      <c r="D336" s="4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customHeight="1">
      <c r="A337" s="1"/>
      <c r="B337" s="1"/>
      <c r="C337" s="4"/>
      <c r="D337" s="4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customHeight="1">
      <c r="A338" s="1"/>
      <c r="B338" s="1"/>
      <c r="C338" s="4"/>
      <c r="D338" s="4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customHeight="1">
      <c r="A339" s="1"/>
      <c r="B339" s="1"/>
      <c r="C339" s="4"/>
      <c r="D339" s="4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customHeight="1">
      <c r="A340" s="1"/>
      <c r="B340" s="1"/>
      <c r="C340" s="4"/>
      <c r="D340" s="4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customHeight="1">
      <c r="A341" s="1"/>
      <c r="B341" s="1"/>
      <c r="C341" s="4"/>
      <c r="D341" s="4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customHeight="1">
      <c r="A342" s="1"/>
      <c r="B342" s="1"/>
      <c r="C342" s="4"/>
      <c r="D342" s="4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customHeight="1">
      <c r="A343" s="1"/>
      <c r="B343" s="1"/>
      <c r="C343" s="4"/>
      <c r="D343" s="4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customHeight="1">
      <c r="A344" s="1"/>
      <c r="B344" s="1"/>
      <c r="C344" s="4"/>
      <c r="D344" s="4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customHeight="1">
      <c r="A345" s="1"/>
      <c r="B345" s="1"/>
      <c r="C345" s="4"/>
      <c r="D345" s="4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customHeight="1">
      <c r="A346" s="1"/>
      <c r="B346" s="1"/>
      <c r="C346" s="4"/>
      <c r="D346" s="4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customHeight="1">
      <c r="A347" s="1"/>
      <c r="B347" s="1"/>
      <c r="C347" s="4"/>
      <c r="D347" s="4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customHeight="1">
      <c r="A348" s="1"/>
      <c r="B348" s="1"/>
      <c r="C348" s="4"/>
      <c r="D348" s="4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customHeight="1">
      <c r="A349" s="1"/>
      <c r="B349" s="1"/>
      <c r="C349" s="4"/>
      <c r="D349" s="4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customHeight="1">
      <c r="A350" s="1"/>
      <c r="B350" s="1"/>
      <c r="C350" s="4"/>
      <c r="D350" s="4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customHeight="1">
      <c r="A351" s="1"/>
      <c r="B351" s="1"/>
      <c r="C351" s="4"/>
      <c r="D351" s="4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customHeight="1">
      <c r="A352" s="1"/>
      <c r="B352" s="1"/>
      <c r="C352" s="4"/>
      <c r="D352" s="4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customHeight="1">
      <c r="A353" s="1"/>
      <c r="B353" s="1"/>
      <c r="C353" s="4"/>
      <c r="D353" s="4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customHeight="1">
      <c r="A354" s="1"/>
      <c r="B354" s="1"/>
      <c r="C354" s="4"/>
      <c r="D354" s="4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customHeight="1">
      <c r="A355" s="1"/>
      <c r="B355" s="1"/>
      <c r="C355" s="4"/>
      <c r="D355" s="4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customHeight="1">
      <c r="A356" s="1"/>
      <c r="B356" s="1"/>
      <c r="C356" s="4"/>
      <c r="D356" s="4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customHeight="1">
      <c r="A357" s="1"/>
      <c r="B357" s="1"/>
      <c r="C357" s="4"/>
      <c r="D357" s="4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customHeight="1">
      <c r="A358" s="1"/>
      <c r="B358" s="1"/>
      <c r="C358" s="4"/>
      <c r="D358" s="4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customHeight="1">
      <c r="A359" s="1"/>
      <c r="B359" s="1"/>
      <c r="C359" s="4"/>
      <c r="D359" s="4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customHeight="1">
      <c r="A360" s="1"/>
      <c r="B360" s="1"/>
      <c r="C360" s="4"/>
      <c r="D360" s="4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customHeight="1">
      <c r="A361" s="1"/>
      <c r="B361" s="1"/>
      <c r="C361" s="4"/>
      <c r="D361" s="4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customHeight="1">
      <c r="A362" s="1"/>
      <c r="B362" s="1"/>
      <c r="C362" s="4"/>
      <c r="D362" s="4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customHeight="1">
      <c r="A363" s="1"/>
      <c r="B363" s="1"/>
      <c r="C363" s="4"/>
      <c r="D363" s="4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customHeight="1">
      <c r="A364" s="1"/>
      <c r="B364" s="1"/>
      <c r="C364" s="4"/>
      <c r="D364" s="4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customHeight="1">
      <c r="A365" s="1"/>
      <c r="B365" s="1"/>
      <c r="C365" s="4"/>
      <c r="D365" s="4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customHeight="1">
      <c r="A366" s="1"/>
      <c r="B366" s="1"/>
      <c r="C366" s="4"/>
      <c r="D366" s="4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customHeight="1">
      <c r="A367" s="1"/>
      <c r="B367" s="1"/>
      <c r="C367" s="4"/>
      <c r="D367" s="4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customHeight="1">
      <c r="A368" s="1"/>
      <c r="B368" s="1"/>
      <c r="C368" s="4"/>
      <c r="D368" s="4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customHeight="1">
      <c r="A369" s="1"/>
      <c r="B369" s="1"/>
      <c r="C369" s="4"/>
      <c r="D369" s="4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customHeight="1">
      <c r="A370" s="1"/>
      <c r="B370" s="1"/>
      <c r="C370" s="4"/>
      <c r="D370" s="4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customHeight="1">
      <c r="A371" s="1"/>
      <c r="B371" s="1"/>
      <c r="C371" s="4"/>
      <c r="D371" s="4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customHeight="1">
      <c r="A372" s="1"/>
      <c r="B372" s="1"/>
      <c r="C372" s="4"/>
      <c r="D372" s="4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customHeight="1">
      <c r="A373" s="1"/>
      <c r="B373" s="1"/>
      <c r="C373" s="4"/>
      <c r="D373" s="4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customHeight="1">
      <c r="A374" s="1"/>
      <c r="B374" s="1"/>
      <c r="C374" s="4"/>
      <c r="D374" s="4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customHeight="1">
      <c r="A375" s="1"/>
      <c r="B375" s="1"/>
      <c r="C375" s="4"/>
      <c r="D375" s="4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customHeight="1">
      <c r="A376" s="1"/>
      <c r="B376" s="1"/>
      <c r="C376" s="4"/>
      <c r="D376" s="4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customHeight="1">
      <c r="A377" s="1"/>
      <c r="B377" s="1"/>
      <c r="C377" s="4"/>
      <c r="D377" s="4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customHeight="1">
      <c r="A378" s="1"/>
      <c r="B378" s="1"/>
      <c r="C378" s="4"/>
      <c r="D378" s="4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customHeight="1">
      <c r="A379" s="1"/>
      <c r="B379" s="1"/>
      <c r="C379" s="4"/>
      <c r="D379" s="4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customHeight="1">
      <c r="A380" s="1"/>
      <c r="B380" s="1"/>
      <c r="C380" s="4"/>
      <c r="D380" s="4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customHeight="1">
      <c r="A381" s="1"/>
      <c r="B381" s="1"/>
      <c r="C381" s="4"/>
      <c r="D381" s="4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customHeight="1">
      <c r="A382" s="1"/>
      <c r="B382" s="1"/>
      <c r="C382" s="4"/>
      <c r="D382" s="4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customHeight="1">
      <c r="A383" s="1"/>
      <c r="B383" s="1"/>
      <c r="C383" s="4"/>
      <c r="D383" s="4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customHeight="1">
      <c r="A384" s="1"/>
      <c r="B384" s="1"/>
      <c r="C384" s="4"/>
      <c r="D384" s="4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customHeight="1">
      <c r="A385" s="1"/>
      <c r="B385" s="1"/>
      <c r="C385" s="4"/>
      <c r="D385" s="4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customHeight="1">
      <c r="A386" s="1"/>
      <c r="B386" s="1"/>
      <c r="C386" s="4"/>
      <c r="D386" s="4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customHeight="1">
      <c r="A387" s="1"/>
      <c r="B387" s="1"/>
      <c r="C387" s="4"/>
      <c r="D387" s="4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customHeight="1">
      <c r="A388" s="1"/>
      <c r="B388" s="1"/>
      <c r="C388" s="4"/>
      <c r="D388" s="4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customHeight="1">
      <c r="A389" s="1"/>
      <c r="B389" s="1"/>
      <c r="C389" s="4"/>
      <c r="D389" s="4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customHeight="1">
      <c r="A390" s="1"/>
      <c r="B390" s="1"/>
      <c r="C390" s="4"/>
      <c r="D390" s="4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customHeight="1">
      <c r="A391" s="1"/>
      <c r="B391" s="1"/>
      <c r="C391" s="4"/>
      <c r="D391" s="4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customHeight="1">
      <c r="A392" s="1"/>
      <c r="B392" s="1"/>
      <c r="C392" s="4"/>
      <c r="D392" s="4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customHeight="1">
      <c r="A393" s="1"/>
      <c r="B393" s="1"/>
      <c r="C393" s="4"/>
      <c r="D393" s="4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customHeight="1">
      <c r="A394" s="1"/>
      <c r="B394" s="1"/>
      <c r="C394" s="4"/>
      <c r="D394" s="4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customHeight="1">
      <c r="A395" s="1"/>
      <c r="B395" s="1"/>
      <c r="C395" s="4"/>
      <c r="D395" s="4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customHeight="1">
      <c r="A396" s="1"/>
      <c r="B396" s="1"/>
      <c r="C396" s="4"/>
      <c r="D396" s="4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customHeight="1">
      <c r="A397" s="1"/>
      <c r="B397" s="1"/>
      <c r="C397" s="4"/>
      <c r="D397" s="4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customHeight="1">
      <c r="A398" s="1"/>
      <c r="B398" s="1"/>
      <c r="C398" s="4"/>
      <c r="D398" s="4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customHeight="1">
      <c r="A399" s="1"/>
      <c r="B399" s="1"/>
      <c r="C399" s="4"/>
      <c r="D399" s="4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customHeight="1">
      <c r="A400" s="1"/>
      <c r="B400" s="1"/>
      <c r="C400" s="4"/>
      <c r="D400" s="4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customHeight="1">
      <c r="A401" s="1"/>
      <c r="B401" s="1"/>
      <c r="C401" s="4"/>
      <c r="D401" s="4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customHeight="1">
      <c r="A402" s="1"/>
      <c r="B402" s="1"/>
      <c r="C402" s="4"/>
      <c r="D402" s="4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customHeight="1">
      <c r="A403" s="1"/>
      <c r="B403" s="1"/>
      <c r="C403" s="4"/>
      <c r="D403" s="4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customHeight="1">
      <c r="A404" s="1"/>
      <c r="B404" s="1"/>
      <c r="C404" s="4"/>
      <c r="D404" s="4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customHeight="1">
      <c r="A405" s="1"/>
      <c r="B405" s="1"/>
      <c r="C405" s="4"/>
      <c r="D405" s="4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customHeight="1">
      <c r="A406" s="1"/>
      <c r="B406" s="1"/>
      <c r="C406" s="4"/>
      <c r="D406" s="4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customHeight="1">
      <c r="A407" s="1"/>
      <c r="B407" s="1"/>
      <c r="C407" s="4"/>
      <c r="D407" s="4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customHeight="1">
      <c r="A408" s="1"/>
      <c r="B408" s="1"/>
      <c r="C408" s="4"/>
      <c r="D408" s="4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customHeight="1">
      <c r="A409" s="1"/>
      <c r="B409" s="1"/>
      <c r="C409" s="4"/>
      <c r="D409" s="4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customHeight="1">
      <c r="A410" s="1"/>
      <c r="B410" s="1"/>
      <c r="C410" s="4"/>
      <c r="D410" s="4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customHeight="1">
      <c r="A411" s="1"/>
      <c r="B411" s="1"/>
      <c r="C411" s="4"/>
      <c r="D411" s="4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customHeight="1">
      <c r="A412" s="1"/>
      <c r="B412" s="1"/>
      <c r="C412" s="4"/>
      <c r="D412" s="4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customHeight="1">
      <c r="A413" s="1"/>
      <c r="B413" s="1"/>
      <c r="C413" s="4"/>
      <c r="D413" s="4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customHeight="1">
      <c r="A414" s="1"/>
      <c r="B414" s="1"/>
      <c r="C414" s="4"/>
      <c r="D414" s="4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customHeight="1">
      <c r="A415" s="1"/>
      <c r="B415" s="1"/>
      <c r="C415" s="4"/>
      <c r="D415" s="4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customHeight="1">
      <c r="A416" s="1"/>
      <c r="B416" s="1"/>
      <c r="C416" s="4"/>
      <c r="D416" s="4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customHeight="1">
      <c r="A417" s="1"/>
      <c r="B417" s="1"/>
      <c r="C417" s="4"/>
      <c r="D417" s="4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customHeight="1">
      <c r="A418" s="1"/>
      <c r="B418" s="1"/>
      <c r="C418" s="4"/>
      <c r="D418" s="4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customHeight="1">
      <c r="A419" s="1"/>
      <c r="B419" s="1"/>
      <c r="C419" s="4"/>
      <c r="D419" s="4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customHeight="1">
      <c r="A420" s="1"/>
      <c r="B420" s="1"/>
      <c r="C420" s="4"/>
      <c r="D420" s="4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customHeight="1">
      <c r="A421" s="1"/>
      <c r="B421" s="1"/>
      <c r="C421" s="4"/>
      <c r="D421" s="4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customHeight="1">
      <c r="A422" s="1"/>
      <c r="B422" s="1"/>
      <c r="C422" s="4"/>
      <c r="D422" s="4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customHeight="1">
      <c r="A423" s="1"/>
      <c r="B423" s="1"/>
      <c r="C423" s="4"/>
      <c r="D423" s="4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customHeight="1">
      <c r="A424" s="1"/>
      <c r="B424" s="1"/>
      <c r="C424" s="4"/>
      <c r="D424" s="4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customHeight="1">
      <c r="A425" s="1"/>
      <c r="B425" s="1"/>
      <c r="C425" s="4"/>
      <c r="D425" s="4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customHeight="1">
      <c r="A426" s="1"/>
      <c r="B426" s="1"/>
      <c r="C426" s="4"/>
      <c r="D426" s="4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customHeight="1">
      <c r="A427" s="1"/>
      <c r="B427" s="1"/>
      <c r="C427" s="4"/>
      <c r="D427" s="4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customHeight="1">
      <c r="A428" s="1"/>
      <c r="B428" s="1"/>
      <c r="C428" s="4"/>
      <c r="D428" s="4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customHeight="1">
      <c r="A429" s="1"/>
      <c r="B429" s="1"/>
      <c r="C429" s="4"/>
      <c r="D429" s="4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customHeight="1">
      <c r="A430" s="1"/>
      <c r="B430" s="1"/>
      <c r="C430" s="4"/>
      <c r="D430" s="4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customHeight="1">
      <c r="A431" s="1"/>
      <c r="B431" s="1"/>
      <c r="C431" s="4"/>
      <c r="D431" s="4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customHeight="1">
      <c r="A432" s="1"/>
      <c r="B432" s="1"/>
      <c r="C432" s="4"/>
      <c r="D432" s="4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customHeight="1">
      <c r="A433" s="1"/>
      <c r="B433" s="1"/>
      <c r="C433" s="4"/>
      <c r="D433" s="4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customHeight="1">
      <c r="A434" s="1"/>
      <c r="B434" s="1"/>
      <c r="C434" s="4"/>
      <c r="D434" s="4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customHeight="1">
      <c r="A435" s="1"/>
      <c r="B435" s="1"/>
      <c r="C435" s="4"/>
      <c r="D435" s="4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customHeight="1">
      <c r="A436" s="1"/>
      <c r="B436" s="1"/>
      <c r="C436" s="4"/>
      <c r="D436" s="4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customHeight="1">
      <c r="A437" s="1"/>
      <c r="B437" s="1"/>
      <c r="C437" s="4"/>
      <c r="D437" s="4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customHeight="1">
      <c r="A438" s="1"/>
      <c r="B438" s="1"/>
      <c r="C438" s="4"/>
      <c r="D438" s="4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customHeight="1">
      <c r="A439" s="1"/>
      <c r="B439" s="1"/>
      <c r="C439" s="4"/>
      <c r="D439" s="4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customHeight="1">
      <c r="A440" s="1"/>
      <c r="B440" s="1"/>
      <c r="C440" s="4"/>
      <c r="D440" s="4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customHeight="1">
      <c r="A441" s="1"/>
      <c r="B441" s="1"/>
      <c r="C441" s="4"/>
      <c r="D441" s="4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customHeight="1">
      <c r="A442" s="1"/>
      <c r="B442" s="1"/>
      <c r="C442" s="4"/>
      <c r="D442" s="4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customHeight="1">
      <c r="A443" s="1"/>
      <c r="B443" s="1"/>
      <c r="C443" s="4"/>
      <c r="D443" s="4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customHeight="1">
      <c r="A444" s="1"/>
      <c r="B444" s="1"/>
      <c r="C444" s="4"/>
      <c r="D444" s="4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customHeight="1">
      <c r="A445" s="1"/>
      <c r="B445" s="1"/>
      <c r="C445" s="4"/>
      <c r="D445" s="4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customHeight="1">
      <c r="A446" s="1"/>
      <c r="B446" s="1"/>
      <c r="C446" s="4"/>
      <c r="D446" s="4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customHeight="1">
      <c r="A447" s="1"/>
      <c r="B447" s="1"/>
      <c r="C447" s="4"/>
      <c r="D447" s="4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customHeight="1">
      <c r="A448" s="1"/>
      <c r="B448" s="1"/>
      <c r="C448" s="4"/>
      <c r="D448" s="4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customHeight="1">
      <c r="A449" s="1"/>
      <c r="B449" s="1"/>
      <c r="C449" s="4"/>
      <c r="D449" s="4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customHeight="1">
      <c r="A450" s="1"/>
      <c r="B450" s="1"/>
      <c r="C450" s="4"/>
      <c r="D450" s="4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customHeight="1">
      <c r="A451" s="1"/>
      <c r="B451" s="1"/>
      <c r="C451" s="4"/>
      <c r="D451" s="4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customHeight="1">
      <c r="A452" s="1"/>
      <c r="B452" s="1"/>
      <c r="C452" s="4"/>
      <c r="D452" s="4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customHeight="1">
      <c r="A453" s="1"/>
      <c r="B453" s="1"/>
      <c r="C453" s="4"/>
      <c r="D453" s="4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customHeight="1">
      <c r="A454" s="1"/>
      <c r="B454" s="1"/>
      <c r="C454" s="4"/>
      <c r="D454" s="4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customHeight="1">
      <c r="A455" s="1"/>
      <c r="B455" s="1"/>
      <c r="C455" s="4"/>
      <c r="D455" s="4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customHeight="1">
      <c r="A456" s="1"/>
      <c r="B456" s="1"/>
      <c r="C456" s="4"/>
      <c r="D456" s="4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customHeight="1">
      <c r="A457" s="1"/>
      <c r="B457" s="1"/>
      <c r="C457" s="4"/>
      <c r="D457" s="4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customHeight="1">
      <c r="A458" s="1"/>
      <c r="B458" s="1"/>
      <c r="C458" s="4"/>
      <c r="D458" s="4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customHeight="1">
      <c r="A459" s="1"/>
      <c r="B459" s="1"/>
      <c r="C459" s="4"/>
      <c r="D459" s="4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customHeight="1">
      <c r="A460" s="1"/>
      <c r="B460" s="1"/>
      <c r="C460" s="4"/>
      <c r="D460" s="4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customHeight="1">
      <c r="A461" s="1"/>
      <c r="B461" s="1"/>
      <c r="C461" s="4"/>
      <c r="D461" s="4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customHeight="1">
      <c r="A462" s="1"/>
      <c r="B462" s="1"/>
      <c r="C462" s="4"/>
      <c r="D462" s="4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customHeight="1">
      <c r="A463" s="1"/>
      <c r="B463" s="1"/>
      <c r="C463" s="4"/>
      <c r="D463" s="4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customHeight="1">
      <c r="A464" s="1"/>
      <c r="B464" s="1"/>
      <c r="C464" s="4"/>
      <c r="D464" s="4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customHeight="1">
      <c r="A465" s="1"/>
      <c r="B465" s="1"/>
      <c r="C465" s="4"/>
      <c r="D465" s="4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customHeight="1">
      <c r="A466" s="1"/>
      <c r="B466" s="1"/>
      <c r="C466" s="4"/>
      <c r="D466" s="4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customHeight="1">
      <c r="A467" s="1"/>
      <c r="B467" s="1"/>
      <c r="C467" s="4"/>
      <c r="D467" s="4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customHeight="1">
      <c r="A468" s="1"/>
      <c r="B468" s="1"/>
      <c r="C468" s="4"/>
      <c r="D468" s="4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customHeight="1">
      <c r="A469" s="1"/>
      <c r="B469" s="1"/>
      <c r="C469" s="4"/>
      <c r="D469" s="4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customHeight="1">
      <c r="A470" s="1"/>
      <c r="B470" s="1"/>
      <c r="C470" s="4"/>
      <c r="D470" s="4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customHeight="1">
      <c r="A471" s="1"/>
      <c r="B471" s="1"/>
      <c r="C471" s="4"/>
      <c r="D471" s="4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customHeight="1">
      <c r="A472" s="1"/>
      <c r="B472" s="1"/>
      <c r="C472" s="4"/>
      <c r="D472" s="4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customHeight="1">
      <c r="A473" s="1"/>
      <c r="B473" s="1"/>
      <c r="C473" s="4"/>
      <c r="D473" s="4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customHeight="1">
      <c r="A474" s="1"/>
      <c r="B474" s="1"/>
      <c r="C474" s="4"/>
      <c r="D474" s="4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customHeight="1">
      <c r="A475" s="1"/>
      <c r="B475" s="1"/>
      <c r="C475" s="4"/>
      <c r="D475" s="4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customHeight="1">
      <c r="A476" s="1"/>
      <c r="B476" s="1"/>
      <c r="C476" s="4"/>
      <c r="D476" s="4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customHeight="1">
      <c r="A477" s="1"/>
      <c r="B477" s="1"/>
      <c r="C477" s="4"/>
      <c r="D477" s="4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customHeight="1">
      <c r="A478" s="1"/>
      <c r="B478" s="1"/>
      <c r="C478" s="4"/>
      <c r="D478" s="4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customHeight="1">
      <c r="A479" s="1"/>
      <c r="B479" s="1"/>
      <c r="C479" s="4"/>
      <c r="D479" s="4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customHeight="1">
      <c r="A480" s="1"/>
      <c r="B480" s="1"/>
      <c r="C480" s="4"/>
      <c r="D480" s="4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customHeight="1">
      <c r="A481" s="1"/>
      <c r="B481" s="1"/>
      <c r="C481" s="4"/>
      <c r="D481" s="4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customHeight="1">
      <c r="A482" s="1"/>
      <c r="B482" s="1"/>
      <c r="C482" s="4"/>
      <c r="D482" s="4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customHeight="1">
      <c r="A483" s="1"/>
      <c r="B483" s="1"/>
      <c r="C483" s="4"/>
      <c r="D483" s="4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customHeight="1">
      <c r="A484" s="1"/>
      <c r="B484" s="1"/>
      <c r="C484" s="4"/>
      <c r="D484" s="4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customHeight="1">
      <c r="A485" s="1"/>
      <c r="B485" s="1"/>
      <c r="C485" s="4"/>
      <c r="D485" s="4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customHeight="1">
      <c r="A486" s="1"/>
      <c r="B486" s="1"/>
      <c r="C486" s="4"/>
      <c r="D486" s="4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customHeight="1">
      <c r="A487" s="1"/>
      <c r="B487" s="1"/>
      <c r="C487" s="4"/>
      <c r="D487" s="4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customHeight="1">
      <c r="A488" s="1"/>
      <c r="B488" s="1"/>
      <c r="C488" s="4"/>
      <c r="D488" s="4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customHeight="1">
      <c r="A489" s="1"/>
      <c r="B489" s="1"/>
      <c r="C489" s="4"/>
      <c r="D489" s="4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customHeight="1">
      <c r="A490" s="1"/>
      <c r="B490" s="1"/>
      <c r="C490" s="4"/>
      <c r="D490" s="4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customHeight="1">
      <c r="A491" s="1"/>
      <c r="B491" s="1"/>
      <c r="C491" s="4"/>
      <c r="D491" s="4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customHeight="1">
      <c r="A492" s="1"/>
      <c r="B492" s="1"/>
      <c r="C492" s="4"/>
      <c r="D492" s="4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customHeight="1">
      <c r="A493" s="1"/>
      <c r="B493" s="1"/>
      <c r="C493" s="4"/>
      <c r="D493" s="4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customHeight="1">
      <c r="A494" s="1"/>
      <c r="B494" s="1"/>
      <c r="C494" s="4"/>
      <c r="D494" s="4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customHeight="1">
      <c r="A495" s="1"/>
      <c r="B495" s="1"/>
      <c r="C495" s="4"/>
      <c r="D495" s="4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customHeight="1">
      <c r="A496" s="1"/>
      <c r="B496" s="1"/>
      <c r="C496" s="4"/>
      <c r="D496" s="4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customHeight="1">
      <c r="A497" s="1"/>
      <c r="B497" s="1"/>
      <c r="C497" s="4"/>
      <c r="D497" s="4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customHeight="1">
      <c r="A498" s="1"/>
      <c r="B498" s="1"/>
      <c r="C498" s="4"/>
      <c r="D498" s="4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customHeight="1">
      <c r="A499" s="1"/>
      <c r="B499" s="1"/>
      <c r="C499" s="4"/>
      <c r="D499" s="4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customHeight="1">
      <c r="A500" s="1"/>
      <c r="B500" s="1"/>
      <c r="C500" s="4"/>
      <c r="D500" s="4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customHeight="1">
      <c r="A501" s="1"/>
      <c r="B501" s="1"/>
      <c r="C501" s="4"/>
      <c r="D501" s="4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customHeight="1">
      <c r="A502" s="1"/>
      <c r="B502" s="1"/>
      <c r="C502" s="4"/>
      <c r="D502" s="4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customHeight="1">
      <c r="A503" s="1"/>
      <c r="B503" s="1"/>
      <c r="C503" s="4"/>
      <c r="D503" s="4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customHeight="1">
      <c r="A504" s="1"/>
      <c r="B504" s="1"/>
      <c r="C504" s="4"/>
      <c r="D504" s="4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customHeight="1">
      <c r="A505" s="1"/>
      <c r="B505" s="1"/>
      <c r="C505" s="4"/>
      <c r="D505" s="4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customHeight="1">
      <c r="A506" s="1"/>
      <c r="B506" s="1"/>
      <c r="C506" s="4"/>
      <c r="D506" s="4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customHeight="1">
      <c r="A507" s="1"/>
      <c r="B507" s="1"/>
      <c r="C507" s="4"/>
      <c r="D507" s="4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customHeight="1">
      <c r="A508" s="1"/>
      <c r="B508" s="1"/>
      <c r="C508" s="4"/>
      <c r="D508" s="4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customHeight="1">
      <c r="A509" s="1"/>
      <c r="B509" s="1"/>
      <c r="C509" s="4"/>
      <c r="D509" s="4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customHeight="1">
      <c r="A510" s="1"/>
      <c r="B510" s="1"/>
      <c r="C510" s="4"/>
      <c r="D510" s="4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customHeight="1">
      <c r="A511" s="1"/>
      <c r="B511" s="1"/>
      <c r="C511" s="4"/>
      <c r="D511" s="4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customHeight="1">
      <c r="A512" s="1"/>
      <c r="B512" s="1"/>
      <c r="C512" s="4"/>
      <c r="D512" s="4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customHeight="1">
      <c r="A513" s="1"/>
      <c r="B513" s="1"/>
      <c r="C513" s="4"/>
      <c r="D513" s="4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customHeight="1">
      <c r="A514" s="1"/>
      <c r="B514" s="1"/>
      <c r="C514" s="4"/>
      <c r="D514" s="4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customHeight="1">
      <c r="A515" s="1"/>
      <c r="B515" s="1"/>
      <c r="C515" s="4"/>
      <c r="D515" s="4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customHeight="1">
      <c r="A516" s="1"/>
      <c r="B516" s="1"/>
      <c r="C516" s="4"/>
      <c r="D516" s="4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customHeight="1">
      <c r="A517" s="1"/>
      <c r="B517" s="1"/>
      <c r="C517" s="4"/>
      <c r="D517" s="4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customHeight="1">
      <c r="A518" s="1"/>
      <c r="B518" s="1"/>
      <c r="C518" s="4"/>
      <c r="D518" s="4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customHeight="1">
      <c r="A519" s="1"/>
      <c r="B519" s="1"/>
      <c r="C519" s="4"/>
      <c r="D519" s="4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customHeight="1">
      <c r="A520" s="1"/>
      <c r="B520" s="1"/>
      <c r="C520" s="4"/>
      <c r="D520" s="4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customHeight="1">
      <c r="A521" s="1"/>
      <c r="B521" s="1"/>
      <c r="C521" s="4"/>
      <c r="D521" s="4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customHeight="1">
      <c r="A522" s="1"/>
      <c r="B522" s="1"/>
      <c r="C522" s="4"/>
      <c r="D522" s="4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customHeight="1">
      <c r="A523" s="1"/>
      <c r="B523" s="1"/>
      <c r="C523" s="4"/>
      <c r="D523" s="4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customHeight="1">
      <c r="A524" s="1"/>
      <c r="B524" s="1"/>
      <c r="C524" s="4"/>
      <c r="D524" s="4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customHeight="1">
      <c r="A525" s="1"/>
      <c r="B525" s="1"/>
      <c r="C525" s="4"/>
      <c r="D525" s="4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customHeight="1">
      <c r="A526" s="1"/>
      <c r="B526" s="1"/>
      <c r="C526" s="4"/>
      <c r="D526" s="4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customHeight="1">
      <c r="A527" s="1"/>
      <c r="B527" s="1"/>
      <c r="C527" s="4"/>
      <c r="D527" s="4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customHeight="1">
      <c r="A528" s="1"/>
      <c r="B528" s="1"/>
      <c r="C528" s="4"/>
      <c r="D528" s="4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customHeight="1">
      <c r="A529" s="1"/>
      <c r="B529" s="1"/>
      <c r="C529" s="4"/>
      <c r="D529" s="4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customHeight="1">
      <c r="A530" s="1"/>
      <c r="B530" s="1"/>
      <c r="C530" s="4"/>
      <c r="D530" s="4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customHeight="1">
      <c r="A531" s="1"/>
      <c r="B531" s="1"/>
      <c r="C531" s="4"/>
      <c r="D531" s="4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customHeight="1">
      <c r="A532" s="1"/>
      <c r="B532" s="1"/>
      <c r="C532" s="4"/>
      <c r="D532" s="4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customHeight="1">
      <c r="A533" s="1"/>
      <c r="B533" s="1"/>
      <c r="C533" s="4"/>
      <c r="D533" s="4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customHeight="1">
      <c r="A534" s="1"/>
      <c r="B534" s="1"/>
      <c r="C534" s="4"/>
      <c r="D534" s="4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customHeight="1">
      <c r="A535" s="1"/>
      <c r="B535" s="1"/>
      <c r="C535" s="4"/>
      <c r="D535" s="4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customHeight="1">
      <c r="A536" s="1"/>
      <c r="B536" s="1"/>
      <c r="C536" s="4"/>
      <c r="D536" s="4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customHeight="1">
      <c r="A537" s="1"/>
      <c r="B537" s="1"/>
      <c r="C537" s="4"/>
      <c r="D537" s="4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customHeight="1">
      <c r="A538" s="1"/>
      <c r="B538" s="1"/>
      <c r="C538" s="4"/>
      <c r="D538" s="4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customHeight="1">
      <c r="A539" s="1"/>
      <c r="B539" s="1"/>
      <c r="C539" s="4"/>
      <c r="D539" s="4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customHeight="1">
      <c r="A540" s="1"/>
      <c r="B540" s="1"/>
      <c r="C540" s="4"/>
      <c r="D540" s="4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customHeight="1">
      <c r="A541" s="1"/>
      <c r="B541" s="1"/>
      <c r="C541" s="4"/>
      <c r="D541" s="4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customHeight="1">
      <c r="A542" s="1"/>
      <c r="B542" s="1"/>
      <c r="C542" s="4"/>
      <c r="D542" s="4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customHeight="1">
      <c r="A543" s="1"/>
      <c r="B543" s="1"/>
      <c r="C543" s="4"/>
      <c r="D543" s="4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customHeight="1">
      <c r="A544" s="1"/>
      <c r="B544" s="1"/>
      <c r="C544" s="4"/>
      <c r="D544" s="4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customHeight="1">
      <c r="A545" s="1"/>
      <c r="B545" s="1"/>
      <c r="C545" s="4"/>
      <c r="D545" s="4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customHeight="1">
      <c r="A546" s="1"/>
      <c r="B546" s="1"/>
      <c r="C546" s="4"/>
      <c r="D546" s="4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customHeight="1">
      <c r="A547" s="1"/>
      <c r="B547" s="1"/>
      <c r="C547" s="4"/>
      <c r="D547" s="4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customHeight="1">
      <c r="A548" s="1"/>
      <c r="B548" s="1"/>
      <c r="C548" s="4"/>
      <c r="D548" s="4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customHeight="1">
      <c r="A549" s="1"/>
      <c r="B549" s="1"/>
      <c r="C549" s="4"/>
      <c r="D549" s="4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customHeight="1">
      <c r="A550" s="1"/>
      <c r="B550" s="1"/>
      <c r="C550" s="4"/>
      <c r="D550" s="4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customHeight="1">
      <c r="A551" s="1"/>
      <c r="B551" s="1"/>
      <c r="C551" s="4"/>
      <c r="D551" s="4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customHeight="1">
      <c r="A552" s="1"/>
      <c r="B552" s="1"/>
      <c r="C552" s="4"/>
      <c r="D552" s="4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customHeight="1">
      <c r="A553" s="1"/>
      <c r="B553" s="1"/>
      <c r="C553" s="4"/>
      <c r="D553" s="4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customHeight="1">
      <c r="A554" s="1"/>
      <c r="B554" s="1"/>
      <c r="C554" s="4"/>
      <c r="D554" s="4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customHeight="1">
      <c r="A555" s="1"/>
      <c r="B555" s="1"/>
      <c r="C555" s="4"/>
      <c r="D555" s="4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customHeight="1">
      <c r="A556" s="1"/>
      <c r="B556" s="1"/>
      <c r="C556" s="4"/>
      <c r="D556" s="4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customHeight="1">
      <c r="A557" s="1"/>
      <c r="B557" s="1"/>
      <c r="C557" s="4"/>
      <c r="D557" s="4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customHeight="1">
      <c r="A558" s="1"/>
      <c r="B558" s="1"/>
      <c r="C558" s="4"/>
      <c r="D558" s="4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customHeight="1">
      <c r="A559" s="1"/>
      <c r="B559" s="1"/>
      <c r="C559" s="4"/>
      <c r="D559" s="4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customHeight="1">
      <c r="A560" s="1"/>
      <c r="B560" s="1"/>
      <c r="C560" s="4"/>
      <c r="D560" s="4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customHeight="1">
      <c r="A561" s="1"/>
      <c r="B561" s="1"/>
      <c r="C561" s="4"/>
      <c r="D561" s="4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customHeight="1">
      <c r="A562" s="1"/>
      <c r="B562" s="1"/>
      <c r="C562" s="4"/>
      <c r="D562" s="4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customHeight="1">
      <c r="A563" s="1"/>
      <c r="B563" s="1"/>
      <c r="C563" s="4"/>
      <c r="D563" s="4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customHeight="1">
      <c r="A564" s="1"/>
      <c r="B564" s="1"/>
      <c r="C564" s="4"/>
      <c r="D564" s="4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customHeight="1">
      <c r="A565" s="1"/>
      <c r="B565" s="1"/>
      <c r="C565" s="4"/>
      <c r="D565" s="4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customHeight="1">
      <c r="A566" s="1"/>
      <c r="B566" s="1"/>
      <c r="C566" s="4"/>
      <c r="D566" s="4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customHeight="1">
      <c r="A567" s="1"/>
      <c r="B567" s="1"/>
      <c r="C567" s="4"/>
      <c r="D567" s="4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customHeight="1">
      <c r="A568" s="1"/>
      <c r="B568" s="1"/>
      <c r="C568" s="4"/>
      <c r="D568" s="4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customHeight="1">
      <c r="A569" s="1"/>
      <c r="B569" s="1"/>
      <c r="C569" s="4"/>
      <c r="D569" s="4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customHeight="1">
      <c r="A570" s="1"/>
      <c r="B570" s="1"/>
      <c r="C570" s="4"/>
      <c r="D570" s="4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customHeight="1">
      <c r="A571" s="1"/>
      <c r="B571" s="1"/>
      <c r="C571" s="4"/>
      <c r="D571" s="4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customHeight="1">
      <c r="A572" s="1"/>
      <c r="B572" s="1"/>
      <c r="C572" s="4"/>
      <c r="D572" s="4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customHeight="1">
      <c r="A573" s="1"/>
      <c r="B573" s="1"/>
      <c r="C573" s="4"/>
      <c r="D573" s="4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customHeight="1">
      <c r="A574" s="1"/>
      <c r="B574" s="1"/>
      <c r="C574" s="4"/>
      <c r="D574" s="4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customHeight="1">
      <c r="A575" s="1"/>
      <c r="B575" s="1"/>
      <c r="C575" s="4"/>
      <c r="D575" s="4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customHeight="1">
      <c r="A576" s="1"/>
      <c r="B576" s="1"/>
      <c r="C576" s="4"/>
      <c r="D576" s="4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customHeight="1">
      <c r="A577" s="1"/>
      <c r="B577" s="1"/>
      <c r="C577" s="4"/>
      <c r="D577" s="4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customHeight="1">
      <c r="A578" s="1"/>
      <c r="B578" s="1"/>
      <c r="C578" s="4"/>
      <c r="D578" s="4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customHeight="1">
      <c r="A579" s="1"/>
      <c r="B579" s="1"/>
      <c r="C579" s="4"/>
      <c r="D579" s="4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customHeight="1">
      <c r="A580" s="1"/>
      <c r="B580" s="1"/>
      <c r="C580" s="4"/>
      <c r="D580" s="4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customHeight="1">
      <c r="A581" s="1"/>
      <c r="B581" s="1"/>
      <c r="C581" s="4"/>
      <c r="D581" s="4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customHeight="1">
      <c r="A582" s="1"/>
      <c r="B582" s="1"/>
      <c r="C582" s="4"/>
      <c r="D582" s="4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customHeight="1">
      <c r="A583" s="1"/>
      <c r="B583" s="1"/>
      <c r="C583" s="4"/>
      <c r="D583" s="4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customHeight="1">
      <c r="A584" s="1"/>
      <c r="B584" s="1"/>
      <c r="C584" s="4"/>
      <c r="D584" s="4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customHeight="1">
      <c r="A585" s="1"/>
      <c r="B585" s="1"/>
      <c r="C585" s="4"/>
      <c r="D585" s="4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customHeight="1">
      <c r="A586" s="1"/>
      <c r="B586" s="1"/>
      <c r="C586" s="4"/>
      <c r="D586" s="4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customHeight="1">
      <c r="A587" s="1"/>
      <c r="B587" s="1"/>
      <c r="C587" s="4"/>
      <c r="D587" s="4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customHeight="1">
      <c r="A588" s="1"/>
      <c r="B588" s="1"/>
      <c r="C588" s="4"/>
      <c r="D588" s="4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customHeight="1">
      <c r="A589" s="1"/>
      <c r="B589" s="1"/>
      <c r="C589" s="4"/>
      <c r="D589" s="4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customHeight="1">
      <c r="A590" s="1"/>
      <c r="B590" s="1"/>
      <c r="C590" s="4"/>
      <c r="D590" s="4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customHeight="1">
      <c r="A591" s="1"/>
      <c r="B591" s="1"/>
      <c r="C591" s="4"/>
      <c r="D591" s="4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customHeight="1">
      <c r="A592" s="1"/>
      <c r="B592" s="1"/>
      <c r="C592" s="4"/>
      <c r="D592" s="4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customHeight="1">
      <c r="A593" s="1"/>
      <c r="B593" s="1"/>
      <c r="C593" s="4"/>
      <c r="D593" s="4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customHeight="1">
      <c r="A594" s="1"/>
      <c r="B594" s="1"/>
      <c r="C594" s="4"/>
      <c r="D594" s="4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customHeight="1">
      <c r="A595" s="1"/>
      <c r="B595" s="1"/>
      <c r="C595" s="4"/>
      <c r="D595" s="4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customHeight="1">
      <c r="A596" s="1"/>
      <c r="B596" s="1"/>
      <c r="C596" s="4"/>
      <c r="D596" s="4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customHeight="1">
      <c r="A597" s="1"/>
      <c r="B597" s="1"/>
      <c r="C597" s="4"/>
      <c r="D597" s="4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customHeight="1">
      <c r="A598" s="1"/>
      <c r="B598" s="1"/>
      <c r="C598" s="4"/>
      <c r="D598" s="4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customHeight="1">
      <c r="A599" s="1"/>
      <c r="B599" s="1"/>
      <c r="C599" s="4"/>
      <c r="D599" s="4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customHeight="1">
      <c r="A600" s="1"/>
      <c r="B600" s="1"/>
      <c r="C600" s="4"/>
      <c r="D600" s="4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customHeight="1">
      <c r="A601" s="1"/>
      <c r="B601" s="1"/>
      <c r="C601" s="4"/>
      <c r="D601" s="4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customHeight="1">
      <c r="A602" s="1"/>
      <c r="B602" s="1"/>
      <c r="C602" s="4"/>
      <c r="D602" s="4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customHeight="1">
      <c r="A603" s="1"/>
      <c r="B603" s="1"/>
      <c r="C603" s="4"/>
      <c r="D603" s="4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customHeight="1">
      <c r="A604" s="1"/>
      <c r="B604" s="1"/>
      <c r="C604" s="4"/>
      <c r="D604" s="4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customHeight="1">
      <c r="A605" s="1"/>
      <c r="B605" s="1"/>
      <c r="C605" s="4"/>
      <c r="D605" s="4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customHeight="1">
      <c r="A606" s="1"/>
      <c r="B606" s="1"/>
      <c r="C606" s="4"/>
      <c r="D606" s="4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customHeight="1">
      <c r="A607" s="1"/>
      <c r="B607" s="1"/>
      <c r="C607" s="4"/>
      <c r="D607" s="4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customHeight="1">
      <c r="A608" s="1"/>
      <c r="B608" s="1"/>
      <c r="C608" s="4"/>
      <c r="D608" s="4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customHeight="1">
      <c r="A609" s="1"/>
      <c r="B609" s="1"/>
      <c r="C609" s="4"/>
      <c r="D609" s="4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customHeight="1">
      <c r="A610" s="1"/>
      <c r="B610" s="1"/>
      <c r="C610" s="4"/>
      <c r="D610" s="4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customHeight="1">
      <c r="A611" s="1"/>
      <c r="B611" s="1"/>
      <c r="C611" s="4"/>
      <c r="D611" s="4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customHeight="1">
      <c r="A612" s="1"/>
      <c r="B612" s="1"/>
      <c r="C612" s="4"/>
      <c r="D612" s="4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customHeight="1">
      <c r="A613" s="1"/>
      <c r="B613" s="1"/>
      <c r="C613" s="4"/>
      <c r="D613" s="4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customHeight="1">
      <c r="A614" s="1"/>
      <c r="B614" s="1"/>
      <c r="C614" s="4"/>
      <c r="D614" s="4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customHeight="1">
      <c r="A615" s="1"/>
      <c r="B615" s="1"/>
      <c r="C615" s="4"/>
      <c r="D615" s="4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customHeight="1">
      <c r="A616" s="1"/>
      <c r="B616" s="1"/>
      <c r="C616" s="4"/>
      <c r="D616" s="4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customHeight="1">
      <c r="A617" s="1"/>
      <c r="B617" s="1"/>
      <c r="C617" s="4"/>
      <c r="D617" s="4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customHeight="1">
      <c r="A618" s="1"/>
      <c r="B618" s="1"/>
      <c r="C618" s="4"/>
      <c r="D618" s="4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customHeight="1">
      <c r="A619" s="1"/>
      <c r="B619" s="1"/>
      <c r="C619" s="4"/>
      <c r="D619" s="4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customHeight="1">
      <c r="A620" s="1"/>
      <c r="B620" s="1"/>
      <c r="C620" s="4"/>
      <c r="D620" s="4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customHeight="1">
      <c r="A621" s="1"/>
      <c r="B621" s="1"/>
      <c r="C621" s="4"/>
      <c r="D621" s="4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customHeight="1">
      <c r="A622" s="1"/>
      <c r="B622" s="1"/>
      <c r="C622" s="4"/>
      <c r="D622" s="4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customHeight="1">
      <c r="A623" s="1"/>
      <c r="B623" s="1"/>
      <c r="C623" s="4"/>
      <c r="D623" s="4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customHeight="1">
      <c r="A624" s="1"/>
      <c r="B624" s="1"/>
      <c r="C624" s="4"/>
      <c r="D624" s="4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customHeight="1">
      <c r="A625" s="1"/>
      <c r="B625" s="1"/>
      <c r="C625" s="4"/>
      <c r="D625" s="4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customHeight="1">
      <c r="A626" s="1"/>
      <c r="B626" s="1"/>
      <c r="C626" s="4"/>
      <c r="D626" s="4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customHeight="1">
      <c r="A627" s="1"/>
      <c r="B627" s="1"/>
      <c r="C627" s="4"/>
      <c r="D627" s="4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customHeight="1">
      <c r="A628" s="1"/>
      <c r="B628" s="1"/>
      <c r="C628" s="4"/>
      <c r="D628" s="4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customHeight="1">
      <c r="A629" s="1"/>
      <c r="B629" s="1"/>
      <c r="C629" s="4"/>
      <c r="D629" s="4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customHeight="1">
      <c r="A630" s="1"/>
      <c r="B630" s="1"/>
      <c r="C630" s="4"/>
      <c r="D630" s="4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customHeight="1">
      <c r="A631" s="1"/>
      <c r="B631" s="1"/>
      <c r="C631" s="4"/>
      <c r="D631" s="4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customHeight="1">
      <c r="A632" s="1"/>
      <c r="B632" s="1"/>
      <c r="C632" s="4"/>
      <c r="D632" s="4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customHeight="1">
      <c r="A633" s="1"/>
      <c r="B633" s="1"/>
      <c r="C633" s="4"/>
      <c r="D633" s="4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customHeight="1">
      <c r="A634" s="1"/>
      <c r="B634" s="1"/>
      <c r="C634" s="4"/>
      <c r="D634" s="4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customHeight="1">
      <c r="A635" s="1"/>
      <c r="B635" s="1"/>
      <c r="C635" s="4"/>
      <c r="D635" s="4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customHeight="1">
      <c r="A636" s="1"/>
      <c r="B636" s="1"/>
      <c r="C636" s="4"/>
      <c r="D636" s="4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customHeight="1">
      <c r="A637" s="1"/>
      <c r="B637" s="1"/>
      <c r="C637" s="4"/>
      <c r="D637" s="4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customHeight="1">
      <c r="A638" s="1"/>
      <c r="B638" s="1"/>
      <c r="C638" s="4"/>
      <c r="D638" s="4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customHeight="1">
      <c r="A639" s="1"/>
      <c r="B639" s="1"/>
      <c r="C639" s="4"/>
      <c r="D639" s="4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customHeight="1">
      <c r="A640" s="1"/>
      <c r="B640" s="1"/>
      <c r="C640" s="4"/>
      <c r="D640" s="4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customHeight="1">
      <c r="A641" s="1"/>
      <c r="B641" s="1"/>
      <c r="C641" s="4"/>
      <c r="D641" s="4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customHeight="1">
      <c r="A642" s="1"/>
      <c r="B642" s="1"/>
      <c r="C642" s="4"/>
      <c r="D642" s="4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customHeight="1">
      <c r="A643" s="1"/>
      <c r="B643" s="1"/>
      <c r="C643" s="4"/>
      <c r="D643" s="4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customHeight="1">
      <c r="A644" s="1"/>
      <c r="B644" s="1"/>
      <c r="C644" s="4"/>
      <c r="D644" s="4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customHeight="1">
      <c r="A645" s="1"/>
      <c r="B645" s="1"/>
      <c r="C645" s="4"/>
      <c r="D645" s="4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customHeight="1">
      <c r="A646" s="1"/>
      <c r="B646" s="1"/>
      <c r="C646" s="4"/>
      <c r="D646" s="4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customHeight="1">
      <c r="A647" s="1"/>
      <c r="B647" s="1"/>
      <c r="C647" s="4"/>
      <c r="D647" s="4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customHeight="1">
      <c r="A648" s="1"/>
      <c r="B648" s="1"/>
      <c r="C648" s="4"/>
      <c r="D648" s="4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customHeight="1">
      <c r="A649" s="1"/>
      <c r="B649" s="1"/>
      <c r="C649" s="4"/>
      <c r="D649" s="4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customHeight="1">
      <c r="A650" s="1"/>
      <c r="B650" s="1"/>
      <c r="C650" s="4"/>
      <c r="D650" s="4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customHeight="1">
      <c r="A651" s="1"/>
      <c r="B651" s="1"/>
      <c r="C651" s="4"/>
      <c r="D651" s="4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customHeight="1">
      <c r="A652" s="1"/>
      <c r="B652" s="1"/>
      <c r="C652" s="4"/>
      <c r="D652" s="4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customHeight="1">
      <c r="A653" s="1"/>
      <c r="B653" s="1"/>
      <c r="C653" s="4"/>
      <c r="D653" s="4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customHeight="1">
      <c r="A654" s="1"/>
      <c r="B654" s="1"/>
      <c r="C654" s="4"/>
      <c r="D654" s="4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customHeight="1">
      <c r="A655" s="1"/>
      <c r="B655" s="1"/>
      <c r="C655" s="4"/>
      <c r="D655" s="4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customHeight="1">
      <c r="A656" s="1"/>
      <c r="B656" s="1"/>
      <c r="C656" s="4"/>
      <c r="D656" s="4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customHeight="1">
      <c r="A657" s="1"/>
      <c r="B657" s="1"/>
      <c r="C657" s="4"/>
      <c r="D657" s="4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customHeight="1">
      <c r="A658" s="1"/>
      <c r="B658" s="1"/>
      <c r="C658" s="4"/>
      <c r="D658" s="4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customHeight="1">
      <c r="A659" s="1"/>
      <c r="B659" s="1"/>
      <c r="C659" s="4"/>
      <c r="D659" s="4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customHeight="1">
      <c r="A660" s="1"/>
      <c r="B660" s="1"/>
      <c r="C660" s="4"/>
      <c r="D660" s="4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customHeight="1">
      <c r="A661" s="1"/>
      <c r="B661" s="1"/>
      <c r="C661" s="4"/>
      <c r="D661" s="4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customHeight="1">
      <c r="A662" s="1"/>
      <c r="B662" s="1"/>
      <c r="C662" s="4"/>
      <c r="D662" s="4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customHeight="1">
      <c r="A663" s="1"/>
      <c r="B663" s="1"/>
      <c r="C663" s="4"/>
      <c r="D663" s="4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customHeight="1">
      <c r="A664" s="1"/>
      <c r="B664" s="1"/>
      <c r="C664" s="4"/>
      <c r="D664" s="4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customHeight="1">
      <c r="A665" s="1"/>
      <c r="B665" s="1"/>
      <c r="C665" s="4"/>
      <c r="D665" s="4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customHeight="1">
      <c r="A666" s="1"/>
      <c r="B666" s="1"/>
      <c r="C666" s="4"/>
      <c r="D666" s="4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customHeight="1">
      <c r="A667" s="1"/>
      <c r="B667" s="1"/>
      <c r="C667" s="4"/>
      <c r="D667" s="4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customHeight="1">
      <c r="A668" s="1"/>
      <c r="B668" s="1"/>
      <c r="C668" s="4"/>
      <c r="D668" s="4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customHeight="1">
      <c r="A669" s="1"/>
      <c r="B669" s="1"/>
      <c r="C669" s="4"/>
      <c r="D669" s="4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customHeight="1">
      <c r="A670" s="1"/>
      <c r="B670" s="1"/>
      <c r="C670" s="4"/>
      <c r="D670" s="4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customHeight="1">
      <c r="A671" s="1"/>
      <c r="B671" s="1"/>
      <c r="C671" s="4"/>
      <c r="D671" s="4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customHeight="1">
      <c r="A672" s="1"/>
      <c r="B672" s="1"/>
      <c r="C672" s="4"/>
      <c r="D672" s="4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customHeight="1">
      <c r="A673" s="1"/>
      <c r="B673" s="1"/>
      <c r="C673" s="4"/>
      <c r="D673" s="4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customHeight="1">
      <c r="A674" s="1"/>
      <c r="B674" s="1"/>
      <c r="C674" s="4"/>
      <c r="D674" s="4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customHeight="1">
      <c r="A675" s="1"/>
      <c r="B675" s="1"/>
      <c r="C675" s="4"/>
      <c r="D675" s="4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customHeight="1">
      <c r="A676" s="1"/>
      <c r="B676" s="1"/>
      <c r="C676" s="4"/>
      <c r="D676" s="4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customHeight="1">
      <c r="A677" s="1"/>
      <c r="B677" s="1"/>
      <c r="C677" s="4"/>
      <c r="D677" s="4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customHeight="1">
      <c r="A678" s="1"/>
      <c r="B678" s="1"/>
      <c r="C678" s="4"/>
      <c r="D678" s="4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customHeight="1">
      <c r="A679" s="1"/>
      <c r="B679" s="1"/>
      <c r="C679" s="4"/>
      <c r="D679" s="4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customHeight="1">
      <c r="A680" s="1"/>
      <c r="B680" s="1"/>
      <c r="C680" s="4"/>
      <c r="D680" s="4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customHeight="1">
      <c r="A681" s="1"/>
      <c r="B681" s="1"/>
      <c r="C681" s="4"/>
      <c r="D681" s="4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customHeight="1">
      <c r="A682" s="1"/>
      <c r="B682" s="1"/>
      <c r="C682" s="4"/>
      <c r="D682" s="4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customHeight="1">
      <c r="A683" s="1"/>
      <c r="B683" s="1"/>
      <c r="C683" s="4"/>
      <c r="D683" s="4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customHeight="1">
      <c r="A684" s="1"/>
      <c r="B684" s="1"/>
      <c r="C684" s="4"/>
      <c r="D684" s="4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customHeight="1">
      <c r="A685" s="1"/>
      <c r="B685" s="1"/>
      <c r="C685" s="4"/>
      <c r="D685" s="4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customHeight="1">
      <c r="A686" s="1"/>
      <c r="B686" s="1"/>
      <c r="C686" s="4"/>
      <c r="D686" s="4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customHeight="1">
      <c r="A687" s="1"/>
      <c r="B687" s="1"/>
      <c r="C687" s="4"/>
      <c r="D687" s="4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customHeight="1">
      <c r="A688" s="1"/>
      <c r="B688" s="1"/>
      <c r="C688" s="4"/>
      <c r="D688" s="4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customHeight="1">
      <c r="A689" s="1"/>
      <c r="B689" s="1"/>
      <c r="C689" s="4"/>
      <c r="D689" s="4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customHeight="1">
      <c r="A690" s="1"/>
      <c r="B690" s="1"/>
      <c r="C690" s="4"/>
      <c r="D690" s="4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customHeight="1">
      <c r="A691" s="1"/>
      <c r="B691" s="1"/>
      <c r="C691" s="4"/>
      <c r="D691" s="4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customHeight="1">
      <c r="A692" s="1"/>
      <c r="B692" s="1"/>
      <c r="C692" s="4"/>
      <c r="D692" s="4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customHeight="1">
      <c r="A693" s="1"/>
      <c r="B693" s="1"/>
      <c r="C693" s="4"/>
      <c r="D693" s="4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customHeight="1">
      <c r="A694" s="1"/>
      <c r="B694" s="1"/>
      <c r="C694" s="4"/>
      <c r="D694" s="4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customHeight="1">
      <c r="A695" s="1"/>
      <c r="B695" s="1"/>
      <c r="C695" s="4"/>
      <c r="D695" s="4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customHeight="1">
      <c r="A696" s="1"/>
      <c r="B696" s="1"/>
      <c r="C696" s="4"/>
      <c r="D696" s="4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customHeight="1">
      <c r="A697" s="1"/>
      <c r="B697" s="1"/>
      <c r="C697" s="4"/>
      <c r="D697" s="4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customHeight="1">
      <c r="A698" s="1"/>
      <c r="B698" s="1"/>
      <c r="C698" s="4"/>
      <c r="D698" s="4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customHeight="1">
      <c r="A699" s="1"/>
      <c r="B699" s="1"/>
      <c r="C699" s="4"/>
      <c r="D699" s="4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customHeight="1">
      <c r="A700" s="1"/>
      <c r="B700" s="1"/>
      <c r="C700" s="4"/>
      <c r="D700" s="4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customHeight="1">
      <c r="A701" s="1"/>
      <c r="B701" s="1"/>
      <c r="C701" s="4"/>
      <c r="D701" s="4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customHeight="1">
      <c r="A702" s="1"/>
      <c r="B702" s="1"/>
      <c r="C702" s="4"/>
      <c r="D702" s="4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customHeight="1">
      <c r="A703" s="1"/>
      <c r="B703" s="1"/>
      <c r="C703" s="4"/>
      <c r="D703" s="4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customHeight="1">
      <c r="A704" s="1"/>
      <c r="B704" s="1"/>
      <c r="C704" s="4"/>
      <c r="D704" s="4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customHeight="1">
      <c r="A705" s="1"/>
      <c r="B705" s="1"/>
      <c r="C705" s="4"/>
      <c r="D705" s="4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customHeight="1">
      <c r="A706" s="1"/>
      <c r="B706" s="1"/>
      <c r="C706" s="4"/>
      <c r="D706" s="4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customHeight="1">
      <c r="A707" s="1"/>
      <c r="B707" s="1"/>
      <c r="C707" s="4"/>
      <c r="D707" s="4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customHeight="1">
      <c r="A708" s="1"/>
      <c r="B708" s="1"/>
      <c r="C708" s="4"/>
      <c r="D708" s="4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customHeight="1">
      <c r="A709" s="1"/>
      <c r="B709" s="1"/>
      <c r="C709" s="4"/>
      <c r="D709" s="4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customHeight="1">
      <c r="A710" s="1"/>
      <c r="B710" s="1"/>
      <c r="C710" s="4"/>
      <c r="D710" s="4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customHeight="1">
      <c r="A711" s="1"/>
      <c r="B711" s="1"/>
      <c r="C711" s="4"/>
      <c r="D711" s="4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customHeight="1">
      <c r="A712" s="1"/>
      <c r="B712" s="1"/>
      <c r="C712" s="4"/>
      <c r="D712" s="4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customHeight="1">
      <c r="A713" s="1"/>
      <c r="B713" s="1"/>
      <c r="C713" s="4"/>
      <c r="D713" s="4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customHeight="1">
      <c r="A714" s="1"/>
      <c r="B714" s="1"/>
      <c r="C714" s="4"/>
      <c r="D714" s="4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customHeight="1">
      <c r="A715" s="1"/>
      <c r="B715" s="1"/>
      <c r="C715" s="4"/>
      <c r="D715" s="4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customHeight="1">
      <c r="A716" s="1"/>
      <c r="B716" s="1"/>
      <c r="C716" s="4"/>
      <c r="D716" s="4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customHeight="1">
      <c r="A717" s="1"/>
      <c r="B717" s="1"/>
      <c r="C717" s="4"/>
      <c r="D717" s="4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customHeight="1">
      <c r="A718" s="1"/>
      <c r="B718" s="1"/>
      <c r="C718" s="4"/>
      <c r="D718" s="4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customHeight="1">
      <c r="A719" s="1"/>
      <c r="B719" s="1"/>
      <c r="C719" s="4"/>
      <c r="D719" s="4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customHeight="1">
      <c r="A720" s="1"/>
      <c r="B720" s="1"/>
      <c r="C720" s="4"/>
      <c r="D720" s="4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customHeight="1">
      <c r="A721" s="1"/>
      <c r="B721" s="1"/>
      <c r="C721" s="4"/>
      <c r="D721" s="4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customHeight="1">
      <c r="A722" s="1"/>
      <c r="B722" s="1"/>
      <c r="C722" s="4"/>
      <c r="D722" s="4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customHeight="1">
      <c r="A723" s="1"/>
      <c r="B723" s="1"/>
      <c r="C723" s="4"/>
      <c r="D723" s="4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customHeight="1">
      <c r="A724" s="1"/>
      <c r="B724" s="1"/>
      <c r="C724" s="4"/>
      <c r="D724" s="4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customHeight="1">
      <c r="A725" s="1"/>
      <c r="B725" s="1"/>
      <c r="C725" s="4"/>
      <c r="D725" s="4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customHeight="1">
      <c r="A726" s="1"/>
      <c r="B726" s="1"/>
      <c r="C726" s="4"/>
      <c r="D726" s="4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customHeight="1">
      <c r="A727" s="1"/>
      <c r="B727" s="1"/>
      <c r="C727" s="4"/>
      <c r="D727" s="4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customHeight="1">
      <c r="A728" s="1"/>
      <c r="B728" s="1"/>
      <c r="C728" s="4"/>
      <c r="D728" s="4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customHeight="1">
      <c r="A729" s="1"/>
      <c r="B729" s="1"/>
      <c r="C729" s="4"/>
      <c r="D729" s="4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customHeight="1">
      <c r="A730" s="1"/>
      <c r="B730" s="1"/>
      <c r="C730" s="4"/>
      <c r="D730" s="4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customHeight="1">
      <c r="A731" s="1"/>
      <c r="B731" s="1"/>
      <c r="C731" s="4"/>
      <c r="D731" s="4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customHeight="1">
      <c r="A732" s="1"/>
      <c r="B732" s="1"/>
      <c r="C732" s="4"/>
      <c r="D732" s="4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customHeight="1">
      <c r="A733" s="1"/>
      <c r="B733" s="1"/>
      <c r="C733" s="4"/>
      <c r="D733" s="4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customHeight="1">
      <c r="A734" s="1"/>
      <c r="B734" s="1"/>
      <c r="C734" s="4"/>
      <c r="D734" s="4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customHeight="1">
      <c r="A735" s="1"/>
      <c r="B735" s="1"/>
      <c r="C735" s="4"/>
      <c r="D735" s="4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customHeight="1">
      <c r="A736" s="1"/>
      <c r="B736" s="1"/>
      <c r="C736" s="4"/>
      <c r="D736" s="4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customHeight="1">
      <c r="A737" s="1"/>
      <c r="B737" s="1"/>
      <c r="C737" s="4"/>
      <c r="D737" s="4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customHeight="1">
      <c r="A738" s="1"/>
      <c r="B738" s="1"/>
      <c r="C738" s="4"/>
      <c r="D738" s="4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customHeight="1">
      <c r="A739" s="1"/>
      <c r="B739" s="1"/>
      <c r="C739" s="4"/>
      <c r="D739" s="4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customHeight="1">
      <c r="A740" s="1"/>
      <c r="B740" s="1"/>
      <c r="C740" s="4"/>
      <c r="D740" s="4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customHeight="1">
      <c r="A741" s="1"/>
      <c r="B741" s="1"/>
      <c r="C741" s="4"/>
      <c r="D741" s="4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customHeight="1">
      <c r="A742" s="1"/>
      <c r="B742" s="1"/>
      <c r="C742" s="4"/>
      <c r="D742" s="4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customHeight="1">
      <c r="A743" s="1"/>
      <c r="B743" s="1"/>
      <c r="C743" s="4"/>
      <c r="D743" s="4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customHeight="1">
      <c r="A744" s="1"/>
      <c r="B744" s="1"/>
      <c r="C744" s="4"/>
      <c r="D744" s="4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customHeight="1">
      <c r="A745" s="1"/>
      <c r="B745" s="1"/>
      <c r="C745" s="4"/>
      <c r="D745" s="4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customHeight="1">
      <c r="A746" s="1"/>
      <c r="B746" s="1"/>
      <c r="C746" s="4"/>
      <c r="D746" s="4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customHeight="1">
      <c r="A747" s="1"/>
      <c r="B747" s="1"/>
      <c r="C747" s="4"/>
      <c r="D747" s="4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customHeight="1">
      <c r="A748" s="1"/>
      <c r="B748" s="1"/>
      <c r="C748" s="4"/>
      <c r="D748" s="4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customHeight="1">
      <c r="A749" s="1"/>
      <c r="B749" s="1"/>
      <c r="C749" s="4"/>
      <c r="D749" s="4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customHeight="1">
      <c r="A750" s="1"/>
      <c r="B750" s="1"/>
      <c r="C750" s="4"/>
      <c r="D750" s="4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customHeight="1">
      <c r="A751" s="1"/>
      <c r="B751" s="1"/>
      <c r="C751" s="4"/>
      <c r="D751" s="4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customHeight="1">
      <c r="A752" s="1"/>
      <c r="B752" s="1"/>
      <c r="C752" s="4"/>
      <c r="D752" s="4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customHeight="1">
      <c r="A753" s="1"/>
      <c r="B753" s="1"/>
      <c r="C753" s="4"/>
      <c r="D753" s="4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customHeight="1">
      <c r="A754" s="1"/>
      <c r="B754" s="1"/>
      <c r="C754" s="4"/>
      <c r="D754" s="4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customHeight="1">
      <c r="A755" s="1"/>
      <c r="B755" s="1"/>
      <c r="C755" s="4"/>
      <c r="D755" s="4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customHeight="1">
      <c r="A756" s="1"/>
      <c r="B756" s="1"/>
      <c r="C756" s="4"/>
      <c r="D756" s="4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customHeight="1">
      <c r="A757" s="1"/>
      <c r="B757" s="1"/>
      <c r="C757" s="4"/>
      <c r="D757" s="4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customHeight="1">
      <c r="A758" s="1"/>
      <c r="B758" s="1"/>
      <c r="C758" s="4"/>
      <c r="D758" s="4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customHeight="1">
      <c r="A759" s="1"/>
      <c r="B759" s="1"/>
      <c r="C759" s="4"/>
      <c r="D759" s="4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customHeight="1">
      <c r="A760" s="1"/>
      <c r="B760" s="1"/>
      <c r="C760" s="4"/>
      <c r="D760" s="4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customHeight="1">
      <c r="A761" s="1"/>
      <c r="B761" s="1"/>
      <c r="C761" s="4"/>
      <c r="D761" s="4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customHeight="1">
      <c r="A762" s="1"/>
      <c r="B762" s="1"/>
      <c r="C762" s="4"/>
      <c r="D762" s="4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customHeight="1">
      <c r="A763" s="1"/>
      <c r="B763" s="1"/>
      <c r="C763" s="4"/>
      <c r="D763" s="4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customHeight="1">
      <c r="A764" s="1"/>
      <c r="B764" s="1"/>
      <c r="C764" s="4"/>
      <c r="D764" s="4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customHeight="1">
      <c r="A765" s="1"/>
      <c r="B765" s="1"/>
      <c r="C765" s="4"/>
      <c r="D765" s="4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customHeight="1">
      <c r="A766" s="1"/>
      <c r="B766" s="1"/>
      <c r="C766" s="4"/>
      <c r="D766" s="4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customHeight="1">
      <c r="A767" s="1"/>
      <c r="B767" s="1"/>
      <c r="C767" s="4"/>
      <c r="D767" s="4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customHeight="1">
      <c r="A768" s="1"/>
      <c r="B768" s="1"/>
      <c r="C768" s="4"/>
      <c r="D768" s="4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customHeight="1">
      <c r="A769" s="1"/>
      <c r="B769" s="1"/>
      <c r="C769" s="4"/>
      <c r="D769" s="4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customHeight="1">
      <c r="A770" s="1"/>
      <c r="B770" s="1"/>
      <c r="C770" s="4"/>
      <c r="D770" s="4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customHeight="1">
      <c r="A771" s="1"/>
      <c r="B771" s="1"/>
      <c r="C771" s="4"/>
      <c r="D771" s="4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customHeight="1">
      <c r="A772" s="1"/>
      <c r="B772" s="1"/>
      <c r="C772" s="4"/>
      <c r="D772" s="4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customHeight="1">
      <c r="A773" s="1"/>
      <c r="B773" s="1"/>
      <c r="C773" s="4"/>
      <c r="D773" s="4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customHeight="1">
      <c r="A774" s="1"/>
      <c r="B774" s="1"/>
      <c r="C774" s="4"/>
      <c r="D774" s="4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customHeight="1">
      <c r="A775" s="1"/>
      <c r="B775" s="1"/>
      <c r="C775" s="4"/>
      <c r="D775" s="4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customHeight="1">
      <c r="A776" s="1"/>
      <c r="B776" s="1"/>
      <c r="C776" s="4"/>
      <c r="D776" s="4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customHeight="1">
      <c r="A777" s="1"/>
      <c r="B777" s="1"/>
      <c r="C777" s="4"/>
      <c r="D777" s="4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customHeight="1">
      <c r="A778" s="1"/>
      <c r="B778" s="1"/>
      <c r="C778" s="4"/>
      <c r="D778" s="4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customHeight="1">
      <c r="A779" s="1"/>
      <c r="B779" s="1"/>
      <c r="C779" s="4"/>
      <c r="D779" s="4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customHeight="1">
      <c r="A780" s="1"/>
      <c r="B780" s="1"/>
      <c r="C780" s="4"/>
      <c r="D780" s="4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customHeight="1">
      <c r="A781" s="1"/>
      <c r="B781" s="1"/>
      <c r="C781" s="4"/>
      <c r="D781" s="4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customHeight="1">
      <c r="A782" s="1"/>
      <c r="B782" s="1"/>
      <c r="C782" s="4"/>
      <c r="D782" s="4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customHeight="1">
      <c r="A783" s="1"/>
      <c r="B783" s="1"/>
      <c r="C783" s="4"/>
      <c r="D783" s="4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customHeight="1">
      <c r="A784" s="1"/>
      <c r="B784" s="1"/>
      <c r="C784" s="4"/>
      <c r="D784" s="4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customHeight="1">
      <c r="A785" s="1"/>
      <c r="B785" s="1"/>
      <c r="C785" s="4"/>
      <c r="D785" s="4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customHeight="1">
      <c r="A786" s="1"/>
      <c r="B786" s="1"/>
      <c r="C786" s="4"/>
      <c r="D786" s="4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customHeight="1">
      <c r="A787" s="1"/>
      <c r="B787" s="1"/>
      <c r="C787" s="4"/>
      <c r="D787" s="4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customHeight="1">
      <c r="A788" s="1"/>
      <c r="B788" s="1"/>
      <c r="C788" s="4"/>
      <c r="D788" s="4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customHeight="1">
      <c r="A789" s="1"/>
      <c r="B789" s="1"/>
      <c r="C789" s="4"/>
      <c r="D789" s="4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customHeight="1">
      <c r="A790" s="1"/>
      <c r="B790" s="1"/>
      <c r="C790" s="4"/>
      <c r="D790" s="4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customHeight="1">
      <c r="A791" s="1"/>
      <c r="B791" s="1"/>
      <c r="C791" s="4"/>
      <c r="D791" s="4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customHeight="1">
      <c r="A792" s="1"/>
      <c r="B792" s="1"/>
      <c r="C792" s="4"/>
      <c r="D792" s="4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customHeight="1">
      <c r="A793" s="1"/>
      <c r="B793" s="1"/>
      <c r="C793" s="4"/>
      <c r="D793" s="4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customHeight="1">
      <c r="A794" s="1"/>
      <c r="B794" s="1"/>
      <c r="C794" s="4"/>
      <c r="D794" s="4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customHeight="1">
      <c r="A795" s="1"/>
      <c r="B795" s="1"/>
      <c r="C795" s="4"/>
      <c r="D795" s="4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customHeight="1">
      <c r="A796" s="1"/>
      <c r="B796" s="1"/>
      <c r="C796" s="4"/>
      <c r="D796" s="4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customHeight="1">
      <c r="A797" s="1"/>
      <c r="B797" s="1"/>
      <c r="C797" s="4"/>
      <c r="D797" s="4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customHeight="1">
      <c r="A798" s="1"/>
      <c r="B798" s="1"/>
      <c r="C798" s="4"/>
      <c r="D798" s="4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customHeight="1">
      <c r="A799" s="1"/>
      <c r="B799" s="1"/>
      <c r="C799" s="4"/>
      <c r="D799" s="4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customHeight="1">
      <c r="A800" s="1"/>
      <c r="B800" s="1"/>
      <c r="C800" s="4"/>
      <c r="D800" s="4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customHeight="1">
      <c r="A801" s="1"/>
      <c r="B801" s="1"/>
      <c r="C801" s="4"/>
      <c r="D801" s="4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customHeight="1">
      <c r="A802" s="1"/>
      <c r="B802" s="1"/>
      <c r="C802" s="4"/>
      <c r="D802" s="4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customHeight="1">
      <c r="A803" s="1"/>
      <c r="B803" s="1"/>
      <c r="C803" s="4"/>
      <c r="D803" s="4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customHeight="1">
      <c r="A804" s="1"/>
      <c r="B804" s="1"/>
      <c r="C804" s="4"/>
      <c r="D804" s="4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customHeight="1">
      <c r="A805" s="1"/>
      <c r="B805" s="1"/>
      <c r="C805" s="4"/>
      <c r="D805" s="4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customHeight="1">
      <c r="A806" s="1"/>
      <c r="B806" s="1"/>
      <c r="C806" s="4"/>
      <c r="D806" s="4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customHeight="1">
      <c r="A807" s="1"/>
      <c r="B807" s="1"/>
      <c r="C807" s="4"/>
      <c r="D807" s="4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customHeight="1">
      <c r="A808" s="1"/>
      <c r="B808" s="1"/>
      <c r="C808" s="4"/>
      <c r="D808" s="4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customHeight="1">
      <c r="A809" s="1"/>
      <c r="B809" s="1"/>
      <c r="C809" s="4"/>
      <c r="D809" s="4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customHeight="1">
      <c r="A810" s="1"/>
      <c r="B810" s="1"/>
      <c r="C810" s="4"/>
      <c r="D810" s="4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customHeight="1">
      <c r="A811" s="1"/>
      <c r="B811" s="1"/>
      <c r="C811" s="4"/>
      <c r="D811" s="4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customHeight="1">
      <c r="A812" s="1"/>
      <c r="B812" s="1"/>
      <c r="C812" s="4"/>
      <c r="D812" s="4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customHeight="1">
      <c r="A813" s="1"/>
      <c r="B813" s="1"/>
      <c r="C813" s="4"/>
      <c r="D813" s="4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customHeight="1">
      <c r="A814" s="1"/>
      <c r="B814" s="1"/>
      <c r="C814" s="4"/>
      <c r="D814" s="4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customHeight="1">
      <c r="A815" s="1"/>
      <c r="B815" s="1"/>
      <c r="C815" s="4"/>
      <c r="D815" s="4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customHeight="1">
      <c r="A816" s="1"/>
      <c r="B816" s="1"/>
      <c r="C816" s="4"/>
      <c r="D816" s="4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customHeight="1">
      <c r="A817" s="1"/>
      <c r="B817" s="1"/>
      <c r="C817" s="4"/>
      <c r="D817" s="4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customHeight="1">
      <c r="A818" s="1"/>
      <c r="B818" s="1"/>
      <c r="C818" s="4"/>
      <c r="D818" s="4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customHeight="1">
      <c r="A819" s="1"/>
      <c r="B819" s="1"/>
      <c r="C819" s="4"/>
      <c r="D819" s="4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customHeight="1">
      <c r="A820" s="1"/>
      <c r="B820" s="1"/>
      <c r="C820" s="4"/>
      <c r="D820" s="4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customHeight="1">
      <c r="A821" s="1"/>
      <c r="B821" s="1"/>
      <c r="C821" s="4"/>
      <c r="D821" s="4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customHeight="1">
      <c r="A822" s="1"/>
      <c r="B822" s="1"/>
      <c r="C822" s="4"/>
      <c r="D822" s="4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customHeight="1">
      <c r="A823" s="1"/>
      <c r="B823" s="1"/>
      <c r="C823" s="4"/>
      <c r="D823" s="4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customHeight="1">
      <c r="A824" s="1"/>
      <c r="B824" s="1"/>
      <c r="C824" s="4"/>
      <c r="D824" s="4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customHeight="1">
      <c r="A825" s="1"/>
      <c r="B825" s="1"/>
      <c r="C825" s="4"/>
      <c r="D825" s="4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customHeight="1">
      <c r="A826" s="1"/>
      <c r="B826" s="1"/>
      <c r="C826" s="4"/>
      <c r="D826" s="4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customHeight="1">
      <c r="A827" s="1"/>
      <c r="B827" s="1"/>
      <c r="C827" s="4"/>
      <c r="D827" s="4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customHeight="1">
      <c r="A828" s="1"/>
      <c r="B828" s="1"/>
      <c r="C828" s="4"/>
      <c r="D828" s="4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customHeight="1">
      <c r="A829" s="1"/>
      <c r="B829" s="1"/>
      <c r="C829" s="4"/>
      <c r="D829" s="4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customHeight="1">
      <c r="A830" s="1"/>
      <c r="B830" s="1"/>
      <c r="C830" s="4"/>
      <c r="D830" s="4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customHeight="1">
      <c r="A831" s="1"/>
      <c r="B831" s="1"/>
      <c r="C831" s="4"/>
      <c r="D831" s="4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customHeight="1">
      <c r="A832" s="1"/>
      <c r="B832" s="1"/>
      <c r="C832" s="4"/>
      <c r="D832" s="4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customHeight="1">
      <c r="A833" s="1"/>
      <c r="B833" s="1"/>
      <c r="C833" s="4"/>
      <c r="D833" s="4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customHeight="1">
      <c r="A834" s="1"/>
      <c r="B834" s="1"/>
      <c r="C834" s="4"/>
      <c r="D834" s="4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customHeight="1">
      <c r="A835" s="1"/>
      <c r="B835" s="1"/>
      <c r="C835" s="4"/>
      <c r="D835" s="4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customHeight="1">
      <c r="A836" s="1"/>
      <c r="B836" s="1"/>
      <c r="C836" s="4"/>
      <c r="D836" s="4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customHeight="1">
      <c r="A837" s="1"/>
      <c r="B837" s="1"/>
      <c r="C837" s="4"/>
      <c r="D837" s="4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customHeight="1">
      <c r="A838" s="1"/>
      <c r="B838" s="1"/>
      <c r="C838" s="4"/>
      <c r="D838" s="4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customHeight="1">
      <c r="A839" s="1"/>
      <c r="B839" s="1"/>
      <c r="C839" s="4"/>
      <c r="D839" s="4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customHeight="1">
      <c r="A840" s="1"/>
      <c r="B840" s="1"/>
      <c r="C840" s="4"/>
      <c r="D840" s="4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customHeight="1">
      <c r="A841" s="1"/>
      <c r="B841" s="1"/>
      <c r="C841" s="4"/>
      <c r="D841" s="4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customHeight="1">
      <c r="A842" s="1"/>
      <c r="B842" s="1"/>
      <c r="C842" s="4"/>
      <c r="D842" s="4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customHeight="1">
      <c r="A843" s="1"/>
      <c r="B843" s="1"/>
      <c r="C843" s="4"/>
      <c r="D843" s="4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customHeight="1">
      <c r="A844" s="1"/>
      <c r="B844" s="1"/>
      <c r="C844" s="4"/>
      <c r="D844" s="4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customHeight="1">
      <c r="A845" s="1"/>
      <c r="B845" s="1"/>
      <c r="C845" s="4"/>
      <c r="D845" s="4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customHeight="1">
      <c r="A846" s="1"/>
      <c r="B846" s="1"/>
      <c r="C846" s="4"/>
      <c r="D846" s="4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customHeight="1">
      <c r="A847" s="1"/>
      <c r="B847" s="1"/>
      <c r="C847" s="4"/>
      <c r="D847" s="4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customHeight="1">
      <c r="A848" s="1"/>
      <c r="B848" s="1"/>
      <c r="C848" s="4"/>
      <c r="D848" s="4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customHeight="1">
      <c r="A849" s="1"/>
      <c r="B849" s="1"/>
      <c r="C849" s="4"/>
      <c r="D849" s="4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customHeight="1">
      <c r="A850" s="1"/>
      <c r="B850" s="1"/>
      <c r="C850" s="4"/>
      <c r="D850" s="4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customHeight="1">
      <c r="A851" s="1"/>
      <c r="B851" s="1"/>
      <c r="C851" s="4"/>
      <c r="D851" s="4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customHeight="1">
      <c r="A852" s="1"/>
      <c r="B852" s="1"/>
      <c r="C852" s="4"/>
      <c r="D852" s="4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customHeight="1">
      <c r="A853" s="1"/>
      <c r="B853" s="1"/>
      <c r="C853" s="4"/>
      <c r="D853" s="4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customHeight="1">
      <c r="A854" s="1"/>
      <c r="B854" s="1"/>
      <c r="C854" s="4"/>
      <c r="D854" s="4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customHeight="1">
      <c r="A855" s="1"/>
      <c r="B855" s="1"/>
      <c r="C855" s="4"/>
      <c r="D855" s="4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customHeight="1">
      <c r="A856" s="1"/>
      <c r="B856" s="1"/>
      <c r="C856" s="4"/>
      <c r="D856" s="4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customHeight="1">
      <c r="A857" s="1"/>
      <c r="B857" s="1"/>
      <c r="C857" s="4"/>
      <c r="D857" s="4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customHeight="1">
      <c r="A858" s="1"/>
      <c r="B858" s="1"/>
      <c r="C858" s="4"/>
      <c r="D858" s="4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customHeight="1">
      <c r="A859" s="1"/>
      <c r="B859" s="1"/>
      <c r="C859" s="4"/>
      <c r="D859" s="4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customHeight="1">
      <c r="A860" s="1"/>
      <c r="B860" s="1"/>
      <c r="C860" s="4"/>
      <c r="D860" s="4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customHeight="1">
      <c r="A861" s="1"/>
      <c r="B861" s="1"/>
      <c r="C861" s="4"/>
      <c r="D861" s="4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customHeight="1">
      <c r="A862" s="1"/>
      <c r="B862" s="1"/>
      <c r="C862" s="4"/>
      <c r="D862" s="4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customHeight="1">
      <c r="A863" s="1"/>
      <c r="B863" s="1"/>
      <c r="C863" s="4"/>
      <c r="D863" s="4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customHeight="1">
      <c r="A864" s="1"/>
      <c r="B864" s="1"/>
      <c r="C864" s="4"/>
      <c r="D864" s="4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customHeight="1">
      <c r="A865" s="1"/>
      <c r="B865" s="1"/>
      <c r="C865" s="4"/>
      <c r="D865" s="4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customHeight="1">
      <c r="A866" s="1"/>
      <c r="B866" s="1"/>
      <c r="C866" s="4"/>
      <c r="D866" s="4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customHeight="1">
      <c r="A867" s="1"/>
      <c r="B867" s="1"/>
      <c r="C867" s="4"/>
      <c r="D867" s="4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customHeight="1">
      <c r="A868" s="1"/>
      <c r="B868" s="1"/>
      <c r="C868" s="4"/>
      <c r="D868" s="4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customHeight="1">
      <c r="A869" s="1"/>
      <c r="B869" s="1"/>
      <c r="C869" s="4"/>
      <c r="D869" s="4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customHeight="1">
      <c r="A870" s="1"/>
      <c r="B870" s="1"/>
      <c r="C870" s="4"/>
      <c r="D870" s="4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customHeight="1">
      <c r="A871" s="1"/>
      <c r="B871" s="1"/>
      <c r="C871" s="4"/>
      <c r="D871" s="4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customHeight="1">
      <c r="A872" s="1"/>
      <c r="B872" s="1"/>
      <c r="C872" s="4"/>
      <c r="D872" s="4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customHeight="1">
      <c r="A873" s="1"/>
      <c r="B873" s="1"/>
      <c r="C873" s="4"/>
      <c r="D873" s="4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customHeight="1">
      <c r="A874" s="1"/>
      <c r="B874" s="1"/>
      <c r="C874" s="4"/>
      <c r="D874" s="4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customHeight="1">
      <c r="A875" s="1"/>
      <c r="B875" s="1"/>
      <c r="C875" s="4"/>
      <c r="D875" s="4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customHeight="1">
      <c r="A876" s="1"/>
      <c r="B876" s="1"/>
      <c r="C876" s="4"/>
      <c r="D876" s="4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customHeight="1">
      <c r="A877" s="1"/>
      <c r="B877" s="1"/>
      <c r="C877" s="4"/>
      <c r="D877" s="4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customHeight="1">
      <c r="A878" s="1"/>
      <c r="B878" s="1"/>
      <c r="C878" s="4"/>
      <c r="D878" s="4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customHeight="1">
      <c r="A879" s="1"/>
      <c r="B879" s="1"/>
      <c r="C879" s="4"/>
      <c r="D879" s="4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customHeight="1">
      <c r="A880" s="1"/>
      <c r="B880" s="1"/>
      <c r="C880" s="4"/>
      <c r="D880" s="4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customHeight="1">
      <c r="A881" s="1"/>
      <c r="B881" s="1"/>
      <c r="C881" s="4"/>
      <c r="D881" s="4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customHeight="1">
      <c r="A882" s="1"/>
      <c r="B882" s="1"/>
      <c r="C882" s="4"/>
      <c r="D882" s="4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customHeight="1">
      <c r="A883" s="1"/>
      <c r="B883" s="1"/>
      <c r="C883" s="4"/>
      <c r="D883" s="4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customHeight="1">
      <c r="A884" s="1"/>
      <c r="B884" s="1"/>
      <c r="C884" s="4"/>
      <c r="D884" s="4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customHeight="1">
      <c r="A885" s="1"/>
      <c r="B885" s="1"/>
      <c r="C885" s="4"/>
      <c r="D885" s="4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customHeight="1">
      <c r="A886" s="1"/>
      <c r="B886" s="1"/>
      <c r="C886" s="4"/>
      <c r="D886" s="4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customHeight="1">
      <c r="A887" s="1"/>
      <c r="B887" s="1"/>
      <c r="C887" s="4"/>
      <c r="D887" s="4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customHeight="1">
      <c r="A888" s="1"/>
      <c r="B888" s="1"/>
      <c r="C888" s="4"/>
      <c r="D888" s="4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customHeight="1">
      <c r="A889" s="1"/>
      <c r="B889" s="1"/>
      <c r="C889" s="4"/>
      <c r="D889" s="4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customHeight="1">
      <c r="A890" s="1"/>
      <c r="B890" s="1"/>
      <c r="C890" s="4"/>
      <c r="D890" s="4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customHeight="1">
      <c r="A891" s="1"/>
      <c r="B891" s="1"/>
      <c r="C891" s="4"/>
      <c r="D891" s="4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customHeight="1">
      <c r="A892" s="1"/>
      <c r="B892" s="1"/>
      <c r="C892" s="4"/>
      <c r="D892" s="4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customHeight="1">
      <c r="A893" s="1"/>
      <c r="B893" s="1"/>
      <c r="C893" s="4"/>
      <c r="D893" s="4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customHeight="1">
      <c r="A894" s="1"/>
      <c r="B894" s="1"/>
      <c r="C894" s="4"/>
      <c r="D894" s="4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customHeight="1">
      <c r="A895" s="1"/>
      <c r="B895" s="1"/>
      <c r="C895" s="4"/>
      <c r="D895" s="4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customHeight="1">
      <c r="A896" s="1"/>
      <c r="B896" s="1"/>
      <c r="C896" s="4"/>
      <c r="D896" s="4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customHeight="1">
      <c r="A897" s="1"/>
      <c r="B897" s="1"/>
      <c r="C897" s="4"/>
      <c r="D897" s="4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customHeight="1">
      <c r="A898" s="1"/>
      <c r="B898" s="1"/>
      <c r="C898" s="4"/>
      <c r="D898" s="4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customHeight="1">
      <c r="A899" s="1"/>
      <c r="B899" s="1"/>
      <c r="C899" s="4"/>
      <c r="D899" s="4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customHeight="1">
      <c r="A900" s="1"/>
      <c r="B900" s="1"/>
      <c r="C900" s="4"/>
      <c r="D900" s="4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customHeight="1">
      <c r="A901" s="1"/>
      <c r="B901" s="1"/>
      <c r="C901" s="4"/>
      <c r="D901" s="4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customHeight="1">
      <c r="A902" s="1"/>
      <c r="B902" s="1"/>
      <c r="C902" s="4"/>
      <c r="D902" s="4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customHeight="1">
      <c r="A903" s="1"/>
      <c r="B903" s="1"/>
      <c r="C903" s="4"/>
      <c r="D903" s="4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customHeight="1">
      <c r="A904" s="1"/>
      <c r="B904" s="1"/>
      <c r="C904" s="4"/>
      <c r="D904" s="4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customHeight="1">
      <c r="A905" s="1"/>
      <c r="B905" s="1"/>
      <c r="C905" s="4"/>
      <c r="D905" s="4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customHeight="1">
      <c r="A906" s="1"/>
      <c r="B906" s="1"/>
      <c r="C906" s="4"/>
      <c r="D906" s="4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customHeight="1">
      <c r="A907" s="1"/>
      <c r="B907" s="1"/>
      <c r="C907" s="4"/>
      <c r="D907" s="4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customHeight="1">
      <c r="A908" s="1"/>
      <c r="B908" s="1"/>
      <c r="C908" s="4"/>
      <c r="D908" s="4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customHeight="1">
      <c r="A909" s="1"/>
      <c r="B909" s="1"/>
      <c r="C909" s="4"/>
      <c r="D909" s="4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customHeight="1">
      <c r="A910" s="1"/>
      <c r="B910" s="1"/>
      <c r="C910" s="4"/>
      <c r="D910" s="4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customHeight="1">
      <c r="A911" s="1"/>
      <c r="B911" s="1"/>
      <c r="C911" s="4"/>
      <c r="D911" s="4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customHeight="1">
      <c r="A912" s="1"/>
      <c r="B912" s="1"/>
      <c r="C912" s="4"/>
      <c r="D912" s="4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customHeight="1">
      <c r="A913" s="1"/>
      <c r="B913" s="1"/>
      <c r="C913" s="4"/>
      <c r="D913" s="4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customHeight="1">
      <c r="A914" s="1"/>
      <c r="B914" s="1"/>
      <c r="C914" s="4"/>
      <c r="D914" s="4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customHeight="1">
      <c r="A915" s="1"/>
      <c r="B915" s="1"/>
      <c r="C915" s="4"/>
      <c r="D915" s="4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customHeight="1">
      <c r="A916" s="1"/>
      <c r="B916" s="1"/>
      <c r="C916" s="4"/>
      <c r="D916" s="4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customHeight="1">
      <c r="A917" s="1"/>
      <c r="B917" s="1"/>
      <c r="C917" s="4"/>
      <c r="D917" s="4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customHeight="1">
      <c r="A918" s="1"/>
      <c r="B918" s="1"/>
      <c r="C918" s="4"/>
      <c r="D918" s="4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customHeight="1">
      <c r="A919" s="1"/>
      <c r="B919" s="1"/>
      <c r="C919" s="4"/>
      <c r="D919" s="4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customHeight="1">
      <c r="A920" s="1"/>
      <c r="B920" s="1"/>
      <c r="C920" s="4"/>
      <c r="D920" s="4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26" sqref="D26"/>
    </sheetView>
  </sheetViews>
  <sheetFormatPr defaultColWidth="54.140625" defaultRowHeight="12.75"/>
  <cols>
    <col min="1" max="1" width="17.5703125" bestFit="1" customWidth="1"/>
    <col min="2" max="2" width="33.42578125" bestFit="1" customWidth="1"/>
    <col min="3" max="3" width="33.42578125" customWidth="1"/>
    <col min="4" max="4" width="50.42578125" bestFit="1" customWidth="1"/>
    <col min="5" max="5" width="35.42578125" bestFit="1" customWidth="1"/>
  </cols>
  <sheetData>
    <row r="1" spans="1:5">
      <c r="A1" s="127" t="s">
        <v>150</v>
      </c>
      <c r="B1" s="127" t="s">
        <v>151</v>
      </c>
      <c r="C1" s="127" t="s">
        <v>152</v>
      </c>
      <c r="D1" s="127" t="s">
        <v>153</v>
      </c>
      <c r="E1" s="127" t="s">
        <v>154</v>
      </c>
    </row>
    <row r="2" spans="1:5">
      <c r="A2" s="128" t="s">
        <v>146</v>
      </c>
      <c r="B2" s="128" t="s">
        <v>155</v>
      </c>
      <c r="C2" s="128" t="str">
        <f>CONCATENATE(Dados!C91," ",Dados!D91," ",Dados!E91)</f>
        <v>10.156.6.179 ao 179</v>
      </c>
      <c r="D2" s="128" t="s">
        <v>191</v>
      </c>
      <c r="E2" s="128" t="s">
        <v>156</v>
      </c>
    </row>
    <row r="3" spans="1:5">
      <c r="A3" s="128" t="s">
        <v>59</v>
      </c>
      <c r="B3" s="128" t="s">
        <v>157</v>
      </c>
      <c r="C3" s="128" t="str">
        <f>CONCATENATE(Dados!C87," ",Dados!D87," ",Dados!E87)</f>
        <v>10.156.6.129 ao 138</v>
      </c>
      <c r="D3" s="128" t="s">
        <v>158</v>
      </c>
      <c r="E3" s="128" t="s">
        <v>156</v>
      </c>
    </row>
    <row r="4" spans="1:5">
      <c r="A4" s="128" t="s">
        <v>159</v>
      </c>
      <c r="B4" s="128" t="s">
        <v>160</v>
      </c>
      <c r="C4" s="128" t="str">
        <f>CONCATENATE(Info!B6,".",Info!C6,".",Info!D6,".",Info!E6,Info!F6)</f>
        <v>10.156.4.0/22</v>
      </c>
      <c r="D4" s="128" t="s">
        <v>161</v>
      </c>
      <c r="E4" s="128" t="s">
        <v>156</v>
      </c>
    </row>
    <row r="5" spans="1:5">
      <c r="A5" s="128" t="s">
        <v>38</v>
      </c>
      <c r="B5" s="128" t="s">
        <v>162</v>
      </c>
      <c r="C5" s="128" t="str">
        <f>CONCATENATE(Info!B16,".",Info!C16,".",Info!D16,".",Info!E16,Info!F16)</f>
        <v>10.156.5.0/24</v>
      </c>
      <c r="D5" s="128" t="s">
        <v>163</v>
      </c>
      <c r="E5" s="128" t="s">
        <v>156</v>
      </c>
    </row>
    <row r="6" spans="1:5">
      <c r="A6" s="128" t="s">
        <v>164</v>
      </c>
      <c r="B6" s="128" t="s">
        <v>165</v>
      </c>
      <c r="C6" s="128" t="str">
        <f>CONCATENATE(Dados!C88," ",Dados!D87," ",Dados!E88)</f>
        <v>10.156.6.139 ao 158</v>
      </c>
      <c r="D6" s="128" t="s">
        <v>166</v>
      </c>
      <c r="E6" s="128" t="s">
        <v>156</v>
      </c>
    </row>
    <row r="7" spans="1:5">
      <c r="A7" s="128" t="s">
        <v>167</v>
      </c>
      <c r="B7" s="128" t="s">
        <v>168</v>
      </c>
      <c r="C7" s="128" t="str">
        <f>Dados!C17</f>
        <v>10.156.4.177</v>
      </c>
      <c r="D7" s="128" t="s">
        <v>169</v>
      </c>
      <c r="E7" s="128" t="s">
        <v>170</v>
      </c>
    </row>
    <row r="8" spans="1:5">
      <c r="A8" s="128" t="s">
        <v>171</v>
      </c>
      <c r="B8" s="128" t="s">
        <v>172</v>
      </c>
      <c r="C8" s="128" t="str">
        <f>CONCATENATE('Plano IP'!B17,'Plano IP'!C17,'Plano IP'!D17,'Plano IP'!E17,'Plano IP'!F17,'Plano IP'!G17,('Plano IP'!H17)+1)</f>
        <v>10.156.4.178</v>
      </c>
      <c r="D8" s="128" t="s">
        <v>173</v>
      </c>
      <c r="E8" s="128" t="s">
        <v>170</v>
      </c>
    </row>
    <row r="9" spans="1:5">
      <c r="A9" s="128" t="s">
        <v>174</v>
      </c>
      <c r="B9" s="128" t="s">
        <v>175</v>
      </c>
      <c r="C9" s="128" t="str">
        <f>CONCATENATE('Plano IP'!B17,'Plano IP'!C17,'Plano IP'!D17,'Plano IP'!E17,'Plano IP'!F17,'Plano IP'!G17,('Plano IP'!H17)+2)</f>
        <v>10.156.4.179</v>
      </c>
      <c r="D9" s="128" t="s">
        <v>176</v>
      </c>
      <c r="E9" s="128" t="s">
        <v>170</v>
      </c>
    </row>
    <row r="10" spans="1:5">
      <c r="A10" s="128" t="s">
        <v>177</v>
      </c>
      <c r="B10" s="128" t="s">
        <v>178</v>
      </c>
      <c r="C10" s="128" t="str">
        <f>Dados!C12</f>
        <v>10.156.4.116</v>
      </c>
      <c r="D10" s="128" t="s">
        <v>179</v>
      </c>
      <c r="E10" s="128" t="s">
        <v>156</v>
      </c>
    </row>
    <row r="11" spans="1:5">
      <c r="A11" s="128" t="s">
        <v>180</v>
      </c>
      <c r="B11" s="128" t="s">
        <v>181</v>
      </c>
      <c r="C11" s="128" t="str">
        <f>CONCATENATE(Dados!C15," ",Dados!D15," ",Dados!E15)</f>
        <v>10.156.4.167 ao 171</v>
      </c>
      <c r="D11" s="128" t="s">
        <v>182</v>
      </c>
      <c r="E11" s="128" t="s">
        <v>156</v>
      </c>
    </row>
    <row r="12" spans="1:5">
      <c r="A12" s="128" t="s">
        <v>183</v>
      </c>
      <c r="B12" s="128" t="s">
        <v>184</v>
      </c>
      <c r="C12" s="128" t="str">
        <f>CONCATENATE('Plano IP'!B9,'Plano IP'!C9,'Plano IP'!D9,'Plano IP'!E9,'Plano IP'!F9,'Plano IP'!G9,('Plano IP'!H9)+3)</f>
        <v>10.156.4.4</v>
      </c>
      <c r="D12" s="128" t="s">
        <v>185</v>
      </c>
      <c r="E12" s="128" t="s">
        <v>156</v>
      </c>
    </row>
    <row r="13" spans="1:5">
      <c r="A13" s="128" t="s">
        <v>60</v>
      </c>
      <c r="B13" s="128" t="s">
        <v>186</v>
      </c>
      <c r="C13" s="128" t="str">
        <f>CONCATENATE(Dados!C89," ",Dados!D89," ",Dados!E89)</f>
        <v>10.156.6.159 ao 168</v>
      </c>
      <c r="D13" s="128" t="s">
        <v>187</v>
      </c>
      <c r="E13" s="128" t="s">
        <v>156</v>
      </c>
    </row>
    <row r="14" spans="1:5">
      <c r="A14" s="128" t="s">
        <v>183</v>
      </c>
      <c r="B14" s="128" t="s">
        <v>188</v>
      </c>
      <c r="C14" s="128" t="str">
        <f>CONCATENATE('Plano IP'!B9,'Plano IP'!C9,'Plano IP'!D9,'Plano IP'!E9,'Plano IP'!F9,'Plano IP'!G9,('Plano IP'!H9)+3)</f>
        <v>10.156.4.4</v>
      </c>
      <c r="D14" s="128" t="str">
        <f>CONCATENATE("BR - ",Info!B1," - MES_STORE")</f>
        <v>BR - TIG - MES_STORE</v>
      </c>
      <c r="E14" s="128" t="s">
        <v>189</v>
      </c>
    </row>
    <row r="15" spans="1:5">
      <c r="A15" s="128" t="s">
        <v>183</v>
      </c>
      <c r="B15" s="128" t="s">
        <v>184</v>
      </c>
      <c r="C15" s="128" t="str">
        <f>CONCATENATE('Plano IP'!B9,'Plano IP'!C9,'Plano IP'!D9,'Plano IP'!E9,'Plano IP'!F9,'Plano IP'!G9,('Plano IP'!H9)+3)</f>
        <v>10.156.4.4</v>
      </c>
      <c r="D15" s="128" t="str">
        <f>CONCATENATE("BR - ",Info!B1," - MES_STORE")</f>
        <v>BR - TIG - MES_STORE</v>
      </c>
      <c r="E15" s="128" t="s">
        <v>190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Historico</vt:lpstr>
      <vt:lpstr>Plano IP</vt:lpstr>
      <vt:lpstr>Info</vt:lpstr>
      <vt:lpstr>Dados</vt:lpstr>
      <vt:lpstr>FW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CostaFR</dc:creator>
  <cp:lastModifiedBy>Agnaldo Zampieri</cp:lastModifiedBy>
  <dcterms:created xsi:type="dcterms:W3CDTF">2002-06-20T20:10:48Z</dcterms:created>
  <dcterms:modified xsi:type="dcterms:W3CDTF">2023-06-05T21:44:08Z</dcterms:modified>
</cp:coreProperties>
</file>