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Renat\Desktop\Routz\Python\python-scripts\lojas\"/>
    </mc:Choice>
  </mc:AlternateContent>
  <xr:revisionPtr revIDLastSave="0" documentId="13_ncr:1_{D095CF73-E997-4EBC-B5C6-413C7646CCDF}" xr6:coauthVersionLast="47" xr6:coauthVersionMax="47" xr10:uidLastSave="{00000000-0000-0000-0000-000000000000}"/>
  <bookViews>
    <workbookView xWindow="28680" yWindow="-120" windowWidth="28110" windowHeight="16440" activeTab="1" xr2:uid="{00000000-000D-0000-FFFF-FFFF00000000}"/>
  </bookViews>
  <sheets>
    <sheet name="Historico" sheetId="1" r:id="rId1"/>
    <sheet name="Plano IP" sheetId="2" r:id="rId2"/>
    <sheet name="Inf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iIIDKuYaaESt6DcZE8FFAtEZkSWQ=="/>
    </ext>
  </extLst>
</workbook>
</file>

<file path=xl/calcChain.xml><?xml version="1.0" encoding="utf-8"?>
<calcChain xmlns="http://schemas.openxmlformats.org/spreadsheetml/2006/main">
  <c r="E46" i="3" l="1"/>
  <c r="D46" i="3"/>
  <c r="C46" i="3"/>
  <c r="D181" i="2" s="1"/>
  <c r="D184" i="2" s="1"/>
  <c r="B46" i="3"/>
  <c r="E43" i="3"/>
  <c r="D43" i="3"/>
  <c r="C43" i="3"/>
  <c r="D170" i="2" s="1"/>
  <c r="D173" i="2" s="1"/>
  <c r="B43" i="3"/>
  <c r="E40" i="3"/>
  <c r="D40" i="3"/>
  <c r="C40" i="3"/>
  <c r="D160" i="2" s="1"/>
  <c r="B40" i="3"/>
  <c r="B160" i="2" s="1"/>
  <c r="E37" i="3"/>
  <c r="D37" i="3"/>
  <c r="C37" i="3"/>
  <c r="D148" i="2" s="1"/>
  <c r="D151" i="2" s="1"/>
  <c r="B37" i="3"/>
  <c r="E34" i="3"/>
  <c r="D34" i="3"/>
  <c r="C34" i="3"/>
  <c r="B34" i="3"/>
  <c r="E31" i="3"/>
  <c r="D31" i="3"/>
  <c r="C31" i="3"/>
  <c r="D122" i="2" s="1"/>
  <c r="D125" i="2" s="1"/>
  <c r="B31" i="3"/>
  <c r="B123" i="2" s="1"/>
  <c r="E28" i="3"/>
  <c r="D28" i="3"/>
  <c r="C28" i="3"/>
  <c r="D109" i="2" s="1"/>
  <c r="B28" i="3"/>
  <c r="E25" i="3"/>
  <c r="D25" i="3"/>
  <c r="C25" i="3"/>
  <c r="B25" i="3"/>
  <c r="E22" i="3"/>
  <c r="D22" i="3"/>
  <c r="C22" i="3"/>
  <c r="D77" i="2" s="1"/>
  <c r="B22" i="3"/>
  <c r="B76" i="2" s="1"/>
  <c r="B79" i="2" s="1"/>
  <c r="E19" i="3"/>
  <c r="D19" i="3"/>
  <c r="C19" i="3"/>
  <c r="D64" i="2" s="1"/>
  <c r="D67" i="2" s="1"/>
  <c r="B19" i="3"/>
  <c r="E16" i="3"/>
  <c r="D16" i="3"/>
  <c r="C16" i="3"/>
  <c r="B16" i="3"/>
  <c r="E13" i="3"/>
  <c r="D13" i="3"/>
  <c r="C13" i="3"/>
  <c r="D22" i="2" s="1"/>
  <c r="B13" i="3"/>
  <c r="B23" i="2" s="1"/>
  <c r="B26" i="2" s="1"/>
  <c r="D201" i="2"/>
  <c r="H199" i="2"/>
  <c r="F199" i="2"/>
  <c r="D199" i="2"/>
  <c r="B199" i="2"/>
  <c r="F198" i="2"/>
  <c r="F201" i="2" s="1"/>
  <c r="D198" i="2"/>
  <c r="B198" i="2"/>
  <c r="B201" i="2" s="1"/>
  <c r="F197" i="2"/>
  <c r="D197" i="2"/>
  <c r="B197" i="2"/>
  <c r="F196" i="2"/>
  <c r="D196" i="2"/>
  <c r="B196" i="2"/>
  <c r="F195" i="2"/>
  <c r="D195" i="2"/>
  <c r="B195" i="2"/>
  <c r="H194" i="2"/>
  <c r="J194" i="2" s="1"/>
  <c r="F194" i="2"/>
  <c r="D194" i="2"/>
  <c r="B194" i="2"/>
  <c r="H193" i="2"/>
  <c r="J193" i="2" s="1"/>
  <c r="K193" i="2" s="1"/>
  <c r="F193" i="2"/>
  <c r="D193" i="2"/>
  <c r="B193" i="2"/>
  <c r="H187" i="2"/>
  <c r="F187" i="2"/>
  <c r="D187" i="2"/>
  <c r="B187" i="2"/>
  <c r="H182" i="2"/>
  <c r="F182" i="2"/>
  <c r="B182" i="2"/>
  <c r="F181" i="2"/>
  <c r="F184" i="2" s="1"/>
  <c r="B181" i="2"/>
  <c r="B184" i="2" s="1"/>
  <c r="F180" i="2"/>
  <c r="B180" i="2"/>
  <c r="F179" i="2"/>
  <c r="B179" i="2"/>
  <c r="F178" i="2"/>
  <c r="B178" i="2"/>
  <c r="F177" i="2"/>
  <c r="B177" i="2"/>
  <c r="H176" i="2"/>
  <c r="J176" i="2" s="1"/>
  <c r="F176" i="2"/>
  <c r="B176" i="2"/>
  <c r="H171" i="2"/>
  <c r="F171" i="2"/>
  <c r="D171" i="2"/>
  <c r="B171" i="2"/>
  <c r="F170" i="2"/>
  <c r="F173" i="2" s="1"/>
  <c r="B170" i="2"/>
  <c r="B173" i="2" s="1"/>
  <c r="F169" i="2"/>
  <c r="D169" i="2"/>
  <c r="B169" i="2"/>
  <c r="F168" i="2"/>
  <c r="B168" i="2"/>
  <c r="F167" i="2"/>
  <c r="D167" i="2"/>
  <c r="B167" i="2"/>
  <c r="F166" i="2"/>
  <c r="B166" i="2"/>
  <c r="H165" i="2"/>
  <c r="J165" i="2" s="1"/>
  <c r="F165" i="2"/>
  <c r="D165" i="2"/>
  <c r="B165" i="2"/>
  <c r="F162" i="2"/>
  <c r="H160" i="2"/>
  <c r="F160" i="2"/>
  <c r="F159" i="2"/>
  <c r="F158" i="2"/>
  <c r="F157" i="2"/>
  <c r="F156" i="2"/>
  <c r="F155" i="2"/>
  <c r="J154" i="2"/>
  <c r="H155" i="2" s="1"/>
  <c r="J155" i="2" s="1"/>
  <c r="H154" i="2"/>
  <c r="F154" i="2"/>
  <c r="F151" i="2"/>
  <c r="H149" i="2"/>
  <c r="F149" i="2"/>
  <c r="D149" i="2"/>
  <c r="B149" i="2"/>
  <c r="F148" i="2"/>
  <c r="B148" i="2"/>
  <c r="B151" i="2" s="1"/>
  <c r="F147" i="2"/>
  <c r="D147" i="2"/>
  <c r="B147" i="2"/>
  <c r="F146" i="2"/>
  <c r="B146" i="2"/>
  <c r="F145" i="2"/>
  <c r="D145" i="2"/>
  <c r="B145" i="2"/>
  <c r="F144" i="2"/>
  <c r="B144" i="2"/>
  <c r="F143" i="2"/>
  <c r="D143" i="2"/>
  <c r="B143" i="2"/>
  <c r="H142" i="2"/>
  <c r="J142" i="2" s="1"/>
  <c r="F142" i="2"/>
  <c r="B142" i="2"/>
  <c r="H141" i="2"/>
  <c r="J141" i="2" s="1"/>
  <c r="K141" i="2" s="1"/>
  <c r="F141" i="2"/>
  <c r="D141" i="2"/>
  <c r="B141" i="2"/>
  <c r="D138" i="2"/>
  <c r="B138" i="2"/>
  <c r="H136" i="2"/>
  <c r="F136" i="2"/>
  <c r="D136" i="2"/>
  <c r="B136" i="2"/>
  <c r="F135" i="2"/>
  <c r="F138" i="2" s="1"/>
  <c r="D135" i="2"/>
  <c r="B135" i="2"/>
  <c r="F134" i="2"/>
  <c r="D134" i="2"/>
  <c r="B134" i="2"/>
  <c r="F133" i="2"/>
  <c r="D133" i="2"/>
  <c r="B133" i="2"/>
  <c r="F132" i="2"/>
  <c r="D132" i="2"/>
  <c r="B132" i="2"/>
  <c r="F131" i="2"/>
  <c r="D131" i="2"/>
  <c r="B131" i="2"/>
  <c r="F130" i="2"/>
  <c r="D130" i="2"/>
  <c r="B130" i="2"/>
  <c r="F129" i="2"/>
  <c r="D129" i="2"/>
  <c r="B129" i="2"/>
  <c r="H128" i="2"/>
  <c r="J128" i="2" s="1"/>
  <c r="F128" i="2"/>
  <c r="D128" i="2"/>
  <c r="B128" i="2"/>
  <c r="F125" i="2"/>
  <c r="H123" i="2"/>
  <c r="F123" i="2"/>
  <c r="D123" i="2"/>
  <c r="F122" i="2"/>
  <c r="F121" i="2"/>
  <c r="D121" i="2"/>
  <c r="F120" i="2"/>
  <c r="F119" i="2"/>
  <c r="D119" i="2"/>
  <c r="F118" i="2"/>
  <c r="F117" i="2"/>
  <c r="D117" i="2"/>
  <c r="F116" i="2"/>
  <c r="F115" i="2"/>
  <c r="D115" i="2"/>
  <c r="H114" i="2"/>
  <c r="J114" i="2" s="1"/>
  <c r="F114" i="2"/>
  <c r="F111" i="2"/>
  <c r="H109" i="2"/>
  <c r="F109" i="2"/>
  <c r="B109" i="2"/>
  <c r="F108" i="2"/>
  <c r="D108" i="2"/>
  <c r="D111" i="2" s="1"/>
  <c r="B108" i="2"/>
  <c r="B111" i="2" s="1"/>
  <c r="F107" i="2"/>
  <c r="B107" i="2"/>
  <c r="F106" i="2"/>
  <c r="D106" i="2"/>
  <c r="B106" i="2"/>
  <c r="F105" i="2"/>
  <c r="B105" i="2"/>
  <c r="F104" i="2"/>
  <c r="D104" i="2"/>
  <c r="B104" i="2"/>
  <c r="F103" i="2"/>
  <c r="B103" i="2"/>
  <c r="F102" i="2"/>
  <c r="D102" i="2"/>
  <c r="B102" i="2"/>
  <c r="F101" i="2"/>
  <c r="B101" i="2"/>
  <c r="F100" i="2"/>
  <c r="D100" i="2"/>
  <c r="B100" i="2"/>
  <c r="H99" i="2"/>
  <c r="J99" i="2" s="1"/>
  <c r="F99" i="2"/>
  <c r="B99" i="2"/>
  <c r="H98" i="2"/>
  <c r="J98" i="2" s="1"/>
  <c r="K98" i="2" s="1"/>
  <c r="F98" i="2"/>
  <c r="D98" i="2"/>
  <c r="B98" i="2"/>
  <c r="D95" i="2"/>
  <c r="H93" i="2"/>
  <c r="F93" i="2"/>
  <c r="D93" i="2"/>
  <c r="B93" i="2"/>
  <c r="F92" i="2"/>
  <c r="F95" i="2" s="1"/>
  <c r="D92" i="2"/>
  <c r="B92" i="2"/>
  <c r="B95" i="2" s="1"/>
  <c r="F91" i="2"/>
  <c r="D91" i="2"/>
  <c r="B91" i="2"/>
  <c r="F90" i="2"/>
  <c r="D90" i="2"/>
  <c r="B90" i="2"/>
  <c r="F89" i="2"/>
  <c r="D89" i="2"/>
  <c r="B89" i="2"/>
  <c r="F88" i="2"/>
  <c r="D88" i="2"/>
  <c r="B88" i="2"/>
  <c r="F87" i="2"/>
  <c r="D87" i="2"/>
  <c r="B87" i="2"/>
  <c r="F86" i="2"/>
  <c r="D86" i="2"/>
  <c r="B86" i="2"/>
  <c r="F85" i="2"/>
  <c r="D85" i="2"/>
  <c r="B85" i="2"/>
  <c r="F84" i="2"/>
  <c r="D84" i="2"/>
  <c r="B84" i="2"/>
  <c r="F83" i="2"/>
  <c r="D83" i="2"/>
  <c r="B83" i="2"/>
  <c r="H82" i="2"/>
  <c r="H83" i="2" s="1"/>
  <c r="J83" i="2" s="1"/>
  <c r="F82" i="2"/>
  <c r="D82" i="2"/>
  <c r="B82" i="2"/>
  <c r="F79" i="2"/>
  <c r="H77" i="2"/>
  <c r="F77" i="2"/>
  <c r="F76" i="2"/>
  <c r="D76" i="2"/>
  <c r="D79" i="2" s="1"/>
  <c r="F75" i="2"/>
  <c r="F74" i="2"/>
  <c r="D74" i="2"/>
  <c r="F73" i="2"/>
  <c r="F72" i="2"/>
  <c r="D72" i="2"/>
  <c r="F71" i="2"/>
  <c r="J70" i="2"/>
  <c r="H71" i="2" s="1"/>
  <c r="J71" i="2" s="1"/>
  <c r="H70" i="2"/>
  <c r="F70" i="2"/>
  <c r="D70" i="2"/>
  <c r="F67" i="2"/>
  <c r="H65" i="2"/>
  <c r="F65" i="2"/>
  <c r="D65" i="2"/>
  <c r="B65" i="2"/>
  <c r="F64" i="2"/>
  <c r="B64" i="2"/>
  <c r="B67" i="2" s="1"/>
  <c r="F63" i="2"/>
  <c r="D63" i="2"/>
  <c r="B63" i="2"/>
  <c r="F62" i="2"/>
  <c r="B62" i="2"/>
  <c r="F61" i="2"/>
  <c r="D61" i="2"/>
  <c r="B61" i="2"/>
  <c r="F60" i="2"/>
  <c r="B60" i="2"/>
  <c r="F59" i="2"/>
  <c r="D59" i="2"/>
  <c r="B59" i="2"/>
  <c r="F58" i="2"/>
  <c r="B58" i="2"/>
  <c r="H57" i="2"/>
  <c r="J57" i="2" s="1"/>
  <c r="F57" i="2"/>
  <c r="D57" i="2"/>
  <c r="B57" i="2"/>
  <c r="F56" i="2"/>
  <c r="B56" i="2"/>
  <c r="F55" i="2"/>
  <c r="D55" i="2"/>
  <c r="B55" i="2"/>
  <c r="F54" i="2"/>
  <c r="B54" i="2"/>
  <c r="F53" i="2"/>
  <c r="D53" i="2"/>
  <c r="B53" i="2"/>
  <c r="F52" i="2"/>
  <c r="B52" i="2"/>
  <c r="F51" i="2"/>
  <c r="D51" i="2"/>
  <c r="B51" i="2"/>
  <c r="H50" i="2"/>
  <c r="J50" i="2" s="1"/>
  <c r="K50" i="2" s="1"/>
  <c r="F50" i="2"/>
  <c r="B50" i="2"/>
  <c r="B47" i="2"/>
  <c r="H45" i="2"/>
  <c r="F45" i="2"/>
  <c r="D45" i="2"/>
  <c r="B45" i="2"/>
  <c r="F44" i="2"/>
  <c r="F47" i="2" s="1"/>
  <c r="D44" i="2"/>
  <c r="D47" i="2" s="1"/>
  <c r="B44" i="2"/>
  <c r="F43" i="2"/>
  <c r="D43" i="2"/>
  <c r="B43" i="2"/>
  <c r="F42" i="2"/>
  <c r="D42" i="2"/>
  <c r="B42" i="2"/>
  <c r="F41" i="2"/>
  <c r="D41" i="2"/>
  <c r="B41" i="2"/>
  <c r="F40" i="2"/>
  <c r="D40" i="2"/>
  <c r="B40" i="2"/>
  <c r="H39" i="2"/>
  <c r="J39" i="2" s="1"/>
  <c r="F39" i="2"/>
  <c r="D39" i="2"/>
  <c r="B39" i="2"/>
  <c r="F38" i="2"/>
  <c r="D38" i="2"/>
  <c r="B38" i="2"/>
  <c r="F37" i="2"/>
  <c r="D37" i="2"/>
  <c r="B37" i="2"/>
  <c r="F36" i="2"/>
  <c r="D36" i="2"/>
  <c r="B36" i="2"/>
  <c r="F35" i="2"/>
  <c r="D35" i="2"/>
  <c r="B35" i="2"/>
  <c r="F34" i="2"/>
  <c r="D34" i="2"/>
  <c r="B34" i="2"/>
  <c r="F33" i="2"/>
  <c r="D33" i="2"/>
  <c r="B33" i="2"/>
  <c r="F32" i="2"/>
  <c r="D32" i="2"/>
  <c r="B32" i="2"/>
  <c r="F31" i="2"/>
  <c r="D31" i="2"/>
  <c r="B31" i="2"/>
  <c r="F30" i="2"/>
  <c r="D30" i="2"/>
  <c r="B30" i="2"/>
  <c r="H29" i="2"/>
  <c r="H30" i="2" s="1"/>
  <c r="F29" i="2"/>
  <c r="D29" i="2"/>
  <c r="B29" i="2"/>
  <c r="F26" i="2"/>
  <c r="H24" i="2"/>
  <c r="F24" i="2"/>
  <c r="F23" i="2"/>
  <c r="D23" i="2"/>
  <c r="D26" i="2" s="1"/>
  <c r="F22" i="2"/>
  <c r="F21" i="2"/>
  <c r="D21" i="2"/>
  <c r="F20" i="2"/>
  <c r="F19" i="2"/>
  <c r="D19" i="2"/>
  <c r="F18" i="2"/>
  <c r="F17" i="2"/>
  <c r="F189" i="2" s="1"/>
  <c r="D17" i="2"/>
  <c r="D189" i="2" s="1"/>
  <c r="F16" i="2"/>
  <c r="F15" i="2"/>
  <c r="D15" i="2"/>
  <c r="F14" i="2"/>
  <c r="F13" i="2"/>
  <c r="D13" i="2"/>
  <c r="F12" i="2"/>
  <c r="F11" i="2"/>
  <c r="D11" i="2"/>
  <c r="F10" i="2"/>
  <c r="F9" i="2"/>
  <c r="D9" i="2"/>
  <c r="H8" i="2"/>
  <c r="J8" i="2" s="1"/>
  <c r="F8" i="2"/>
  <c r="D8" i="2"/>
  <c r="J7" i="2"/>
  <c r="K7" i="2" s="1"/>
  <c r="H7" i="2"/>
  <c r="F7" i="2"/>
  <c r="D7" i="2"/>
  <c r="D2" i="2"/>
  <c r="B2" i="2"/>
  <c r="H58" i="2" l="1"/>
  <c r="J58" i="2" s="1"/>
  <c r="K57" i="2"/>
  <c r="K99" i="2"/>
  <c r="H100" i="2"/>
  <c r="J100" i="2" s="1"/>
  <c r="H72" i="2"/>
  <c r="J72" i="2" s="1"/>
  <c r="K71" i="2"/>
  <c r="K128" i="2"/>
  <c r="H129" i="2"/>
  <c r="J129" i="2" s="1"/>
  <c r="H115" i="2"/>
  <c r="J115" i="2" s="1"/>
  <c r="K114" i="2"/>
  <c r="H177" i="2"/>
  <c r="J177" i="2" s="1"/>
  <c r="K176" i="2"/>
  <c r="H40" i="2"/>
  <c r="J40" i="2" s="1"/>
  <c r="K39" i="2"/>
  <c r="K83" i="2"/>
  <c r="H84" i="2"/>
  <c r="J84" i="2" s="1"/>
  <c r="H195" i="2"/>
  <c r="K194" i="2"/>
  <c r="H156" i="2"/>
  <c r="K155" i="2"/>
  <c r="K165" i="2"/>
  <c r="H166" i="2"/>
  <c r="J166" i="2" s="1"/>
  <c r="H9" i="2"/>
  <c r="J9" i="2" s="1"/>
  <c r="K8" i="2"/>
  <c r="K142" i="2"/>
  <c r="H143" i="2"/>
  <c r="J143" i="2" s="1"/>
  <c r="D176" i="2"/>
  <c r="D178" i="2"/>
  <c r="D180" i="2"/>
  <c r="D182" i="2"/>
  <c r="B8" i="2"/>
  <c r="B10" i="2"/>
  <c r="B12" i="2"/>
  <c r="B14" i="2"/>
  <c r="B16" i="2"/>
  <c r="B18" i="2"/>
  <c r="B20" i="2"/>
  <c r="B22" i="2"/>
  <c r="B24" i="2"/>
  <c r="J29" i="2"/>
  <c r="B71" i="2"/>
  <c r="B73" i="2"/>
  <c r="B75" i="2"/>
  <c r="B77" i="2"/>
  <c r="J82" i="2"/>
  <c r="K82" i="2" s="1"/>
  <c r="B114" i="2"/>
  <c r="B116" i="2"/>
  <c r="B118" i="2"/>
  <c r="B120" i="2"/>
  <c r="B122" i="2"/>
  <c r="B125" i="2" s="1"/>
  <c r="B155" i="2"/>
  <c r="B157" i="2"/>
  <c r="B159" i="2"/>
  <c r="B162" i="2" s="1"/>
  <c r="D12" i="2"/>
  <c r="D16" i="2"/>
  <c r="D20" i="2"/>
  <c r="D24" i="2"/>
  <c r="D71" i="2"/>
  <c r="D73" i="2"/>
  <c r="D75" i="2"/>
  <c r="D114" i="2"/>
  <c r="D116" i="2"/>
  <c r="D118" i="2"/>
  <c r="D120" i="2"/>
  <c r="D155" i="2"/>
  <c r="D157" i="2"/>
  <c r="D159" i="2"/>
  <c r="D162" i="2" s="1"/>
  <c r="K70" i="2"/>
  <c r="K154" i="2"/>
  <c r="D10" i="2"/>
  <c r="D14" i="2"/>
  <c r="D18" i="2"/>
  <c r="H51" i="2"/>
  <c r="J51" i="2" s="1"/>
  <c r="D50" i="2"/>
  <c r="D52" i="2"/>
  <c r="D54" i="2"/>
  <c r="D56" i="2"/>
  <c r="D58" i="2"/>
  <c r="D60" i="2"/>
  <c r="D62" i="2"/>
  <c r="D99" i="2"/>
  <c r="D101" i="2"/>
  <c r="D103" i="2"/>
  <c r="D105" i="2"/>
  <c r="D107" i="2"/>
  <c r="D142" i="2"/>
  <c r="D144" i="2"/>
  <c r="D146" i="2"/>
  <c r="D177" i="2"/>
  <c r="D179" i="2"/>
  <c r="B7" i="2"/>
  <c r="B9" i="2"/>
  <c r="B11" i="2"/>
  <c r="B13" i="2"/>
  <c r="B15" i="2"/>
  <c r="B17" i="2"/>
  <c r="B189" i="2" s="1"/>
  <c r="B19" i="2"/>
  <c r="B21" i="2"/>
  <c r="B70" i="2"/>
  <c r="B72" i="2"/>
  <c r="B74" i="2"/>
  <c r="B115" i="2"/>
  <c r="B117" i="2"/>
  <c r="B119" i="2"/>
  <c r="B121" i="2"/>
  <c r="B154" i="2"/>
  <c r="B156" i="2"/>
  <c r="B158" i="2"/>
  <c r="D154" i="2"/>
  <c r="D156" i="2"/>
  <c r="D158" i="2"/>
  <c r="D166" i="2"/>
  <c r="D168" i="2"/>
  <c r="H116" i="2" l="1"/>
  <c r="J116" i="2" s="1"/>
  <c r="K115" i="2"/>
  <c r="H130" i="2"/>
  <c r="J130" i="2" s="1"/>
  <c r="K129" i="2"/>
  <c r="H157" i="2"/>
  <c r="J157" i="2" s="1"/>
  <c r="J156" i="2"/>
  <c r="K156" i="2" s="1"/>
  <c r="H167" i="2"/>
  <c r="K166" i="2"/>
  <c r="J195" i="2"/>
  <c r="K195" i="2" s="1"/>
  <c r="H196" i="2"/>
  <c r="H73" i="2"/>
  <c r="K72" i="2"/>
  <c r="J30" i="2"/>
  <c r="K29" i="2"/>
  <c r="H85" i="2"/>
  <c r="J85" i="2" s="1"/>
  <c r="K84" i="2"/>
  <c r="H101" i="2"/>
  <c r="J101" i="2" s="1"/>
  <c r="K100" i="2"/>
  <c r="K177" i="2"/>
  <c r="H178" i="2"/>
  <c r="H144" i="2"/>
  <c r="J144" i="2" s="1"/>
  <c r="K143" i="2"/>
  <c r="H10" i="2"/>
  <c r="J10" i="2" s="1"/>
  <c r="K9" i="2"/>
  <c r="H52" i="2"/>
  <c r="J52" i="2" s="1"/>
  <c r="K51" i="2"/>
  <c r="K40" i="2"/>
  <c r="H41" i="2"/>
  <c r="K58" i="2"/>
  <c r="H59" i="2"/>
  <c r="J59" i="2" s="1"/>
  <c r="J167" i="2" l="1"/>
  <c r="K167" i="2" s="1"/>
  <c r="H168" i="2"/>
  <c r="J168" i="2" s="1"/>
  <c r="H11" i="2"/>
  <c r="J11" i="2" s="1"/>
  <c r="K10" i="2"/>
  <c r="H74" i="2"/>
  <c r="J74" i="2" s="1"/>
  <c r="J73" i="2"/>
  <c r="K73" i="2" s="1"/>
  <c r="H158" i="2"/>
  <c r="J158" i="2" s="1"/>
  <c r="K157" i="2"/>
  <c r="K144" i="2"/>
  <c r="H145" i="2"/>
  <c r="K85" i="2"/>
  <c r="H86" i="2"/>
  <c r="J86" i="2" s="1"/>
  <c r="K130" i="2"/>
  <c r="H131" i="2"/>
  <c r="J131" i="2" s="1"/>
  <c r="H197" i="2"/>
  <c r="J196" i="2"/>
  <c r="K196" i="2" s="1"/>
  <c r="H179" i="2"/>
  <c r="J179" i="2" s="1"/>
  <c r="J178" i="2"/>
  <c r="K178" i="2" s="1"/>
  <c r="H42" i="2"/>
  <c r="J42" i="2" s="1"/>
  <c r="J41" i="2"/>
  <c r="K41" i="2" s="1"/>
  <c r="H60" i="2"/>
  <c r="J60" i="2" s="1"/>
  <c r="K59" i="2"/>
  <c r="K101" i="2"/>
  <c r="H102" i="2"/>
  <c r="J102" i="2" s="1"/>
  <c r="K52" i="2"/>
  <c r="H53" i="2"/>
  <c r="J53" i="2" s="1"/>
  <c r="K30" i="2"/>
  <c r="H31" i="2"/>
  <c r="J31" i="2" s="1"/>
  <c r="H117" i="2"/>
  <c r="J117" i="2" s="1"/>
  <c r="K116" i="2"/>
  <c r="H103" i="2" l="1"/>
  <c r="J103" i="2" s="1"/>
  <c r="K102" i="2"/>
  <c r="K179" i="2"/>
  <c r="H180" i="2"/>
  <c r="J180" i="2" s="1"/>
  <c r="H75" i="2"/>
  <c r="J75" i="2" s="1"/>
  <c r="K74" i="2"/>
  <c r="K60" i="2"/>
  <c r="H61" i="2"/>
  <c r="H159" i="2"/>
  <c r="K158" i="2"/>
  <c r="H118" i="2"/>
  <c r="J118" i="2" s="1"/>
  <c r="K117" i="2"/>
  <c r="H87" i="2"/>
  <c r="J87" i="2" s="1"/>
  <c r="K86" i="2"/>
  <c r="H12" i="2"/>
  <c r="J12" i="2" s="1"/>
  <c r="K11" i="2"/>
  <c r="H146" i="2"/>
  <c r="J146" i="2" s="1"/>
  <c r="J145" i="2"/>
  <c r="K145" i="2" s="1"/>
  <c r="K42" i="2"/>
  <c r="H43" i="2"/>
  <c r="J43" i="2" s="1"/>
  <c r="H169" i="2"/>
  <c r="J169" i="2" s="1"/>
  <c r="K168" i="2"/>
  <c r="H32" i="2"/>
  <c r="K31" i="2"/>
  <c r="J197" i="2"/>
  <c r="K197" i="2" s="1"/>
  <c r="H198" i="2"/>
  <c r="H54" i="2"/>
  <c r="J54" i="2" s="1"/>
  <c r="K53" i="2"/>
  <c r="H132" i="2"/>
  <c r="K131" i="2"/>
  <c r="J159" i="2" l="1"/>
  <c r="K159" i="2" s="1"/>
  <c r="H162" i="2"/>
  <c r="H119" i="2"/>
  <c r="K118" i="2"/>
  <c r="H44" i="2"/>
  <c r="K43" i="2"/>
  <c r="H76" i="2"/>
  <c r="K75" i="2"/>
  <c r="J132" i="2"/>
  <c r="K132" i="2" s="1"/>
  <c r="H133" i="2"/>
  <c r="J133" i="2" s="1"/>
  <c r="H181" i="2"/>
  <c r="K180" i="2"/>
  <c r="K169" i="2"/>
  <c r="H170" i="2"/>
  <c r="H62" i="2"/>
  <c r="J62" i="2" s="1"/>
  <c r="J61" i="2"/>
  <c r="K61" i="2" s="1"/>
  <c r="K146" i="2"/>
  <c r="H147" i="2"/>
  <c r="J147" i="2" s="1"/>
  <c r="K54" i="2"/>
  <c r="H55" i="2"/>
  <c r="J55" i="2" s="1"/>
  <c r="H13" i="2"/>
  <c r="K12" i="2"/>
  <c r="H201" i="2"/>
  <c r="J198" i="2"/>
  <c r="K198" i="2" s="1"/>
  <c r="J32" i="2"/>
  <c r="K32" i="2" s="1"/>
  <c r="H33" i="2"/>
  <c r="J33" i="2" s="1"/>
  <c r="K87" i="2"/>
  <c r="H88" i="2"/>
  <c r="J88" i="2" s="1"/>
  <c r="K103" i="2"/>
  <c r="H104" i="2"/>
  <c r="J104" i="2" s="1"/>
  <c r="H134" i="2" l="1"/>
  <c r="J134" i="2" s="1"/>
  <c r="K133" i="2"/>
  <c r="J76" i="2"/>
  <c r="K76" i="2" s="1"/>
  <c r="H79" i="2"/>
  <c r="J44" i="2"/>
  <c r="K44" i="2" s="1"/>
  <c r="H47" i="2"/>
  <c r="J181" i="2"/>
  <c r="K181" i="2" s="1"/>
  <c r="H184" i="2"/>
  <c r="H56" i="2"/>
  <c r="J56" i="2" s="1"/>
  <c r="K56" i="2" s="1"/>
  <c r="K55" i="2"/>
  <c r="H148" i="2"/>
  <c r="K147" i="2"/>
  <c r="H120" i="2"/>
  <c r="J120" i="2" s="1"/>
  <c r="J119" i="2"/>
  <c r="K119" i="2" s="1"/>
  <c r="H105" i="2"/>
  <c r="K104" i="2"/>
  <c r="H89" i="2"/>
  <c r="K88" i="2"/>
  <c r="K62" i="2"/>
  <c r="H63" i="2"/>
  <c r="J63" i="2" s="1"/>
  <c r="H34" i="2"/>
  <c r="J34" i="2" s="1"/>
  <c r="K33" i="2"/>
  <c r="H173" i="2"/>
  <c r="J170" i="2"/>
  <c r="K170" i="2" s="1"/>
  <c r="H14" i="2"/>
  <c r="J14" i="2" s="1"/>
  <c r="J13" i="2"/>
  <c r="K13" i="2" s="1"/>
  <c r="K34" i="2" l="1"/>
  <c r="H35" i="2"/>
  <c r="J35" i="2" s="1"/>
  <c r="J89" i="2"/>
  <c r="K89" i="2" s="1"/>
  <c r="H90" i="2"/>
  <c r="J90" i="2" s="1"/>
  <c r="J148" i="2"/>
  <c r="K148" i="2" s="1"/>
  <c r="H151" i="2"/>
  <c r="H64" i="2"/>
  <c r="K63" i="2"/>
  <c r="J105" i="2"/>
  <c r="K105" i="2" s="1"/>
  <c r="H106" i="2"/>
  <c r="J106" i="2" s="1"/>
  <c r="H15" i="2"/>
  <c r="J15" i="2" s="1"/>
  <c r="K14" i="2"/>
  <c r="H121" i="2"/>
  <c r="J121" i="2" s="1"/>
  <c r="K120" i="2"/>
  <c r="K134" i="2"/>
  <c r="H135" i="2"/>
  <c r="H107" i="2" l="1"/>
  <c r="J107" i="2" s="1"/>
  <c r="K106" i="2"/>
  <c r="H138" i="2"/>
  <c r="J135" i="2"/>
  <c r="K135" i="2" s="1"/>
  <c r="H91" i="2"/>
  <c r="J91" i="2" s="1"/>
  <c r="K90" i="2"/>
  <c r="J64" i="2"/>
  <c r="K64" i="2" s="1"/>
  <c r="H67" i="2"/>
  <c r="H16" i="2"/>
  <c r="K15" i="2"/>
  <c r="H36" i="2"/>
  <c r="J36" i="2" s="1"/>
  <c r="K35" i="2"/>
  <c r="H122" i="2"/>
  <c r="K121" i="2"/>
  <c r="H17" i="2" l="1"/>
  <c r="J16" i="2"/>
  <c r="K16" i="2" s="1"/>
  <c r="K36" i="2"/>
  <c r="H37" i="2"/>
  <c r="J37" i="2" s="1"/>
  <c r="K91" i="2"/>
  <c r="H92" i="2"/>
  <c r="J122" i="2"/>
  <c r="K122" i="2" s="1"/>
  <c r="H125" i="2"/>
  <c r="K107" i="2"/>
  <c r="H108" i="2"/>
  <c r="J108" i="2" l="1"/>
  <c r="K108" i="2" s="1"/>
  <c r="H111" i="2"/>
  <c r="H95" i="2"/>
  <c r="J92" i="2"/>
  <c r="K92" i="2" s="1"/>
  <c r="H38" i="2"/>
  <c r="J38" i="2" s="1"/>
  <c r="K38" i="2" s="1"/>
  <c r="K37" i="2"/>
  <c r="J17" i="2"/>
  <c r="H189" i="2"/>
  <c r="H18" i="2" l="1"/>
  <c r="J18" i="2" s="1"/>
  <c r="K17" i="2"/>
  <c r="H19" i="2" l="1"/>
  <c r="J19" i="2" s="1"/>
  <c r="K18" i="2"/>
  <c r="H20" i="2" l="1"/>
  <c r="K19" i="2"/>
  <c r="H21" i="2" l="1"/>
  <c r="J21" i="2" s="1"/>
  <c r="J20" i="2"/>
  <c r="K20" i="2" s="1"/>
  <c r="K21" i="2" l="1"/>
  <c r="H22" i="2"/>
  <c r="J22" i="2" s="1"/>
  <c r="H23" i="2" l="1"/>
  <c r="K22" i="2"/>
  <c r="H26" i="2" l="1"/>
  <c r="J23" i="2"/>
  <c r="K23" i="2" s="1"/>
</calcChain>
</file>

<file path=xl/sharedStrings.xml><?xml version="1.0" encoding="utf-8"?>
<sst xmlns="http://schemas.openxmlformats.org/spreadsheetml/2006/main" count="931" uniqueCount="185">
  <si>
    <t>Data</t>
  </si>
  <si>
    <t>Observações</t>
  </si>
  <si>
    <t>Profissional</t>
  </si>
  <si>
    <t>Versão Inicial</t>
  </si>
  <si>
    <t xml:space="preserve"> </t>
  </si>
  <si>
    <t xml:space="preserve">PLANO IP - </t>
  </si>
  <si>
    <t>COMPONENTE</t>
  </si>
  <si>
    <t>X</t>
  </si>
  <si>
    <t>Y</t>
  </si>
  <si>
    <t>Z</t>
  </si>
  <si>
    <t>INI</t>
  </si>
  <si>
    <t>FIM</t>
  </si>
  <si>
    <t>TOTAL</t>
  </si>
  <si>
    <t>GERENCIAMENTO (VLAN 1)</t>
  </si>
  <si>
    <t>Switches</t>
  </si>
  <si>
    <t>.</t>
  </si>
  <si>
    <t>ao</t>
  </si>
  <si>
    <t>Backoffice</t>
  </si>
  <si>
    <t>Front Office</t>
  </si>
  <si>
    <t>Cashiers</t>
  </si>
  <si>
    <t>Sales Area</t>
  </si>
  <si>
    <t>Services</t>
  </si>
  <si>
    <t>Wireless</t>
  </si>
  <si>
    <t>Acess Point</t>
  </si>
  <si>
    <t>Switches Free</t>
  </si>
  <si>
    <t>Roteador</t>
  </si>
  <si>
    <t>HSRP</t>
  </si>
  <si>
    <t>Principal</t>
  </si>
  <si>
    <t>Reserva</t>
  </si>
  <si>
    <t>Gerenciamento VLAN 1</t>
  </si>
  <si>
    <t>IP VLAN - Switch Core 1 (CPD)</t>
  </si>
  <si>
    <t>IP VLAN - Switch Core 2 (CPD)</t>
  </si>
  <si>
    <t>IP VLAN - HSRP</t>
  </si>
  <si>
    <t>Subnet VLAN 1</t>
  </si>
  <si>
    <t>Mask VLAN 1</t>
  </si>
  <si>
    <t>Default Gateway VLAN 1</t>
  </si>
  <si>
    <t>RETAGUARDA (VLAN 10)</t>
  </si>
  <si>
    <t>Server Retaguarda</t>
  </si>
  <si>
    <t>Servers</t>
  </si>
  <si>
    <t>Impressoras de rede</t>
  </si>
  <si>
    <t>Ponto Eletrônico Kronos</t>
  </si>
  <si>
    <t>Micro Concentrador</t>
  </si>
  <si>
    <t xml:space="preserve">Relógios </t>
  </si>
  <si>
    <t>Estações de Trabalho</t>
  </si>
  <si>
    <t>IPConfiguration</t>
  </si>
  <si>
    <t>UPS</t>
  </si>
  <si>
    <t>PABX</t>
  </si>
  <si>
    <t>Cofre Eletronico</t>
  </si>
  <si>
    <t>Back Office Free</t>
  </si>
  <si>
    <t>Gerenciamento VLAN 10</t>
  </si>
  <si>
    <t>IP VLAN - Principal</t>
  </si>
  <si>
    <t>IP VLAN - Reserva</t>
  </si>
  <si>
    <t>Subnet VLAN 10</t>
  </si>
  <si>
    <t>Mask VLAN 10</t>
  </si>
  <si>
    <t>Default Gateway VLAN 10</t>
  </si>
  <si>
    <t>FRENTE DE CAIXA (VLAN 20)</t>
  </si>
  <si>
    <t>Caixa Central</t>
  </si>
  <si>
    <t>ESX Principal</t>
  </si>
  <si>
    <t>ESX Reserva</t>
  </si>
  <si>
    <t>Servers Free</t>
  </si>
  <si>
    <t>PDV</t>
  </si>
  <si>
    <t>SAT</t>
  </si>
  <si>
    <t>CSF</t>
  </si>
  <si>
    <t>Bridge ("kit wireless")</t>
  </si>
  <si>
    <t>Maxi Garantia</t>
  </si>
  <si>
    <t>Verificador de Preços</t>
  </si>
  <si>
    <t>Front Office Free</t>
  </si>
  <si>
    <t>Gerenciamento VLAN 20</t>
  </si>
  <si>
    <t>Subnet VLAN 20</t>
  </si>
  <si>
    <t>Mask VLAN 20</t>
  </si>
  <si>
    <t>Default Gateway VLAN 20</t>
  </si>
  <si>
    <t>SALÃO DE VENDAS (VLAN 30)</t>
  </si>
  <si>
    <t>Balcão de Atendimento ao Cliente</t>
  </si>
  <si>
    <t>SVA</t>
  </si>
  <si>
    <t>FREE</t>
  </si>
  <si>
    <t>Gerenciamento VLAN 30</t>
  </si>
  <si>
    <t>Subnet VLAN 30</t>
  </si>
  <si>
    <t>Mask VLAN 30</t>
  </si>
  <si>
    <t>Default Gateway VLAN 30</t>
  </si>
  <si>
    <t>SERVIÇOS (VLAN 40)</t>
  </si>
  <si>
    <t>Posto de Combustíveis</t>
  </si>
  <si>
    <t>ESX Principal - Posto</t>
  </si>
  <si>
    <t>ESX Reserva - Posto</t>
  </si>
  <si>
    <t>PDV - Posto</t>
  </si>
  <si>
    <t>Estações de Trabalho - Posto</t>
  </si>
  <si>
    <t>Gerenciamento VLAN 40</t>
  </si>
  <si>
    <t>Subnet VLAN 40</t>
  </si>
  <si>
    <t>Mask VLAN 40</t>
  </si>
  <si>
    <t>Default Gateway VLAN 40</t>
  </si>
  <si>
    <t>SERVIÇOS (VLAN 41)</t>
  </si>
  <si>
    <t>Drogaria</t>
  </si>
  <si>
    <t>ESX Principal - Drogaria</t>
  </si>
  <si>
    <t>ESX Reserva - Drogaria</t>
  </si>
  <si>
    <t>PDV - Drogaria</t>
  </si>
  <si>
    <t>SAT - Drogaria</t>
  </si>
  <si>
    <t>Estações de Trabalho - Drogaria</t>
  </si>
  <si>
    <t>Gerenciamento VLAN 41</t>
  </si>
  <si>
    <t>Subnet VLAN 41</t>
  </si>
  <si>
    <t>Mask VLAN 41</t>
  </si>
  <si>
    <t>Default Gateway VLAN 41</t>
  </si>
  <si>
    <t>SERVIÇOS 3 (VLAN 42)</t>
  </si>
  <si>
    <t>Controle de Acesso</t>
  </si>
  <si>
    <t>Cameras de Segurança</t>
  </si>
  <si>
    <t>Frio Alimentar</t>
  </si>
  <si>
    <t>Serviços Free</t>
  </si>
  <si>
    <t>Gerenciamento VLAN 42</t>
  </si>
  <si>
    <t>Subnet VLAN 42</t>
  </si>
  <si>
    <t>Mask VLAN 42</t>
  </si>
  <si>
    <t>Default Gateway VLAN 42</t>
  </si>
  <si>
    <t>SERVIÇOS 4 (VLAN 44)</t>
  </si>
  <si>
    <t>Firewall DMZ - Principal</t>
  </si>
  <si>
    <t>Firewall DMZ - Backup</t>
  </si>
  <si>
    <t>Parking Ticket Server</t>
  </si>
  <si>
    <t>Gerenciamento VLAN 44</t>
  </si>
  <si>
    <t>Subnet VLAN 44</t>
  </si>
  <si>
    <t>Mask VLAN 44</t>
  </si>
  <si>
    <t>Default Gateway VLAN 44</t>
  </si>
  <si>
    <t>LOCAL WIRELESS (VLAN 50)</t>
  </si>
  <si>
    <t>Equipamentos Wi-Fi</t>
  </si>
  <si>
    <t>Terminais de Consulta de Preços</t>
  </si>
  <si>
    <t>Coletores de Dados</t>
  </si>
  <si>
    <t>Gerenciamento VLAN 50</t>
  </si>
  <si>
    <t>Subnet VLAN 50</t>
  </si>
  <si>
    <t>Mask VLAN 50</t>
  </si>
  <si>
    <t>Default Gateway VLAN 50</t>
  </si>
  <si>
    <t>LOCAL WIRELESS 2 (VLAN 51)</t>
  </si>
  <si>
    <t>Tablet - SVA</t>
  </si>
  <si>
    <t>Gerenciamento VLAN 51</t>
  </si>
  <si>
    <t>Subnet VLAN 60</t>
  </si>
  <si>
    <t>Mask VLAN 60</t>
  </si>
  <si>
    <t>Default Gateway VLAN 51</t>
  </si>
  <si>
    <t>GLOBAL WIRELESS (VLAN 60)</t>
  </si>
  <si>
    <t>Equipamentos</t>
  </si>
  <si>
    <t>Gerenciamento VLAN 60</t>
  </si>
  <si>
    <t>Default Gateway VLAN 60</t>
  </si>
  <si>
    <t>CSF (VLAN 61)</t>
  </si>
  <si>
    <t>Tablets</t>
  </si>
  <si>
    <t>Gerenciamento VLAN 61</t>
  </si>
  <si>
    <t>Default Gateway VLAN 61</t>
  </si>
  <si>
    <t>Subnet</t>
  </si>
  <si>
    <t>Mask</t>
  </si>
  <si>
    <t>Default Gateway</t>
  </si>
  <si>
    <t>IP TELEPHONY (VLAN 110)</t>
  </si>
  <si>
    <t>VoIP</t>
  </si>
  <si>
    <t>Gerenciamento VLAN 110</t>
  </si>
  <si>
    <t>IP VLAN - Backup</t>
  </si>
  <si>
    <t>Subnet VLAN 110</t>
  </si>
  <si>
    <t>Mask VLAN 110</t>
  </si>
  <si>
    <t>Default Gateway VLAN 110</t>
  </si>
  <si>
    <t>Sigla</t>
  </si>
  <si>
    <t>BRE</t>
  </si>
  <si>
    <t>Site</t>
  </si>
  <si>
    <t>BIG Avenida Recife</t>
  </si>
  <si>
    <t>1º Octeto</t>
  </si>
  <si>
    <t>2º Octeto</t>
  </si>
  <si>
    <t>3º Octeto</t>
  </si>
  <si>
    <t>4º Octeto</t>
  </si>
  <si>
    <t>Rede</t>
  </si>
  <si>
    <t>A</t>
  </si>
  <si>
    <t>B</t>
  </si>
  <si>
    <t>C</t>
  </si>
  <si>
    <t>D</t>
  </si>
  <si>
    <t>/20</t>
  </si>
  <si>
    <t>IP TELEPHOHY</t>
  </si>
  <si>
    <t>VLAN 110</t>
  </si>
  <si>
    <t>/27</t>
  </si>
  <si>
    <t>VLAN 1</t>
  </si>
  <si>
    <t>/24</t>
  </si>
  <si>
    <t>VLAN 10</t>
  </si>
  <si>
    <t>/23</t>
  </si>
  <si>
    <t>VLAN 20</t>
  </si>
  <si>
    <t>VLAN 30</t>
  </si>
  <si>
    <t>VLAN 40</t>
  </si>
  <si>
    <t>VLAN 41</t>
  </si>
  <si>
    <t>VLAN 42</t>
  </si>
  <si>
    <t>/25</t>
  </si>
  <si>
    <t>VLAN 44</t>
  </si>
  <si>
    <t>VLAN 50</t>
  </si>
  <si>
    <t>VLAN 51</t>
  </si>
  <si>
    <t>VLAN 60</t>
  </si>
  <si>
    <t>VLAN 61</t>
  </si>
  <si>
    <t>Subnet VLAN 51</t>
  </si>
  <si>
    <t>Mask VLAN 51</t>
  </si>
  <si>
    <t>Subnet VLAN 61</t>
  </si>
  <si>
    <t>Mask VLAN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</si>
</sst>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b/>
      <sz val="10"/>
      <color rgb="FFFFFFFF"/>
      <name val="Arial"/>
    </font>
    <font>
      <sz val="8"/>
      <color rgb="FF000000"/>
      <name val="Arial"/>
    </font>
    <font>
      <sz val="8"/>
      <color theme="1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B6DDE8"/>
        <bgColor rgb="FFB6DDE8"/>
      </patternFill>
    </fill>
    <fill>
      <patternFill patternType="solid">
        <fgColor rgb="FF99CCFF"/>
        <bgColor rgb="FF99CCFF"/>
      </patternFill>
    </fill>
    <fill>
      <patternFill patternType="solid">
        <fgColor rgb="FF92CDDC"/>
        <bgColor rgb="FF92CDDC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14" fontId="1" fillId="0" borderId="1" xfId="0" applyNumberFormat="1" applyFont="1" applyBorder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5" fillId="2" borderId="3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vertical="center" wrapText="1"/>
    </xf>
    <xf numFmtId="0" fontId="5" fillId="3" borderId="4" xfId="0" applyFont="1" applyFill="1" applyBorder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3" fontId="3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3" fontId="7" fillId="0" borderId="5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3" fontId="3" fillId="5" borderId="3" xfId="0" applyNumberFormat="1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164" fontId="1" fillId="0" borderId="0" xfId="0" applyNumberFormat="1" applyFont="1"/>
    <xf numFmtId="3" fontId="3" fillId="4" borderId="3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left"/>
    </xf>
    <xf numFmtId="164" fontId="3" fillId="0" borderId="0" xfId="0" applyNumberFormat="1" applyFont="1"/>
    <xf numFmtId="0" fontId="9" fillId="6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left"/>
    </xf>
    <xf numFmtId="164" fontId="3" fillId="0" borderId="0" xfId="0" applyNumberFormat="1" applyFont="1" applyAlignment="1">
      <alignment horizontal="center"/>
    </xf>
    <xf numFmtId="0" fontId="9" fillId="0" borderId="0" xfId="0" applyFont="1"/>
    <xf numFmtId="0" fontId="6" fillId="0" borderId="5" xfId="0" applyFont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3" fontId="3" fillId="7" borderId="3" xfId="0" applyNumberFormat="1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5" fillId="3" borderId="10" xfId="0" applyFont="1" applyFill="1" applyBorder="1"/>
    <xf numFmtId="164" fontId="3" fillId="7" borderId="1" xfId="0" applyNumberFormat="1" applyFont="1" applyFill="1" applyBorder="1" applyAlignment="1">
      <alignment horizontal="center"/>
    </xf>
    <xf numFmtId="0" fontId="7" fillId="7" borderId="1" xfId="0" applyFont="1" applyFill="1" applyBorder="1" applyAlignment="1">
      <alignment horizontal="left"/>
    </xf>
    <xf numFmtId="0" fontId="7" fillId="7" borderId="8" xfId="0" applyFont="1" applyFill="1" applyBorder="1" applyAlignment="1">
      <alignment horizontal="center"/>
    </xf>
    <xf numFmtId="0" fontId="7" fillId="7" borderId="9" xfId="0" applyFont="1" applyFill="1" applyBorder="1" applyAlignment="1">
      <alignment horizontal="center"/>
    </xf>
    <xf numFmtId="0" fontId="3" fillId="4" borderId="3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3" fontId="1" fillId="8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4" borderId="14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6" borderId="4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0" fillId="4" borderId="1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4" fillId="0" borderId="2" xfId="0" applyFont="1" applyBorder="1"/>
    <xf numFmtId="0" fontId="3" fillId="4" borderId="11" xfId="0" applyFont="1" applyFill="1" applyBorder="1" applyAlignment="1">
      <alignment vertical="center"/>
    </xf>
    <xf numFmtId="0" fontId="4" fillId="0" borderId="12" xfId="0" applyFont="1" applyBorder="1"/>
    <xf numFmtId="0" fontId="1" fillId="8" borderId="5" xfId="0" applyFont="1" applyFill="1" applyBorder="1" applyAlignment="1">
      <alignment horizontal="left"/>
    </xf>
    <xf numFmtId="0" fontId="4" fillId="0" borderId="6" xfId="0" applyFont="1" applyBorder="1"/>
    <xf numFmtId="0" fontId="4" fillId="0" borderId="7" xfId="0" applyFont="1" applyBorder="1"/>
    <xf numFmtId="0" fontId="3" fillId="4" borderId="11" xfId="0" applyFont="1" applyFill="1" applyBorder="1" applyAlignment="1">
      <alignment horizontal="center" vertical="top"/>
    </xf>
    <xf numFmtId="0" fontId="1" fillId="8" borderId="5" xfId="0" applyFont="1" applyFill="1" applyBorder="1" applyAlignment="1">
      <alignment horizontal="center"/>
    </xf>
    <xf numFmtId="0" fontId="3" fillId="4" borderId="1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/>
  </sheetViews>
  <sheetFormatPr defaultColWidth="12.5703125" defaultRowHeight="15" customHeight="1" x14ac:dyDescent="0.2"/>
  <cols>
    <col min="1" max="1" width="10.140625" customWidth="1"/>
    <col min="2" max="2" width="72.42578125" customWidth="1"/>
    <col min="3" max="3" width="15.42578125" customWidth="1"/>
    <col min="4" max="6" width="9.140625" customWidth="1"/>
    <col min="7" max="23" width="8" customWidth="1"/>
    <col min="24" max="26" width="14.42578125" customWidth="1"/>
  </cols>
  <sheetData>
    <row r="1" spans="1:26" ht="12.75" customHeight="1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3"/>
      <c r="Z1" s="3"/>
    </row>
    <row r="2" spans="1:26" ht="12.75" customHeight="1" x14ac:dyDescent="0.2">
      <c r="A2" s="4"/>
      <c r="B2" s="1" t="s">
        <v>3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3"/>
      <c r="Z2" s="3"/>
    </row>
    <row r="3" spans="1:26" ht="12.75" customHeight="1" x14ac:dyDescent="0.2">
      <c r="A3" s="4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3"/>
      <c r="Z3" s="3"/>
    </row>
    <row r="4" spans="1:26" ht="12.75" customHeight="1" x14ac:dyDescent="0.2">
      <c r="A4" s="4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3"/>
      <c r="Z4" s="3"/>
    </row>
    <row r="5" spans="1:26" ht="12.75" customHeight="1" x14ac:dyDescent="0.2">
      <c r="A5" s="4"/>
      <c r="B5" s="1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Y5" s="3"/>
      <c r="Z5" s="3"/>
    </row>
    <row r="6" spans="1:26" ht="12.75" customHeight="1" x14ac:dyDescent="0.2">
      <c r="A6" s="4"/>
      <c r="B6" s="1"/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Y6" s="3"/>
      <c r="Z6" s="3"/>
    </row>
    <row r="7" spans="1:26" ht="12.75" customHeight="1" x14ac:dyDescent="0.2">
      <c r="A7" s="4"/>
      <c r="B7" s="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Y7" s="3"/>
      <c r="Z7" s="3"/>
    </row>
    <row r="8" spans="1:26" ht="12.75" customHeight="1" x14ac:dyDescent="0.2">
      <c r="A8" s="4"/>
      <c r="B8" s="1"/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Y8" s="3"/>
      <c r="Z8" s="3"/>
    </row>
    <row r="9" spans="1:26" ht="12.75" customHeight="1" x14ac:dyDescent="0.2">
      <c r="A9" s="4"/>
      <c r="B9" s="1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Y9" s="3"/>
      <c r="Z9" s="3"/>
    </row>
    <row r="10" spans="1:26" ht="12.75" customHeight="1" x14ac:dyDescent="0.2">
      <c r="A10" s="4"/>
      <c r="B10" s="1"/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Y10" s="3"/>
      <c r="Z10" s="3"/>
    </row>
    <row r="11" spans="1:26" ht="12.75" customHeight="1" x14ac:dyDescent="0.2">
      <c r="A11" s="4"/>
      <c r="B11" s="1"/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Y11" s="3"/>
      <c r="Z11" s="3"/>
    </row>
    <row r="12" spans="1:26" ht="12.75" customHeight="1" x14ac:dyDescent="0.2">
      <c r="A12" s="4"/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Y12" s="3"/>
      <c r="Z12" s="3"/>
    </row>
    <row r="13" spans="1:26" ht="12.75" customHeight="1" x14ac:dyDescent="0.2">
      <c r="A13" s="4"/>
      <c r="B13" s="1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Y13" s="3"/>
      <c r="Z13" s="3"/>
    </row>
    <row r="14" spans="1:26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Y14" s="3"/>
      <c r="Z14" s="3"/>
    </row>
    <row r="15" spans="1:26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3"/>
      <c r="Z15" s="3"/>
    </row>
    <row r="16" spans="1:26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Y16" s="3"/>
      <c r="Z16" s="3"/>
    </row>
    <row r="17" spans="1:26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3"/>
      <c r="Z17" s="3"/>
    </row>
    <row r="18" spans="1:26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Y18" s="3"/>
      <c r="Z18" s="3"/>
    </row>
    <row r="19" spans="1:26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Y19" s="3"/>
      <c r="Z19" s="3"/>
    </row>
    <row r="20" spans="1:26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3"/>
      <c r="Z20" s="3"/>
    </row>
    <row r="21" spans="1:26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3"/>
      <c r="Z21" s="3"/>
    </row>
    <row r="22" spans="1:26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Y22" s="3"/>
      <c r="Z22" s="3"/>
    </row>
    <row r="23" spans="1:26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Y23" s="3"/>
      <c r="Z23" s="3"/>
    </row>
    <row r="24" spans="1:26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Y24" s="3"/>
      <c r="Z24" s="3"/>
    </row>
    <row r="25" spans="1:26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  <c r="Y25" s="3"/>
      <c r="Z25" s="3"/>
    </row>
    <row r="26" spans="1:26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  <c r="Y26" s="3"/>
      <c r="Z26" s="3"/>
    </row>
    <row r="27" spans="1:26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Y27" s="3"/>
      <c r="Z27" s="3"/>
    </row>
    <row r="28" spans="1:26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  <c r="Y28" s="3"/>
      <c r="Z28" s="3"/>
    </row>
    <row r="29" spans="1:26" ht="12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  <c r="Y29" s="3"/>
      <c r="Z29" s="3"/>
    </row>
    <row r="30" spans="1:26" ht="12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  <c r="Y30" s="3"/>
      <c r="Z30" s="3"/>
    </row>
    <row r="31" spans="1:26" ht="12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  <c r="Y31" s="3"/>
      <c r="Z31" s="3"/>
    </row>
    <row r="32" spans="1:26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  <c r="Y32" s="3"/>
      <c r="Z32" s="3"/>
    </row>
    <row r="33" spans="1:26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3"/>
      <c r="Z33" s="3"/>
    </row>
    <row r="34" spans="1:26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  <c r="Y34" s="3"/>
      <c r="Z34" s="3"/>
    </row>
    <row r="35" spans="1:26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  <c r="Y35" s="3"/>
      <c r="Z35" s="3"/>
    </row>
    <row r="36" spans="1:26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  <c r="Y36" s="3"/>
      <c r="Z36" s="3"/>
    </row>
    <row r="37" spans="1:26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3"/>
      <c r="Z37" s="3"/>
    </row>
    <row r="38" spans="1:26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3"/>
      <c r="Z38" s="3"/>
    </row>
    <row r="39" spans="1:26" ht="12.75" customHeight="1" x14ac:dyDescent="0.2">
      <c r="A39" s="2"/>
      <c r="B39" s="2" t="s">
        <v>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3"/>
      <c r="Z39" s="3"/>
    </row>
    <row r="40" spans="1:26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3"/>
      <c r="Z40" s="3"/>
    </row>
    <row r="41" spans="1:26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3"/>
      <c r="Z41" s="3"/>
    </row>
    <row r="42" spans="1:26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3"/>
      <c r="Z42" s="3"/>
    </row>
    <row r="43" spans="1:26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3"/>
      <c r="Z43" s="3"/>
    </row>
    <row r="44" spans="1:26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3"/>
      <c r="Z44" s="3"/>
    </row>
    <row r="45" spans="1:26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3"/>
      <c r="Z45" s="3"/>
    </row>
    <row r="46" spans="1:26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3"/>
      <c r="Z46" s="3"/>
    </row>
    <row r="47" spans="1:26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3"/>
      <c r="Z47" s="3"/>
    </row>
    <row r="48" spans="1:26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3"/>
      <c r="Z48" s="3"/>
    </row>
    <row r="49" spans="1:26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3"/>
      <c r="Z49" s="3"/>
    </row>
    <row r="50" spans="1:26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3"/>
      <c r="Z50" s="3"/>
    </row>
    <row r="51" spans="1:26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3"/>
      <c r="Z51" s="3"/>
    </row>
    <row r="52" spans="1:26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3"/>
      <c r="Z52" s="3"/>
    </row>
    <row r="53" spans="1:26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3"/>
      <c r="Z53" s="3"/>
    </row>
    <row r="54" spans="1:26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3"/>
      <c r="Z54" s="3"/>
    </row>
    <row r="55" spans="1:26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3"/>
      <c r="Z55" s="3"/>
    </row>
    <row r="56" spans="1:26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3"/>
      <c r="Z56" s="3"/>
    </row>
    <row r="57" spans="1:26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3"/>
      <c r="Z57" s="3"/>
    </row>
    <row r="58" spans="1:26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3"/>
      <c r="Z58" s="3"/>
    </row>
    <row r="59" spans="1:26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3"/>
      <c r="Z59" s="3"/>
    </row>
    <row r="60" spans="1:26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3"/>
      <c r="Z60" s="3"/>
    </row>
    <row r="61" spans="1:2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3"/>
      <c r="Z61" s="3"/>
    </row>
    <row r="62" spans="1:26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 s="3"/>
      <c r="Z62" s="3"/>
    </row>
    <row r="63" spans="1:2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  <c r="Y63" s="3"/>
      <c r="Z63" s="3"/>
    </row>
    <row r="64" spans="1:2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  <c r="Y64" s="3"/>
      <c r="Z64" s="3"/>
    </row>
    <row r="65" spans="1:26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  <c r="Y65" s="3"/>
      <c r="Z65" s="3"/>
    </row>
    <row r="66" spans="1:26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  <c r="Y66" s="3"/>
      <c r="Z66" s="3"/>
    </row>
    <row r="67" spans="1:26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  <c r="Y67" s="3"/>
      <c r="Z67" s="3"/>
    </row>
    <row r="68" spans="1:26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  <c r="Y68" s="3"/>
      <c r="Z68" s="3"/>
    </row>
    <row r="69" spans="1:26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  <c r="Y69" s="3"/>
      <c r="Z69" s="3"/>
    </row>
    <row r="70" spans="1:26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  <c r="Y70" s="3"/>
      <c r="Z70" s="3"/>
    </row>
    <row r="71" spans="1:26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  <c r="Y71" s="3"/>
      <c r="Z71" s="3"/>
    </row>
    <row r="72" spans="1:2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  <c r="Y72" s="3"/>
      <c r="Z72" s="3"/>
    </row>
    <row r="73" spans="1:2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  <c r="Y73" s="3"/>
      <c r="Z73" s="3"/>
    </row>
    <row r="74" spans="1:2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  <c r="Y74" s="3"/>
      <c r="Z74" s="3"/>
    </row>
    <row r="75" spans="1:2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  <c r="Y75" s="3"/>
      <c r="Z75" s="3"/>
    </row>
    <row r="76" spans="1:2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  <c r="Y76" s="3"/>
      <c r="Z76" s="3"/>
    </row>
    <row r="77" spans="1:2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  <c r="Y77" s="3"/>
      <c r="Z77" s="3"/>
    </row>
    <row r="78" spans="1:2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  <c r="Y78" s="3"/>
      <c r="Z78" s="3"/>
    </row>
    <row r="79" spans="1:2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  <c r="Y79" s="3"/>
      <c r="Z79" s="3"/>
    </row>
    <row r="80" spans="1:2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  <c r="Y80" s="3"/>
      <c r="Z80" s="3"/>
    </row>
    <row r="81" spans="1:26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  <c r="Y81" s="3"/>
      <c r="Z81" s="3"/>
    </row>
    <row r="82" spans="1:26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  <c r="Y82" s="3"/>
      <c r="Z82" s="3"/>
    </row>
    <row r="83" spans="1:26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  <c r="Y83" s="3"/>
      <c r="Z83" s="3"/>
    </row>
    <row r="84" spans="1:26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  <c r="Y84" s="3"/>
      <c r="Z84" s="3"/>
    </row>
    <row r="85" spans="1:2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  <c r="Y85" s="3"/>
      <c r="Z85" s="3"/>
    </row>
    <row r="86" spans="1:26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  <c r="Y86" s="3"/>
      <c r="Z86" s="3"/>
    </row>
    <row r="87" spans="1:26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  <c r="Y87" s="3"/>
      <c r="Z87" s="3"/>
    </row>
    <row r="88" spans="1:26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  <c r="Y88" s="3"/>
      <c r="Z88" s="3"/>
    </row>
    <row r="89" spans="1:26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  <c r="Y89" s="3"/>
      <c r="Z89" s="3"/>
    </row>
    <row r="90" spans="1:2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  <c r="Y90" s="3"/>
      <c r="Z90" s="3"/>
    </row>
    <row r="91" spans="1:2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  <c r="Y91" s="3"/>
      <c r="Z91" s="3"/>
    </row>
    <row r="92" spans="1:2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  <c r="Y92" s="3"/>
      <c r="Z92" s="3"/>
    </row>
    <row r="93" spans="1:2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  <c r="Y93" s="3"/>
      <c r="Z93" s="3"/>
    </row>
    <row r="94" spans="1:2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  <c r="Y94" s="3"/>
      <c r="Z94" s="3"/>
    </row>
    <row r="95" spans="1:2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  <c r="Y95" s="3"/>
      <c r="Z95" s="3"/>
    </row>
    <row r="96" spans="1:2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  <c r="Y96" s="3"/>
      <c r="Z96" s="3"/>
    </row>
    <row r="97" spans="1:2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  <c r="Y97" s="3"/>
      <c r="Z97" s="3"/>
    </row>
    <row r="98" spans="1:2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  <c r="Y98" s="3"/>
      <c r="Z98" s="3"/>
    </row>
    <row r="99" spans="1:2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  <c r="Y99" s="3"/>
      <c r="Z99" s="3"/>
    </row>
    <row r="100" spans="1:2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  <c r="Y100" s="3"/>
      <c r="Z100" s="3"/>
    </row>
    <row r="101" spans="1:2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  <c r="Y101" s="3"/>
      <c r="Z101" s="3"/>
    </row>
    <row r="102" spans="1:2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  <c r="Y102" s="3"/>
      <c r="Z102" s="3"/>
    </row>
    <row r="103" spans="1:2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  <c r="Y103" s="3"/>
      <c r="Z103" s="3"/>
    </row>
    <row r="104" spans="1:2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  <c r="Y104" s="3"/>
      <c r="Z104" s="3"/>
    </row>
    <row r="105" spans="1:2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  <c r="Y105" s="3"/>
      <c r="Z105" s="3"/>
    </row>
    <row r="106" spans="1:2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  <c r="Y106" s="3"/>
      <c r="Z106" s="3"/>
    </row>
    <row r="107" spans="1:2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  <c r="Y107" s="3"/>
      <c r="Z107" s="3"/>
    </row>
    <row r="108" spans="1:2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  <c r="Y108" s="3"/>
      <c r="Z108" s="3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  <c r="Y109" s="3"/>
      <c r="Z109" s="3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  <c r="Y110" s="3"/>
      <c r="Z110" s="3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  <c r="Y111" s="3"/>
      <c r="Z111" s="3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  <c r="Y112" s="3"/>
      <c r="Z112" s="3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  <c r="Y113" s="3"/>
      <c r="Z113" s="3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  <c r="Y114" s="3"/>
      <c r="Z114" s="3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  <c r="Y115" s="3"/>
      <c r="Z115" s="3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  <c r="Y116" s="3"/>
      <c r="Z116" s="3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  <c r="Y117" s="3"/>
      <c r="Z117" s="3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  <c r="Y118" s="3"/>
      <c r="Z118" s="3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  <c r="Y119" s="3"/>
      <c r="Z119" s="3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  <c r="Y120" s="3"/>
      <c r="Z120" s="3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  <c r="Y121" s="3"/>
      <c r="Z121" s="3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  <c r="Y122" s="3"/>
      <c r="Z122" s="3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  <c r="Y123" s="3"/>
      <c r="Z123" s="3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  <c r="Y124" s="3"/>
      <c r="Z124" s="3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  <c r="Y125" s="3"/>
      <c r="Z125" s="3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  <c r="Y126" s="3"/>
      <c r="Z126" s="3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  <c r="Y127" s="3"/>
      <c r="Z127" s="3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  <c r="Y128" s="3"/>
      <c r="Z128" s="3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  <c r="Y129" s="3"/>
      <c r="Z129" s="3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  <c r="Y130" s="3"/>
      <c r="Z130" s="3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  <c r="Y131" s="3"/>
      <c r="Z131" s="3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  <c r="Y132" s="3"/>
      <c r="Z132" s="3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  <c r="Y133" s="3"/>
      <c r="Z133" s="3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  <c r="Y134" s="3"/>
      <c r="Z134" s="3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  <c r="Y135" s="3"/>
      <c r="Z135" s="3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  <c r="Y136" s="3"/>
      <c r="Z136" s="3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  <c r="Y137" s="3"/>
      <c r="Z137" s="3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  <c r="Y138" s="3"/>
      <c r="Z138" s="3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  <c r="Y139" s="3"/>
      <c r="Z139" s="3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  <c r="Y140" s="3"/>
      <c r="Z140" s="3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  <c r="Y141" s="3"/>
      <c r="Z141" s="3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  <c r="Y142" s="3"/>
      <c r="Z142" s="3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  <c r="Y143" s="3"/>
      <c r="Z143" s="3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  <c r="Y144" s="3"/>
      <c r="Z144" s="3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  <c r="Y145" s="3"/>
      <c r="Z145" s="3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  <c r="Y146" s="3"/>
      <c r="Z146" s="3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  <c r="Y147" s="3"/>
      <c r="Z147" s="3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  <c r="Y148" s="3"/>
      <c r="Z148" s="3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  <c r="Y149" s="3"/>
      <c r="Z149" s="3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  <c r="Y150" s="3"/>
      <c r="Z150" s="3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  <c r="Y151" s="3"/>
      <c r="Z151" s="3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  <c r="Y152" s="3"/>
      <c r="Z152" s="3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  <c r="Y153" s="3"/>
      <c r="Z153" s="3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  <c r="Y154" s="3"/>
      <c r="Z154" s="3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  <c r="Y155" s="3"/>
      <c r="Z155" s="3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  <c r="Y156" s="3"/>
      <c r="Z156" s="3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  <c r="Y157" s="3"/>
      <c r="Z157" s="3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  <c r="Y158" s="3"/>
      <c r="Z158" s="3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  <c r="Y159" s="3"/>
      <c r="Z159" s="3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  <c r="Y160" s="3"/>
      <c r="Z160" s="3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  <c r="Y161" s="3"/>
      <c r="Z161" s="3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  <c r="Y162" s="3"/>
      <c r="Z162" s="3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  <c r="Y163" s="3"/>
      <c r="Z163" s="3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  <c r="Y164" s="3"/>
      <c r="Z164" s="3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  <c r="Y165" s="3"/>
      <c r="Z165" s="3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  <c r="Y166" s="3"/>
      <c r="Z166" s="3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  <c r="Y167" s="3"/>
      <c r="Z167" s="3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  <c r="Y168" s="3"/>
      <c r="Z168" s="3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  <c r="Y169" s="3"/>
      <c r="Z169" s="3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  <c r="Y170" s="3"/>
      <c r="Z170" s="3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  <c r="Y171" s="3"/>
      <c r="Z171" s="3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  <c r="Y172" s="3"/>
      <c r="Z172" s="3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  <c r="Y173" s="3"/>
      <c r="Z173" s="3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  <c r="Y174" s="3"/>
      <c r="Z174" s="3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  <c r="Y175" s="3"/>
      <c r="Z175" s="3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  <c r="Y176" s="3"/>
      <c r="Z176" s="3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  <c r="Y177" s="3"/>
      <c r="Z177" s="3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  <c r="Y178" s="3"/>
      <c r="Z178" s="3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  <c r="Y179" s="3"/>
      <c r="Z179" s="3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  <c r="Y180" s="3"/>
      <c r="Z180" s="3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  <c r="Y181" s="3"/>
      <c r="Z181" s="3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  <c r="Y182" s="3"/>
      <c r="Z182" s="3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  <c r="Y183" s="3"/>
      <c r="Z183" s="3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  <c r="Y184" s="3"/>
      <c r="Z184" s="3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  <c r="Y185" s="3"/>
      <c r="Z185" s="3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  <c r="Y186" s="3"/>
      <c r="Z186" s="3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  <c r="Y187" s="3"/>
      <c r="Z187" s="3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  <c r="Y188" s="3"/>
      <c r="Z188" s="3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  <c r="Y189" s="3"/>
      <c r="Z189" s="3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  <c r="Y190" s="3"/>
      <c r="Z190" s="3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  <c r="Y191" s="3"/>
      <c r="Z191" s="3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  <c r="Y192" s="3"/>
      <c r="Z192" s="3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  <c r="Y193" s="3"/>
      <c r="Z193" s="3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  <c r="Y194" s="3"/>
      <c r="Z194" s="3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  <c r="Y195" s="3"/>
      <c r="Z195" s="3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  <c r="Y196" s="3"/>
      <c r="Z196" s="3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  <c r="Y197" s="3"/>
      <c r="Z197" s="3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  <c r="Y198" s="3"/>
      <c r="Z198" s="3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  <c r="Y199" s="3"/>
      <c r="Z199" s="3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  <c r="Y200" s="3"/>
      <c r="Z200" s="3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  <c r="Y201" s="3"/>
      <c r="Z201" s="3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  <c r="Y202" s="3"/>
      <c r="Z202" s="3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  <c r="Y203" s="3"/>
      <c r="Z203" s="3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  <c r="Y204" s="3"/>
      <c r="Z204" s="3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  <c r="Y205" s="3"/>
      <c r="Z205" s="3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  <c r="Y206" s="3"/>
      <c r="Z206" s="3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  <c r="Y207" s="3"/>
      <c r="Z207" s="3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  <c r="Y208" s="3"/>
      <c r="Z208" s="3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  <c r="Y209" s="3"/>
      <c r="Z209" s="3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  <c r="Y210" s="3"/>
      <c r="Z210" s="3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  <c r="Y211" s="3"/>
      <c r="Z211" s="3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  <c r="Y212" s="3"/>
      <c r="Z212" s="3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  <c r="Y213" s="3"/>
      <c r="Z213" s="3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  <c r="Y214" s="3"/>
      <c r="Z214" s="3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  <c r="Y215" s="3"/>
      <c r="Z215" s="3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  <c r="Y216" s="3"/>
      <c r="Z216" s="3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  <c r="Y217" s="3"/>
      <c r="Z217" s="3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  <c r="Y218" s="3"/>
      <c r="Z218" s="3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  <c r="Y219" s="3"/>
      <c r="Z219" s="3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  <c r="Y220" s="3"/>
      <c r="Z220" s="3"/>
    </row>
    <row r="221" spans="1:2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  <c r="Y221" s="3"/>
      <c r="Z221" s="3"/>
    </row>
    <row r="222" spans="1:2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  <c r="Y222" s="3"/>
      <c r="Z222" s="3"/>
    </row>
    <row r="223" spans="1:2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  <c r="Y223" s="3"/>
      <c r="Z223" s="3"/>
    </row>
    <row r="224" spans="1:26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  <c r="Y224" s="3"/>
      <c r="Z224" s="3"/>
    </row>
    <row r="225" spans="1:26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  <c r="Y225" s="3"/>
      <c r="Z225" s="3"/>
    </row>
    <row r="226" spans="1:26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  <c r="Y226" s="3"/>
      <c r="Z226" s="3"/>
    </row>
    <row r="227" spans="1:26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  <c r="Y227" s="3"/>
      <c r="Z227" s="3"/>
    </row>
    <row r="228" spans="1:26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  <c r="Y228" s="3"/>
      <c r="Z228" s="3"/>
    </row>
    <row r="229" spans="1:26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  <c r="Y229" s="3"/>
      <c r="Z229" s="3"/>
    </row>
    <row r="230" spans="1:2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  <c r="Y230" s="3"/>
      <c r="Z230" s="3"/>
    </row>
    <row r="231" spans="1:2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  <c r="Y231" s="3"/>
      <c r="Z231" s="3"/>
    </row>
    <row r="232" spans="1:2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  <c r="Y232" s="3"/>
      <c r="Z232" s="3"/>
    </row>
    <row r="233" spans="1:2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  <c r="Y233" s="3"/>
      <c r="Z233" s="3"/>
    </row>
    <row r="234" spans="1:2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  <c r="Y234" s="3"/>
      <c r="Z234" s="3"/>
    </row>
    <row r="235" spans="1:2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  <c r="Y235" s="3"/>
      <c r="Z235" s="3"/>
    </row>
    <row r="236" spans="1:2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  <c r="Y236" s="3"/>
      <c r="Z236" s="3"/>
    </row>
    <row r="237" spans="1:2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  <c r="Y237" s="3"/>
      <c r="Z237" s="3"/>
    </row>
    <row r="238" spans="1:2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  <c r="Y238" s="3"/>
      <c r="Z238" s="3"/>
    </row>
    <row r="239" spans="1:2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971"/>
  <sheetViews>
    <sheetView showGridLines="0" tabSelected="1" workbookViewId="0">
      <pane ySplit="4" topLeftCell="A153" activePane="bottomLeft" state="frozen"/>
      <selection pane="bottomLeft" activeCell="A183" sqref="A183"/>
    </sheetView>
  </sheetViews>
  <sheetFormatPr defaultColWidth="12.5703125" defaultRowHeight="15" customHeight="1" x14ac:dyDescent="0.2"/>
  <cols>
    <col min="1" max="1" width="40.5703125" customWidth="1"/>
    <col min="2" max="2" width="4.85546875" customWidth="1"/>
    <col min="3" max="3" width="0.5703125" customWidth="1"/>
    <col min="4" max="4" width="5.42578125" customWidth="1"/>
    <col min="5" max="5" width="0.5703125" customWidth="1"/>
    <col min="6" max="6" width="4.85546875" customWidth="1"/>
    <col min="7" max="7" width="0.5703125" customWidth="1"/>
    <col min="8" max="8" width="4.85546875" customWidth="1"/>
    <col min="9" max="9" width="2.5703125" customWidth="1"/>
    <col min="10" max="10" width="4.85546875" customWidth="1"/>
    <col min="11" max="11" width="5.42578125" customWidth="1"/>
    <col min="12" max="12" width="3.5703125" customWidth="1"/>
    <col min="13" max="13" width="28.5703125" customWidth="1"/>
    <col min="14" max="14" width="20.85546875" customWidth="1"/>
    <col min="15" max="16" width="9.140625" customWidth="1"/>
    <col min="17" max="30" width="8" customWidth="1"/>
  </cols>
  <sheetData>
    <row r="1" spans="1:30" ht="12.7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2.75" customHeight="1" x14ac:dyDescent="0.2">
      <c r="A2" s="5" t="s">
        <v>5</v>
      </c>
      <c r="B2" s="6" t="str">
        <f>IF(Info!$B$1="","Sigla",Info!$B$1)</f>
        <v>BRE</v>
      </c>
      <c r="C2" s="6"/>
      <c r="D2" s="7" t="str">
        <f>IF(Info!$B$2="","Nome do Site",Info!$B$2)</f>
        <v>BIG Avenida Recife</v>
      </c>
      <c r="E2" s="7"/>
      <c r="F2" s="7"/>
      <c r="G2" s="7"/>
      <c r="H2" s="7"/>
      <c r="I2" s="7"/>
      <c r="J2" s="7"/>
      <c r="K2" s="2"/>
      <c r="L2" s="2"/>
      <c r="M2" s="2"/>
      <c r="N2" s="2"/>
      <c r="O2" s="2"/>
      <c r="P2" s="8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2.75" customHeight="1" x14ac:dyDescent="0.2">
      <c r="A3" s="69"/>
      <c r="B3" s="70"/>
      <c r="C3" s="70"/>
      <c r="D3" s="70"/>
      <c r="E3" s="70"/>
      <c r="F3" s="70"/>
      <c r="G3" s="70"/>
      <c r="H3" s="70"/>
      <c r="I3" s="70"/>
      <c r="J3" s="70"/>
      <c r="K3" s="70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2.75" customHeight="1" x14ac:dyDescent="0.2">
      <c r="A4" s="9" t="s">
        <v>6</v>
      </c>
      <c r="B4" s="10" t="s">
        <v>7</v>
      </c>
      <c r="C4" s="10"/>
      <c r="D4" s="10" t="s">
        <v>8</v>
      </c>
      <c r="E4" s="10"/>
      <c r="F4" s="10" t="s">
        <v>9</v>
      </c>
      <c r="G4" s="10"/>
      <c r="H4" s="10" t="s">
        <v>10</v>
      </c>
      <c r="I4" s="10"/>
      <c r="J4" s="10" t="s">
        <v>11</v>
      </c>
      <c r="K4" s="11" t="s">
        <v>12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2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2.75" customHeight="1" x14ac:dyDescent="0.2">
      <c r="A6" s="12" t="s">
        <v>13</v>
      </c>
      <c r="B6" s="2"/>
      <c r="C6" s="2"/>
      <c r="D6" s="2"/>
      <c r="E6" s="2"/>
      <c r="F6" s="2"/>
      <c r="G6" s="2"/>
      <c r="H6" s="2"/>
      <c r="I6" s="2"/>
      <c r="J6" s="2"/>
      <c r="K6" s="1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2.75" customHeight="1" x14ac:dyDescent="0.2">
      <c r="A7" s="14" t="s">
        <v>14</v>
      </c>
      <c r="B7" s="15">
        <f>Info!$B$13</f>
        <v>10</v>
      </c>
      <c r="C7" s="16" t="s">
        <v>15</v>
      </c>
      <c r="D7" s="16">
        <f>Info!$C$13</f>
        <v>165</v>
      </c>
      <c r="E7" s="16" t="s">
        <v>15</v>
      </c>
      <c r="F7" s="16">
        <f>Info!$D$13</f>
        <v>167</v>
      </c>
      <c r="G7" s="16" t="s">
        <v>15</v>
      </c>
      <c r="H7" s="16">
        <f>IF(Info!$E$6="",Info!$E$5,Info!$E$13+1)</f>
        <v>1</v>
      </c>
      <c r="I7" s="16" t="s">
        <v>16</v>
      </c>
      <c r="J7" s="17">
        <f>IF(Info!$E$6="",Info!$E$5,$H$7+198)</f>
        <v>199</v>
      </c>
      <c r="K7" s="18">
        <f>IF(Info!$E$6="","",(J7-H7)+1)</f>
        <v>199</v>
      </c>
      <c r="L7" s="2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2.75" customHeight="1" x14ac:dyDescent="0.2">
      <c r="A8" s="19" t="s">
        <v>17</v>
      </c>
      <c r="B8" s="20">
        <f>Info!$B$13</f>
        <v>10</v>
      </c>
      <c r="C8" s="21" t="s">
        <v>15</v>
      </c>
      <c r="D8" s="21">
        <f>Info!$C$13</f>
        <v>165</v>
      </c>
      <c r="E8" s="21" t="s">
        <v>15</v>
      </c>
      <c r="F8" s="21">
        <f>Info!$D$13</f>
        <v>167</v>
      </c>
      <c r="G8" s="21" t="s">
        <v>15</v>
      </c>
      <c r="H8" s="21">
        <f>H7</f>
        <v>1</v>
      </c>
      <c r="I8" s="21" t="s">
        <v>16</v>
      </c>
      <c r="J8" s="22">
        <f>IF(Info!$E$6="",Info!$E$5,H8+28)</f>
        <v>29</v>
      </c>
      <c r="K8" s="23">
        <f>IF(Info!$E$6="","",(J8-H8)+1)</f>
        <v>29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12.75" customHeight="1" x14ac:dyDescent="0.2">
      <c r="A9" s="19" t="s">
        <v>18</v>
      </c>
      <c r="B9" s="20">
        <f>Info!$B$13</f>
        <v>10</v>
      </c>
      <c r="C9" s="21" t="s">
        <v>15</v>
      </c>
      <c r="D9" s="21">
        <f>Info!$C$13</f>
        <v>165</v>
      </c>
      <c r="E9" s="21" t="s">
        <v>15</v>
      </c>
      <c r="F9" s="21">
        <f>Info!$D$13</f>
        <v>167</v>
      </c>
      <c r="G9" s="21" t="s">
        <v>15</v>
      </c>
      <c r="H9" s="21">
        <f>IF(Info!$E$6="",Info!$E$5,J8+1)</f>
        <v>30</v>
      </c>
      <c r="I9" s="21" t="s">
        <v>16</v>
      </c>
      <c r="J9" s="22">
        <f>IF(Info!$E$6="",Info!$E$5,H9+9)</f>
        <v>39</v>
      </c>
      <c r="K9" s="23">
        <f>IF(Info!$E$6="","",(J9-H9)+1)</f>
        <v>10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12.75" customHeight="1" x14ac:dyDescent="0.2">
      <c r="A10" s="19" t="s">
        <v>19</v>
      </c>
      <c r="B10" s="20">
        <f>Info!$B$13</f>
        <v>10</v>
      </c>
      <c r="C10" s="21" t="s">
        <v>15</v>
      </c>
      <c r="D10" s="21">
        <f>Info!$C$13</f>
        <v>165</v>
      </c>
      <c r="E10" s="21" t="s">
        <v>15</v>
      </c>
      <c r="F10" s="21">
        <f>Info!$D$13</f>
        <v>167</v>
      </c>
      <c r="G10" s="21" t="s">
        <v>15</v>
      </c>
      <c r="H10" s="21">
        <f>IF(Info!$E$6="",Info!$E$5,J9+1)</f>
        <v>40</v>
      </c>
      <c r="I10" s="21" t="s">
        <v>16</v>
      </c>
      <c r="J10" s="22">
        <f>IF(Info!$E$6="",Info!$E$5,H10+29)</f>
        <v>69</v>
      </c>
      <c r="K10" s="23">
        <f>IF(Info!$E$6="","",(J10-H10)+1)</f>
        <v>30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2.75" customHeight="1" x14ac:dyDescent="0.2">
      <c r="A11" s="19" t="s">
        <v>20</v>
      </c>
      <c r="B11" s="20">
        <f>Info!$B$13</f>
        <v>10</v>
      </c>
      <c r="C11" s="21" t="s">
        <v>15</v>
      </c>
      <c r="D11" s="21">
        <f>Info!$C$13</f>
        <v>165</v>
      </c>
      <c r="E11" s="21" t="s">
        <v>15</v>
      </c>
      <c r="F11" s="21">
        <f>Info!$D$13</f>
        <v>167</v>
      </c>
      <c r="G11" s="21" t="s">
        <v>15</v>
      </c>
      <c r="H11" s="21">
        <f>IF(Info!$E$6="",Info!$E$5,J10+1)</f>
        <v>70</v>
      </c>
      <c r="I11" s="21" t="s">
        <v>16</v>
      </c>
      <c r="J11" s="22">
        <f>IF(Info!$E$6="",Info!$E$5,H11+19)</f>
        <v>89</v>
      </c>
      <c r="K11" s="23">
        <f>IF(Info!$E$6="","",(J11-H11)+1)</f>
        <v>20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2.75" customHeight="1" x14ac:dyDescent="0.2">
      <c r="A12" s="19" t="s">
        <v>21</v>
      </c>
      <c r="B12" s="20">
        <f>Info!$B$13</f>
        <v>10</v>
      </c>
      <c r="C12" s="21" t="s">
        <v>15</v>
      </c>
      <c r="D12" s="21">
        <f>Info!$C$13</f>
        <v>165</v>
      </c>
      <c r="E12" s="21" t="s">
        <v>15</v>
      </c>
      <c r="F12" s="21">
        <f>Info!$D$13</f>
        <v>167</v>
      </c>
      <c r="G12" s="21" t="s">
        <v>15</v>
      </c>
      <c r="H12" s="21">
        <f>IF(Info!$E$6="",Info!$E$5,J11+1)</f>
        <v>90</v>
      </c>
      <c r="I12" s="21" t="s">
        <v>16</v>
      </c>
      <c r="J12" s="22">
        <f>IF(Info!$E$6="",Info!$E$5,H12+9)</f>
        <v>99</v>
      </c>
      <c r="K12" s="23">
        <f>IF(Info!$E$6="","",(J12-H12)+1)</f>
        <v>10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2.75" customHeight="1" x14ac:dyDescent="0.2">
      <c r="A13" s="14" t="s">
        <v>22</v>
      </c>
      <c r="B13" s="15">
        <f>Info!$B$13</f>
        <v>10</v>
      </c>
      <c r="C13" s="16" t="s">
        <v>15</v>
      </c>
      <c r="D13" s="16">
        <f>Info!$C$13</f>
        <v>165</v>
      </c>
      <c r="E13" s="16" t="s">
        <v>15</v>
      </c>
      <c r="F13" s="16">
        <f>Info!$D$13</f>
        <v>167</v>
      </c>
      <c r="G13" s="16" t="s">
        <v>15</v>
      </c>
      <c r="H13" s="16">
        <f>IF(Info!$E$6="",Info!$E$5,J12+11)</f>
        <v>110</v>
      </c>
      <c r="I13" s="16" t="s">
        <v>16</v>
      </c>
      <c r="J13" s="17">
        <f>IF(Info!$E$6="",Info!$E$5,H13+49)</f>
        <v>159</v>
      </c>
      <c r="K13" s="18">
        <f>IF(Info!$E$6="","",(J13-H13)+1)</f>
        <v>50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2.75" customHeight="1" x14ac:dyDescent="0.2">
      <c r="A14" s="19" t="s">
        <v>23</v>
      </c>
      <c r="B14" s="20">
        <f>Info!$B$13</f>
        <v>10</v>
      </c>
      <c r="C14" s="21" t="s">
        <v>15</v>
      </c>
      <c r="D14" s="21">
        <f>Info!$C$13</f>
        <v>165</v>
      </c>
      <c r="E14" s="21" t="s">
        <v>15</v>
      </c>
      <c r="F14" s="21">
        <f>Info!$D$13</f>
        <v>167</v>
      </c>
      <c r="G14" s="21" t="s">
        <v>15</v>
      </c>
      <c r="H14" s="21">
        <f>H13</f>
        <v>110</v>
      </c>
      <c r="I14" s="21" t="s">
        <v>16</v>
      </c>
      <c r="J14" s="22">
        <f>IF(Info!$E$6="",Info!$E$5,H14+49)</f>
        <v>159</v>
      </c>
      <c r="K14" s="23">
        <f>IF(Info!$E$6="","",(J14-H14)+1)</f>
        <v>50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2.75" customHeight="1" x14ac:dyDescent="0.2">
      <c r="A15" s="24" t="s">
        <v>24</v>
      </c>
      <c r="B15" s="15">
        <f>Info!$B$13</f>
        <v>10</v>
      </c>
      <c r="C15" s="16" t="s">
        <v>15</v>
      </c>
      <c r="D15" s="16">
        <f>Info!$C$13</f>
        <v>165</v>
      </c>
      <c r="E15" s="16" t="s">
        <v>15</v>
      </c>
      <c r="F15" s="16">
        <f>Info!$D$13</f>
        <v>167</v>
      </c>
      <c r="G15" s="16" t="s">
        <v>15</v>
      </c>
      <c r="H15" s="16">
        <f>IF(Info!$E$6="",Info!$E$5,J14+1)</f>
        <v>160</v>
      </c>
      <c r="I15" s="16" t="s">
        <v>16</v>
      </c>
      <c r="J15" s="17">
        <f>IF(Info!$E$6="",Info!$E$5,H15+39)</f>
        <v>199</v>
      </c>
      <c r="K15" s="18">
        <f>IF(Info!$E$6="","",(J15-H15)+1)</f>
        <v>40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2.75" customHeight="1" x14ac:dyDescent="0.2">
      <c r="A16" s="14" t="s">
        <v>25</v>
      </c>
      <c r="B16" s="15">
        <f>Info!$B$13</f>
        <v>10</v>
      </c>
      <c r="C16" s="16" t="s">
        <v>15</v>
      </c>
      <c r="D16" s="16">
        <f>Info!$C$13</f>
        <v>165</v>
      </c>
      <c r="E16" s="16" t="s">
        <v>15</v>
      </c>
      <c r="F16" s="16">
        <f>Info!$D$13</f>
        <v>167</v>
      </c>
      <c r="G16" s="16" t="s">
        <v>15</v>
      </c>
      <c r="H16" s="16">
        <f>IF(Info!$E$6="",Info!$E$5,J15+1)</f>
        <v>200</v>
      </c>
      <c r="I16" s="16" t="s">
        <v>16</v>
      </c>
      <c r="J16" s="17">
        <f>IF(Info!$E$6="",Info!$E$5,H16+2)</f>
        <v>202</v>
      </c>
      <c r="K16" s="18">
        <f>IF(Info!$E$6="","",(J16-H16)+1)</f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2.75" customHeight="1" x14ac:dyDescent="0.2">
      <c r="A17" s="19" t="s">
        <v>26</v>
      </c>
      <c r="B17" s="20">
        <f>Info!$B$13</f>
        <v>10</v>
      </c>
      <c r="C17" s="21" t="s">
        <v>15</v>
      </c>
      <c r="D17" s="21">
        <f>Info!$C$13</f>
        <v>165</v>
      </c>
      <c r="E17" s="21" t="s">
        <v>15</v>
      </c>
      <c r="F17" s="21">
        <f>Info!$D$13</f>
        <v>167</v>
      </c>
      <c r="G17" s="21" t="s">
        <v>15</v>
      </c>
      <c r="H17" s="21">
        <f>H16</f>
        <v>200</v>
      </c>
      <c r="I17" s="21" t="s">
        <v>16</v>
      </c>
      <c r="J17" s="22">
        <f t="shared" ref="J17:J19" si="0">H17</f>
        <v>200</v>
      </c>
      <c r="K17" s="23">
        <f>IF(Info!$E$6="","",(J17-H17)+1)</f>
        <v>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2.75" customHeight="1" x14ac:dyDescent="0.2">
      <c r="A18" s="19" t="s">
        <v>27</v>
      </c>
      <c r="B18" s="20">
        <f>Info!$B$13</f>
        <v>10</v>
      </c>
      <c r="C18" s="21" t="s">
        <v>15</v>
      </c>
      <c r="D18" s="21">
        <f>Info!$C$13</f>
        <v>165</v>
      </c>
      <c r="E18" s="21" t="s">
        <v>15</v>
      </c>
      <c r="F18" s="21">
        <f>Info!$D$13</f>
        <v>167</v>
      </c>
      <c r="G18" s="21" t="s">
        <v>15</v>
      </c>
      <c r="H18" s="21">
        <f>IF(Info!$E$6="",Info!$E$5,J17+1)</f>
        <v>201</v>
      </c>
      <c r="I18" s="21" t="s">
        <v>16</v>
      </c>
      <c r="J18" s="22">
        <f t="shared" si="0"/>
        <v>201</v>
      </c>
      <c r="K18" s="23">
        <f>IF(Info!$E$6="","",(J18-H18)+1)</f>
        <v>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2.75" customHeight="1" x14ac:dyDescent="0.2">
      <c r="A19" s="19" t="s">
        <v>28</v>
      </c>
      <c r="B19" s="20">
        <f>Info!$B$13</f>
        <v>10</v>
      </c>
      <c r="C19" s="21" t="s">
        <v>15</v>
      </c>
      <c r="D19" s="21">
        <f>Info!$C$13</f>
        <v>165</v>
      </c>
      <c r="E19" s="21" t="s">
        <v>15</v>
      </c>
      <c r="F19" s="21">
        <f>Info!$D$13</f>
        <v>167</v>
      </c>
      <c r="G19" s="21" t="s">
        <v>15</v>
      </c>
      <c r="H19" s="21">
        <f>IF(Info!$E$6="",Info!$E$5,J18+1)</f>
        <v>202</v>
      </c>
      <c r="I19" s="21" t="s">
        <v>16</v>
      </c>
      <c r="J19" s="22">
        <f t="shared" si="0"/>
        <v>202</v>
      </c>
      <c r="K19" s="23">
        <f>IF(Info!$E$6="","",(J19-H19)+1)</f>
        <v>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2.75" customHeight="1" x14ac:dyDescent="0.2">
      <c r="A20" s="14" t="s">
        <v>29</v>
      </c>
      <c r="B20" s="15">
        <f>Info!$B$13</f>
        <v>10</v>
      </c>
      <c r="C20" s="16" t="s">
        <v>15</v>
      </c>
      <c r="D20" s="16">
        <f>Info!$C$13</f>
        <v>165</v>
      </c>
      <c r="E20" s="16" t="s">
        <v>15</v>
      </c>
      <c r="F20" s="16">
        <f>Info!$D$13</f>
        <v>167</v>
      </c>
      <c r="G20" s="16" t="s">
        <v>15</v>
      </c>
      <c r="H20" s="16">
        <f>IF(Info!$E$6="",Info!$E$5,J19+48)</f>
        <v>250</v>
      </c>
      <c r="I20" s="16" t="s">
        <v>16</v>
      </c>
      <c r="J20" s="17">
        <f>IF(Info!$E$6="",Info!$E$5,H20+4)</f>
        <v>254</v>
      </c>
      <c r="K20" s="18">
        <f>IF(Info!$E$6="","",(J20-H20)+1)</f>
        <v>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2.75" customHeight="1" x14ac:dyDescent="0.2">
      <c r="A21" s="19" t="s">
        <v>30</v>
      </c>
      <c r="B21" s="20">
        <f>Info!$B$13</f>
        <v>10</v>
      </c>
      <c r="C21" s="21" t="s">
        <v>15</v>
      </c>
      <c r="D21" s="21">
        <f>Info!$C$13</f>
        <v>165</v>
      </c>
      <c r="E21" s="21" t="s">
        <v>15</v>
      </c>
      <c r="F21" s="21">
        <f>Info!$D$13</f>
        <v>167</v>
      </c>
      <c r="G21" s="21" t="s">
        <v>15</v>
      </c>
      <c r="H21" s="21">
        <f>H20</f>
        <v>250</v>
      </c>
      <c r="I21" s="21" t="s">
        <v>16</v>
      </c>
      <c r="J21" s="22">
        <f t="shared" ref="J21:J23" si="1">H21</f>
        <v>250</v>
      </c>
      <c r="K21" s="23">
        <f>IF(Info!$E$6="","",(J21-H21)+1)</f>
        <v>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2.75" customHeight="1" x14ac:dyDescent="0.2">
      <c r="A22" s="19" t="s">
        <v>31</v>
      </c>
      <c r="B22" s="20">
        <f>Info!$B$13</f>
        <v>10</v>
      </c>
      <c r="C22" s="21" t="s">
        <v>15</v>
      </c>
      <c r="D22" s="21">
        <f>Info!$C$13</f>
        <v>165</v>
      </c>
      <c r="E22" s="21" t="s">
        <v>15</v>
      </c>
      <c r="F22" s="21">
        <f>Info!$D$13</f>
        <v>167</v>
      </c>
      <c r="G22" s="21" t="s">
        <v>15</v>
      </c>
      <c r="H22" s="21">
        <f>IF(Info!$E$6="",Info!$E$5,J21+1)</f>
        <v>251</v>
      </c>
      <c r="I22" s="21" t="s">
        <v>16</v>
      </c>
      <c r="J22" s="22">
        <f t="shared" si="1"/>
        <v>251</v>
      </c>
      <c r="K22" s="23">
        <f>IF(Info!$E$6="","",(J22-H22)+1)</f>
        <v>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2.75" customHeight="1" x14ac:dyDescent="0.2">
      <c r="A23" s="19" t="s">
        <v>32</v>
      </c>
      <c r="B23" s="20">
        <f>Info!$B$13</f>
        <v>10</v>
      </c>
      <c r="C23" s="21" t="s">
        <v>15</v>
      </c>
      <c r="D23" s="21">
        <f>Info!$C$13</f>
        <v>165</v>
      </c>
      <c r="E23" s="21" t="s">
        <v>15</v>
      </c>
      <c r="F23" s="21">
        <f>Info!$D$13</f>
        <v>167</v>
      </c>
      <c r="G23" s="21" t="s">
        <v>15</v>
      </c>
      <c r="H23" s="21">
        <f>IF(Info!$E$6="",Info!$E$5,J22+3)</f>
        <v>254</v>
      </c>
      <c r="I23" s="21" t="s">
        <v>16</v>
      </c>
      <c r="J23" s="22">
        <f t="shared" si="1"/>
        <v>254</v>
      </c>
      <c r="K23" s="23">
        <f>IF(Info!$E$6="","",(J23-H23)+1)</f>
        <v>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2.75" customHeight="1" x14ac:dyDescent="0.2">
      <c r="A24" s="25" t="s">
        <v>33</v>
      </c>
      <c r="B24" s="26">
        <f>Info!$B$13</f>
        <v>10</v>
      </c>
      <c r="C24" s="27" t="s">
        <v>15</v>
      </c>
      <c r="D24" s="27">
        <f>Info!$C$13</f>
        <v>165</v>
      </c>
      <c r="E24" s="27" t="s">
        <v>15</v>
      </c>
      <c r="F24" s="27">
        <f>Info!$D$13</f>
        <v>167</v>
      </c>
      <c r="G24" s="27" t="s">
        <v>15</v>
      </c>
      <c r="H24" s="28">
        <f>IF(Info!$E$6="",Info!$E$5,Info!$E$6)</f>
        <v>0</v>
      </c>
      <c r="I24" s="29"/>
      <c r="J24" s="30"/>
      <c r="K24" s="3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2.75" customHeight="1" x14ac:dyDescent="0.2">
      <c r="A25" s="25" t="s">
        <v>34</v>
      </c>
      <c r="B25" s="32">
        <v>255</v>
      </c>
      <c r="C25" s="33" t="s">
        <v>15</v>
      </c>
      <c r="D25" s="33">
        <v>255</v>
      </c>
      <c r="E25" s="33" t="s">
        <v>15</v>
      </c>
      <c r="F25" s="33">
        <v>255</v>
      </c>
      <c r="G25" s="33" t="s">
        <v>15</v>
      </c>
      <c r="H25" s="34">
        <v>0</v>
      </c>
      <c r="I25" s="29"/>
      <c r="J25" s="6"/>
      <c r="K25" s="3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2.75" customHeight="1" x14ac:dyDescent="0.2">
      <c r="A26" s="25" t="s">
        <v>35</v>
      </c>
      <c r="B26" s="36">
        <f>B23</f>
        <v>10</v>
      </c>
      <c r="C26" s="33" t="s">
        <v>15</v>
      </c>
      <c r="D26" s="33">
        <f>D23</f>
        <v>165</v>
      </c>
      <c r="E26" s="33" t="s">
        <v>15</v>
      </c>
      <c r="F26" s="33">
        <f>F23</f>
        <v>167</v>
      </c>
      <c r="G26" s="33" t="s">
        <v>15</v>
      </c>
      <c r="H26" s="34">
        <f>H23</f>
        <v>254</v>
      </c>
      <c r="I26" s="29"/>
      <c r="J26" s="6"/>
      <c r="K26" s="35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1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2.75" customHeight="1" x14ac:dyDescent="0.2">
      <c r="A28" s="12" t="s">
        <v>36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2.75" customHeight="1" x14ac:dyDescent="0.2">
      <c r="A29" s="14" t="s">
        <v>37</v>
      </c>
      <c r="B29" s="15">
        <f>Info!$B$16</f>
        <v>10</v>
      </c>
      <c r="C29" s="16" t="s">
        <v>15</v>
      </c>
      <c r="D29" s="16">
        <f>Info!$C$16</f>
        <v>165</v>
      </c>
      <c r="E29" s="16" t="s">
        <v>15</v>
      </c>
      <c r="F29" s="16">
        <f>Info!$D$16</f>
        <v>160</v>
      </c>
      <c r="G29" s="16" t="s">
        <v>15</v>
      </c>
      <c r="H29" s="16">
        <f>IF(Info!$E$6="",Info!$E$5,Info!$E$16+1)</f>
        <v>1</v>
      </c>
      <c r="I29" s="16" t="s">
        <v>16</v>
      </c>
      <c r="J29" s="17">
        <f>IF(Info!$E$6="",Info!$E$5,$H29+48)</f>
        <v>49</v>
      </c>
      <c r="K29" s="18">
        <f>IF(Info!$E$6="","",(J29-H29)+1)</f>
        <v>49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2.75" customHeight="1" x14ac:dyDescent="0.2">
      <c r="A30" s="19" t="s">
        <v>38</v>
      </c>
      <c r="B30" s="20">
        <f>Info!$B$16</f>
        <v>10</v>
      </c>
      <c r="C30" s="21" t="s">
        <v>15</v>
      </c>
      <c r="D30" s="21">
        <f>Info!$C$16</f>
        <v>165</v>
      </c>
      <c r="E30" s="21" t="s">
        <v>15</v>
      </c>
      <c r="F30" s="21">
        <f>Info!$D$16</f>
        <v>160</v>
      </c>
      <c r="G30" s="21" t="s">
        <v>15</v>
      </c>
      <c r="H30" s="21">
        <f>H29</f>
        <v>1</v>
      </c>
      <c r="I30" s="21" t="s">
        <v>16</v>
      </c>
      <c r="J30" s="22">
        <f>J29</f>
        <v>49</v>
      </c>
      <c r="K30" s="23">
        <f>IF(Info!$E$6="","",(J30-H30)+1)</f>
        <v>49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2.75" customHeight="1" x14ac:dyDescent="0.2">
      <c r="A31" s="14" t="s">
        <v>39</v>
      </c>
      <c r="B31" s="15">
        <f>Info!$B$16</f>
        <v>10</v>
      </c>
      <c r="C31" s="16" t="s">
        <v>15</v>
      </c>
      <c r="D31" s="16">
        <f>Info!$C$16</f>
        <v>165</v>
      </c>
      <c r="E31" s="16" t="s">
        <v>15</v>
      </c>
      <c r="F31" s="16">
        <f>Info!$D$16</f>
        <v>160</v>
      </c>
      <c r="G31" s="16" t="s">
        <v>15</v>
      </c>
      <c r="H31" s="16">
        <f>IF(Info!$E$6="",Info!$E$5,J30+1)</f>
        <v>50</v>
      </c>
      <c r="I31" s="16" t="s">
        <v>16</v>
      </c>
      <c r="J31" s="17">
        <f>IF(Info!$E$6="",Info!$E$5,$H31+89)</f>
        <v>139</v>
      </c>
      <c r="K31" s="18">
        <f>IF(Info!$E$6="","",(J31-H31)+1)</f>
        <v>90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2.75" customHeight="1" x14ac:dyDescent="0.2">
      <c r="A32" s="14" t="s">
        <v>40</v>
      </c>
      <c r="B32" s="15">
        <f>Info!$B$16</f>
        <v>10</v>
      </c>
      <c r="C32" s="16" t="s">
        <v>15</v>
      </c>
      <c r="D32" s="16">
        <f>Info!$C$16</f>
        <v>165</v>
      </c>
      <c r="E32" s="16" t="s">
        <v>15</v>
      </c>
      <c r="F32" s="16">
        <f>Info!$D$16</f>
        <v>160</v>
      </c>
      <c r="G32" s="16" t="s">
        <v>15</v>
      </c>
      <c r="H32" s="16">
        <f>IF(Info!$E$6="",Info!$E$5,J31+1)</f>
        <v>140</v>
      </c>
      <c r="I32" s="16" t="s">
        <v>16</v>
      </c>
      <c r="J32" s="17">
        <f>IF(Info!$E$6="",Info!$E$5,$H32+9)</f>
        <v>149</v>
      </c>
      <c r="K32" s="18">
        <f>IF(Info!$E$6="","",(J32-H32)+1)</f>
        <v>10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2.75" customHeight="1" x14ac:dyDescent="0.2">
      <c r="A33" s="37" t="s">
        <v>41</v>
      </c>
      <c r="B33" s="20">
        <f>Info!$B$16</f>
        <v>10</v>
      </c>
      <c r="C33" s="21" t="s">
        <v>15</v>
      </c>
      <c r="D33" s="21">
        <f>Info!$C$16</f>
        <v>165</v>
      </c>
      <c r="E33" s="21" t="s">
        <v>15</v>
      </c>
      <c r="F33" s="21">
        <f>Info!$D$16</f>
        <v>160</v>
      </c>
      <c r="G33" s="21" t="s">
        <v>15</v>
      </c>
      <c r="H33" s="21">
        <f>H32</f>
        <v>140</v>
      </c>
      <c r="I33" s="21" t="s">
        <v>16</v>
      </c>
      <c r="J33" s="22">
        <f>H33</f>
        <v>140</v>
      </c>
      <c r="K33" s="18">
        <f>IF(Info!$E$6="","",(J33-H33)+1)</f>
        <v>1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2.75" customHeight="1" x14ac:dyDescent="0.2">
      <c r="A34" s="37" t="s">
        <v>42</v>
      </c>
      <c r="B34" s="20">
        <f>Info!$B$16</f>
        <v>10</v>
      </c>
      <c r="C34" s="21" t="s">
        <v>15</v>
      </c>
      <c r="D34" s="21">
        <f>Info!$C$16</f>
        <v>165</v>
      </c>
      <c r="E34" s="21" t="s">
        <v>15</v>
      </c>
      <c r="F34" s="21">
        <f>Info!$D$16</f>
        <v>160</v>
      </c>
      <c r="G34" s="21" t="s">
        <v>15</v>
      </c>
      <c r="H34" s="21">
        <f>IF(Info!$E$6="",Info!$E$5,J33+1)</f>
        <v>141</v>
      </c>
      <c r="I34" s="21" t="s">
        <v>16</v>
      </c>
      <c r="J34" s="22">
        <f>IF(Info!$E$6="",Info!$E$5,$H34+8)</f>
        <v>149</v>
      </c>
      <c r="K34" s="18">
        <f>IF(Info!$E$6="","",(J34-H34)+1)</f>
        <v>9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2.75" customHeight="1" x14ac:dyDescent="0.2">
      <c r="A35" s="14" t="s">
        <v>43</v>
      </c>
      <c r="B35" s="15">
        <f>Info!$B$16</f>
        <v>10</v>
      </c>
      <c r="C35" s="16" t="s">
        <v>15</v>
      </c>
      <c r="D35" s="16">
        <f>Info!$C$16</f>
        <v>165</v>
      </c>
      <c r="E35" s="16" t="s">
        <v>15</v>
      </c>
      <c r="F35" s="16">
        <f>Info!$D$16</f>
        <v>160</v>
      </c>
      <c r="G35" s="16" t="s">
        <v>15</v>
      </c>
      <c r="H35" s="16">
        <f>IF(Info!$E$6="",Info!$E$5,J34+1)</f>
        <v>150</v>
      </c>
      <c r="I35" s="16" t="s">
        <v>16</v>
      </c>
      <c r="J35" s="17">
        <f>IF(Info!$E$6="",Info!$E$5,$H35+93)</f>
        <v>243</v>
      </c>
      <c r="K35" s="18">
        <f>IF(Info!$E$6="","",(J35-H35)+1)</f>
        <v>94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2.75" customHeight="1" x14ac:dyDescent="0.2">
      <c r="A36" s="14" t="s">
        <v>44</v>
      </c>
      <c r="B36" s="15">
        <f>Info!$B$16</f>
        <v>10</v>
      </c>
      <c r="C36" s="16" t="s">
        <v>15</v>
      </c>
      <c r="D36" s="16">
        <f>Info!$C$16</f>
        <v>165</v>
      </c>
      <c r="E36" s="16" t="s">
        <v>15</v>
      </c>
      <c r="F36" s="16">
        <f>Info!$D$16</f>
        <v>160</v>
      </c>
      <c r="G36" s="16" t="s">
        <v>15</v>
      </c>
      <c r="H36" s="16">
        <f>IF(Info!$E$6="",Info!$E$5,J35+1)</f>
        <v>244</v>
      </c>
      <c r="I36" s="16" t="s">
        <v>16</v>
      </c>
      <c r="J36" s="17">
        <f>IF(Info!$E$6="",Info!$E$5,$H36+4)</f>
        <v>248</v>
      </c>
      <c r="K36" s="18">
        <f>IF(Info!$E$6="","",(J36-H36)+1)</f>
        <v>5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2.75" customHeight="1" x14ac:dyDescent="0.2">
      <c r="A37" s="14" t="s">
        <v>45</v>
      </c>
      <c r="B37" s="15">
        <f>Info!$B$16</f>
        <v>10</v>
      </c>
      <c r="C37" s="16" t="s">
        <v>15</v>
      </c>
      <c r="D37" s="16">
        <f>Info!$C$16</f>
        <v>165</v>
      </c>
      <c r="E37" s="16" t="s">
        <v>15</v>
      </c>
      <c r="F37" s="16">
        <f>Info!$D$16</f>
        <v>160</v>
      </c>
      <c r="G37" s="16" t="s">
        <v>15</v>
      </c>
      <c r="H37" s="16">
        <f>IF(Info!$E$6="",Info!$E$5,J36+1)</f>
        <v>249</v>
      </c>
      <c r="I37" s="16" t="s">
        <v>16</v>
      </c>
      <c r="J37" s="17">
        <f>IF(Info!$E$6="",Info!$E$5,$H37+1)</f>
        <v>250</v>
      </c>
      <c r="K37" s="18">
        <f>IF(Info!$E$6="","",(J37-H37)+1)</f>
        <v>2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2.75" customHeight="1" x14ac:dyDescent="0.2">
      <c r="A38" s="14" t="s">
        <v>46</v>
      </c>
      <c r="B38" s="15">
        <f>Info!$B$16</f>
        <v>10</v>
      </c>
      <c r="C38" s="16" t="s">
        <v>15</v>
      </c>
      <c r="D38" s="16">
        <f>Info!$C$16</f>
        <v>165</v>
      </c>
      <c r="E38" s="16" t="s">
        <v>15</v>
      </c>
      <c r="F38" s="16">
        <f>Info!$D$16</f>
        <v>160</v>
      </c>
      <c r="G38" s="16" t="s">
        <v>15</v>
      </c>
      <c r="H38" s="16">
        <f>IF(Info!$E$6="",Info!$E$5,J37+1)</f>
        <v>251</v>
      </c>
      <c r="I38" s="16" t="s">
        <v>16</v>
      </c>
      <c r="J38" s="17">
        <f>IF(Info!$E$6="",Info!$E$5,$H38+3)</f>
        <v>254</v>
      </c>
      <c r="K38" s="18">
        <f>IF(Info!$E$6="","",(J38-H38)+1)</f>
        <v>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2.75" customHeight="1" x14ac:dyDescent="0.2">
      <c r="A39" s="14" t="s">
        <v>47</v>
      </c>
      <c r="B39" s="15">
        <f>Info!$B$16</f>
        <v>10</v>
      </c>
      <c r="C39" s="16" t="s">
        <v>15</v>
      </c>
      <c r="D39" s="16">
        <f>Info!$C$16</f>
        <v>165</v>
      </c>
      <c r="E39" s="16" t="s">
        <v>15</v>
      </c>
      <c r="F39" s="16">
        <f>IF(Info!$D$6="",Info!$D$5,Info!$D$16+1)</f>
        <v>161</v>
      </c>
      <c r="G39" s="16" t="s">
        <v>15</v>
      </c>
      <c r="H39" s="16">
        <f>IF(Info!$E$6="",Info!$E$5,Info!$E$16+1)</f>
        <v>1</v>
      </c>
      <c r="I39" s="16" t="s">
        <v>16</v>
      </c>
      <c r="J39" s="17">
        <f>IF(Info!$E$6="",Info!$E$5,$H39+2)</f>
        <v>3</v>
      </c>
      <c r="K39" s="18">
        <f>IF(Info!$E$6="","",(J39-H39)+1)</f>
        <v>3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2.75" customHeight="1" x14ac:dyDescent="0.2">
      <c r="A40" s="14" t="s">
        <v>48</v>
      </c>
      <c r="B40" s="15">
        <f>Info!$B$16</f>
        <v>10</v>
      </c>
      <c r="C40" s="16" t="s">
        <v>15</v>
      </c>
      <c r="D40" s="16">
        <f>Info!$C$16</f>
        <v>165</v>
      </c>
      <c r="E40" s="16" t="s">
        <v>15</v>
      </c>
      <c r="F40" s="16">
        <f>IF(Info!$D$6="",Info!$D$5,Info!$D$16+1)</f>
        <v>161</v>
      </c>
      <c r="G40" s="16" t="s">
        <v>15</v>
      </c>
      <c r="H40" s="16">
        <f>IF(Info!$E$6="",Info!$E$5,J39+1)</f>
        <v>4</v>
      </c>
      <c r="I40" s="16" t="s">
        <v>16</v>
      </c>
      <c r="J40" s="17">
        <f>IF(Info!$E$6="",Info!$E$5,$H40+245)</f>
        <v>249</v>
      </c>
      <c r="K40" s="18">
        <f>IF(Info!$E$6="","",(J40-H40)+1)</f>
        <v>246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2.75" customHeight="1" x14ac:dyDescent="0.2">
      <c r="A41" s="14" t="s">
        <v>49</v>
      </c>
      <c r="B41" s="15">
        <f>Info!$B$16</f>
        <v>10</v>
      </c>
      <c r="C41" s="16" t="s">
        <v>15</v>
      </c>
      <c r="D41" s="16">
        <f>Info!$C$16</f>
        <v>165</v>
      </c>
      <c r="E41" s="16" t="s">
        <v>15</v>
      </c>
      <c r="F41" s="16">
        <f>IF(Info!$D$6="",Info!$D$5,Info!$D$16+1)</f>
        <v>161</v>
      </c>
      <c r="G41" s="16" t="s">
        <v>15</v>
      </c>
      <c r="H41" s="16">
        <f>IF(Info!$E$6="",Info!$E$5,J40+1)</f>
        <v>250</v>
      </c>
      <c r="I41" s="16" t="s">
        <v>16</v>
      </c>
      <c r="J41" s="17">
        <f>IF(Info!$E$6="",Info!$E$5,$H41+4)</f>
        <v>254</v>
      </c>
      <c r="K41" s="18">
        <f>IF(Info!$E$6="","",(J41-H41)+1)</f>
        <v>5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2.75" customHeight="1" x14ac:dyDescent="0.2">
      <c r="A42" s="19" t="s">
        <v>50</v>
      </c>
      <c r="B42" s="20">
        <f>Info!$B$16</f>
        <v>10</v>
      </c>
      <c r="C42" s="21" t="s">
        <v>15</v>
      </c>
      <c r="D42" s="21">
        <f>Info!$C$16</f>
        <v>165</v>
      </c>
      <c r="E42" s="21" t="s">
        <v>15</v>
      </c>
      <c r="F42" s="21">
        <f>IF(Info!$D$6="",Info!$D$5,Info!$D$16+1)</f>
        <v>161</v>
      </c>
      <c r="G42" s="21" t="s">
        <v>15</v>
      </c>
      <c r="H42" s="21">
        <f>H41</f>
        <v>250</v>
      </c>
      <c r="I42" s="21" t="s">
        <v>16</v>
      </c>
      <c r="J42" s="22">
        <f t="shared" ref="J42:J44" si="2">H42</f>
        <v>250</v>
      </c>
      <c r="K42" s="18">
        <f>IF(Info!$E$6="","",(J42-H42)+1)</f>
        <v>1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2.75" customHeight="1" x14ac:dyDescent="0.2">
      <c r="A43" s="19" t="s">
        <v>51</v>
      </c>
      <c r="B43" s="20">
        <f>Info!$B$16</f>
        <v>10</v>
      </c>
      <c r="C43" s="21" t="s">
        <v>15</v>
      </c>
      <c r="D43" s="21">
        <f>Info!$C$16</f>
        <v>165</v>
      </c>
      <c r="E43" s="21" t="s">
        <v>15</v>
      </c>
      <c r="F43" s="21">
        <f>IF(Info!$D$6="",Info!$D$5,Info!$D$16+1)</f>
        <v>161</v>
      </c>
      <c r="G43" s="21" t="s">
        <v>15</v>
      </c>
      <c r="H43" s="21">
        <f>IF(Info!$E$6="",Info!$E$5,J42+1)</f>
        <v>251</v>
      </c>
      <c r="I43" s="21" t="s">
        <v>16</v>
      </c>
      <c r="J43" s="22">
        <f t="shared" si="2"/>
        <v>251</v>
      </c>
      <c r="K43" s="18">
        <f>IF(Info!$E$6="","",(J43-H43)+1)</f>
        <v>1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2.75" customHeight="1" x14ac:dyDescent="0.2">
      <c r="A44" s="19" t="s">
        <v>32</v>
      </c>
      <c r="B44" s="20">
        <f>Info!$B$16</f>
        <v>10</v>
      </c>
      <c r="C44" s="21" t="s">
        <v>15</v>
      </c>
      <c r="D44" s="21">
        <f>Info!$C$16</f>
        <v>165</v>
      </c>
      <c r="E44" s="21" t="s">
        <v>15</v>
      </c>
      <c r="F44" s="21">
        <f>IF(Info!$D$6="",Info!$D$5,Info!$D$16+1)</f>
        <v>161</v>
      </c>
      <c r="G44" s="21" t="s">
        <v>15</v>
      </c>
      <c r="H44" s="21">
        <f>IF(Info!$E$6="",Info!$E$5,J43+3)</f>
        <v>254</v>
      </c>
      <c r="I44" s="21" t="s">
        <v>16</v>
      </c>
      <c r="J44" s="22">
        <f t="shared" si="2"/>
        <v>254</v>
      </c>
      <c r="K44" s="18">
        <f>IF(Info!$E$6="","",(J44-H44)+1)</f>
        <v>1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2.75" customHeight="1" x14ac:dyDescent="0.2">
      <c r="A45" s="25" t="s">
        <v>52</v>
      </c>
      <c r="B45" s="26">
        <f>Info!$B$16</f>
        <v>10</v>
      </c>
      <c r="C45" s="27" t="s">
        <v>15</v>
      </c>
      <c r="D45" s="27">
        <f>Info!$C$16</f>
        <v>165</v>
      </c>
      <c r="E45" s="27" t="s">
        <v>15</v>
      </c>
      <c r="F45" s="27">
        <f>IF(Info!$D$6="",Info!$D$5,Info!$D$16+1)</f>
        <v>161</v>
      </c>
      <c r="G45" s="33" t="s">
        <v>15</v>
      </c>
      <c r="H45" s="28">
        <f>IF(Info!$E$6="",Info!$E$5,Info!$E$16)</f>
        <v>0</v>
      </c>
      <c r="I45" s="29"/>
      <c r="J45" s="30"/>
      <c r="K45" s="31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2.75" customHeight="1" x14ac:dyDescent="0.2">
      <c r="A46" s="25" t="s">
        <v>53</v>
      </c>
      <c r="B46" s="32">
        <v>255</v>
      </c>
      <c r="C46" s="33" t="s">
        <v>15</v>
      </c>
      <c r="D46" s="33">
        <v>255</v>
      </c>
      <c r="E46" s="33" t="s">
        <v>15</v>
      </c>
      <c r="F46" s="33">
        <v>254</v>
      </c>
      <c r="G46" s="33" t="s">
        <v>15</v>
      </c>
      <c r="H46" s="34">
        <v>0</v>
      </c>
      <c r="I46" s="29"/>
      <c r="J46" s="6"/>
      <c r="K46" s="38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2.75" customHeight="1" x14ac:dyDescent="0.2">
      <c r="A47" s="25" t="s">
        <v>54</v>
      </c>
      <c r="B47" s="36">
        <f>B44</f>
        <v>10</v>
      </c>
      <c r="C47" s="33" t="s">
        <v>15</v>
      </c>
      <c r="D47" s="33">
        <f>D44</f>
        <v>165</v>
      </c>
      <c r="E47" s="33" t="s">
        <v>15</v>
      </c>
      <c r="F47" s="33">
        <f>F44</f>
        <v>161</v>
      </c>
      <c r="G47" s="33" t="s">
        <v>15</v>
      </c>
      <c r="H47" s="34">
        <f>H44</f>
        <v>254</v>
      </c>
      <c r="I47" s="29"/>
      <c r="J47" s="6"/>
      <c r="K47" s="38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1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2.75" customHeight="1" x14ac:dyDescent="0.2">
      <c r="A49" s="12" t="s">
        <v>55</v>
      </c>
      <c r="B49" s="2"/>
      <c r="C49" s="2"/>
      <c r="D49" s="2"/>
      <c r="E49" s="2"/>
      <c r="F49" s="2"/>
      <c r="G49" s="2"/>
      <c r="H49" s="2"/>
      <c r="I49" s="2"/>
      <c r="J49" s="2"/>
      <c r="K49" s="1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2.75" customHeight="1" x14ac:dyDescent="0.2">
      <c r="A50" s="14" t="s">
        <v>56</v>
      </c>
      <c r="B50" s="15">
        <f>Info!$B$19</f>
        <v>10</v>
      </c>
      <c r="C50" s="16" t="s">
        <v>15</v>
      </c>
      <c r="D50" s="16">
        <f>Info!$C$19</f>
        <v>165</v>
      </c>
      <c r="E50" s="16" t="s">
        <v>15</v>
      </c>
      <c r="F50" s="16">
        <f>Info!$D$19</f>
        <v>162</v>
      </c>
      <c r="G50" s="16" t="s">
        <v>15</v>
      </c>
      <c r="H50" s="16">
        <f>IF(Info!$E$6="",Info!$E$5,Info!$E$19+1)</f>
        <v>1</v>
      </c>
      <c r="I50" s="16" t="s">
        <v>16</v>
      </c>
      <c r="J50" s="17">
        <f>IF(Info!$E$6="",Info!$E$5,$H50+8)</f>
        <v>9</v>
      </c>
      <c r="K50" s="18">
        <f>IF(Info!$E$6="","",(J50-H50)+1)</f>
        <v>9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2.75" customHeight="1" x14ac:dyDescent="0.2">
      <c r="A51" s="19" t="s">
        <v>57</v>
      </c>
      <c r="B51" s="20">
        <f>Info!$B$19</f>
        <v>10</v>
      </c>
      <c r="C51" s="21" t="s">
        <v>15</v>
      </c>
      <c r="D51" s="21">
        <f>Info!$C$19</f>
        <v>165</v>
      </c>
      <c r="E51" s="21" t="s">
        <v>15</v>
      </c>
      <c r="F51" s="21">
        <f>Info!$D$19</f>
        <v>162</v>
      </c>
      <c r="G51" s="21" t="s">
        <v>15</v>
      </c>
      <c r="H51" s="21">
        <f>H50</f>
        <v>1</v>
      </c>
      <c r="I51" s="21" t="s">
        <v>16</v>
      </c>
      <c r="J51" s="22">
        <f t="shared" ref="J51:J52" si="3">H51</f>
        <v>1</v>
      </c>
      <c r="K51" s="23">
        <f>IF(Info!$E$6="","",(J51-H51)+1)</f>
        <v>1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2.75" customHeight="1" x14ac:dyDescent="0.2">
      <c r="A52" s="19" t="s">
        <v>58</v>
      </c>
      <c r="B52" s="20">
        <f>Info!$B$19</f>
        <v>10</v>
      </c>
      <c r="C52" s="21" t="s">
        <v>15</v>
      </c>
      <c r="D52" s="21">
        <f>Info!$C$19</f>
        <v>165</v>
      </c>
      <c r="E52" s="21" t="s">
        <v>15</v>
      </c>
      <c r="F52" s="21">
        <f>Info!$D$19</f>
        <v>162</v>
      </c>
      <c r="G52" s="21" t="s">
        <v>15</v>
      </c>
      <c r="H52" s="21">
        <f>IF(Info!$E$6="",Info!$E$5,J51+1)</f>
        <v>2</v>
      </c>
      <c r="I52" s="21" t="s">
        <v>16</v>
      </c>
      <c r="J52" s="22">
        <f t="shared" si="3"/>
        <v>2</v>
      </c>
      <c r="K52" s="23">
        <f>IF(Info!$E$6="","",(J52-H52)+1)</f>
        <v>1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2.75" customHeight="1" x14ac:dyDescent="0.2">
      <c r="A53" s="19" t="s">
        <v>59</v>
      </c>
      <c r="B53" s="20">
        <f>Info!$B$19</f>
        <v>10</v>
      </c>
      <c r="C53" s="21" t="s">
        <v>15</v>
      </c>
      <c r="D53" s="21">
        <f>Info!$C$19</f>
        <v>165</v>
      </c>
      <c r="E53" s="21" t="s">
        <v>15</v>
      </c>
      <c r="F53" s="21">
        <f>Info!$D$19</f>
        <v>162</v>
      </c>
      <c r="G53" s="21" t="s">
        <v>15</v>
      </c>
      <c r="H53" s="21">
        <f>IF(Info!$E$6="",Info!$E$5,J52+1)</f>
        <v>3</v>
      </c>
      <c r="I53" s="21" t="s">
        <v>16</v>
      </c>
      <c r="J53" s="22">
        <f>IF(Info!$E$6="",Info!$E$5,$H53+6)</f>
        <v>9</v>
      </c>
      <c r="K53" s="23">
        <f>IF(Info!$E$6="","",(J53-H53)+1)</f>
        <v>7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2.75" customHeight="1" x14ac:dyDescent="0.2">
      <c r="A54" s="19" t="s">
        <v>60</v>
      </c>
      <c r="B54" s="20">
        <f>Info!$B$19</f>
        <v>10</v>
      </c>
      <c r="C54" s="21" t="s">
        <v>15</v>
      </c>
      <c r="D54" s="21">
        <f>Info!$C$19</f>
        <v>165</v>
      </c>
      <c r="E54" s="21" t="s">
        <v>15</v>
      </c>
      <c r="F54" s="21">
        <f>Info!$D$19</f>
        <v>162</v>
      </c>
      <c r="G54" s="21" t="s">
        <v>15</v>
      </c>
      <c r="H54" s="21">
        <f>IF(Info!$E$6="",Info!$E$5,J53+1)</f>
        <v>10</v>
      </c>
      <c r="I54" s="21" t="s">
        <v>16</v>
      </c>
      <c r="J54" s="22">
        <f>IF(Info!$E$6="",Info!$E$5,$H54+94)</f>
        <v>104</v>
      </c>
      <c r="K54" s="23">
        <f>IF(Info!$E$6="","",(J54-H54)+1)</f>
        <v>95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2.75" customHeight="1" x14ac:dyDescent="0.2">
      <c r="A55" s="19" t="s">
        <v>61</v>
      </c>
      <c r="B55" s="20">
        <f>Info!$B$19</f>
        <v>10</v>
      </c>
      <c r="C55" s="21" t="s">
        <v>15</v>
      </c>
      <c r="D55" s="21">
        <f>Info!$C$19</f>
        <v>165</v>
      </c>
      <c r="E55" s="21" t="s">
        <v>15</v>
      </c>
      <c r="F55" s="21">
        <f>Info!$D$19</f>
        <v>162</v>
      </c>
      <c r="G55" s="21" t="s">
        <v>15</v>
      </c>
      <c r="H55" s="21">
        <f>IF(Info!$E$6="",Info!$E$5,J54+1)</f>
        <v>105</v>
      </c>
      <c r="I55" s="21" t="s">
        <v>16</v>
      </c>
      <c r="J55" s="22">
        <f>IF(Info!$E$6="",Info!$E$5,$H55+94)</f>
        <v>199</v>
      </c>
      <c r="K55" s="23">
        <f>IF(Info!$E$6="","",(J55-H55)+1)</f>
        <v>95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2.75" customHeight="1" x14ac:dyDescent="0.2">
      <c r="A56" s="14" t="s">
        <v>62</v>
      </c>
      <c r="B56" s="15">
        <f>Info!$B$19</f>
        <v>10</v>
      </c>
      <c r="C56" s="16" t="s">
        <v>15</v>
      </c>
      <c r="D56" s="16">
        <f>Info!$C$19</f>
        <v>165</v>
      </c>
      <c r="E56" s="16" t="s">
        <v>15</v>
      </c>
      <c r="F56" s="16">
        <f>Info!$D$19</f>
        <v>162</v>
      </c>
      <c r="G56" s="16" t="s">
        <v>15</v>
      </c>
      <c r="H56" s="16">
        <f>IF(Info!$E$6="",Info!$E$5,J55+1)</f>
        <v>200</v>
      </c>
      <c r="I56" s="16" t="s">
        <v>16</v>
      </c>
      <c r="J56" s="17">
        <f>IF(Info!$E$6="",Info!$E$5,$H56+54)</f>
        <v>254</v>
      </c>
      <c r="K56" s="18">
        <f>IF(Info!$E$6="","",(J56-H56)+1)</f>
        <v>55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2.75" customHeight="1" x14ac:dyDescent="0.2">
      <c r="A57" s="14" t="s">
        <v>63</v>
      </c>
      <c r="B57" s="15">
        <f>Info!$B$19</f>
        <v>10</v>
      </c>
      <c r="C57" s="16" t="s">
        <v>15</v>
      </c>
      <c r="D57" s="16">
        <f>Info!$C$19</f>
        <v>165</v>
      </c>
      <c r="E57" s="16" t="s">
        <v>15</v>
      </c>
      <c r="F57" s="16">
        <f>IF(Info!$D$6="",Info!$D$5,Info!$D$19+1)</f>
        <v>163</v>
      </c>
      <c r="G57" s="16" t="s">
        <v>15</v>
      </c>
      <c r="H57" s="16">
        <f>IF(Info!$E$6="",Info!$E$5,Info!$E$19+1)</f>
        <v>1</v>
      </c>
      <c r="I57" s="16" t="s">
        <v>16</v>
      </c>
      <c r="J57" s="17">
        <f>IF(Info!$E$6="",Info!$E$5,$H57+29)</f>
        <v>30</v>
      </c>
      <c r="K57" s="18">
        <f>IF(Info!$E$6="","",(J57-H57)+1)</f>
        <v>30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2.75" customHeight="1" x14ac:dyDescent="0.2">
      <c r="A58" s="14" t="s">
        <v>64</v>
      </c>
      <c r="B58" s="15">
        <f>Info!$B$19</f>
        <v>10</v>
      </c>
      <c r="C58" s="16" t="s">
        <v>15</v>
      </c>
      <c r="D58" s="16">
        <f>Info!$C$19</f>
        <v>165</v>
      </c>
      <c r="E58" s="16" t="s">
        <v>15</v>
      </c>
      <c r="F58" s="16">
        <f>IF(Info!$D$6="",Info!$D$5,Info!$D$19+1)</f>
        <v>163</v>
      </c>
      <c r="G58" s="16" t="s">
        <v>15</v>
      </c>
      <c r="H58" s="16">
        <f>IF(Info!$E$6="",Info!$E$5,J57+1)</f>
        <v>31</v>
      </c>
      <c r="I58" s="16" t="s">
        <v>16</v>
      </c>
      <c r="J58" s="17">
        <f>IF(Info!$E$6="",Info!$E$5,$H58+9)</f>
        <v>40</v>
      </c>
      <c r="K58" s="18">
        <f>IF(Info!$E$6="","",(J58-H58)+1)</f>
        <v>10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2.75" customHeight="1" x14ac:dyDescent="0.2">
      <c r="A59" s="14" t="s">
        <v>65</v>
      </c>
      <c r="B59" s="15">
        <f>Info!$B$19</f>
        <v>10</v>
      </c>
      <c r="C59" s="16" t="s">
        <v>15</v>
      </c>
      <c r="D59" s="16">
        <f>Info!$C$19</f>
        <v>165</v>
      </c>
      <c r="E59" s="16" t="s">
        <v>15</v>
      </c>
      <c r="F59" s="16">
        <f>IF(Info!$D$6="",Info!$D$5,Info!$D$19+1)</f>
        <v>163</v>
      </c>
      <c r="G59" s="16" t="s">
        <v>15</v>
      </c>
      <c r="H59" s="16">
        <f>IF(Info!$E$6="",Info!$E$5,J58+1)</f>
        <v>41</v>
      </c>
      <c r="I59" s="16" t="s">
        <v>16</v>
      </c>
      <c r="J59" s="17">
        <f>IF(Info!$E$6="",Info!$E$5,$H59+58)</f>
        <v>99</v>
      </c>
      <c r="K59" s="18">
        <f>IF(Info!$E$6="","",(J59-H59)+1)</f>
        <v>59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2.75" customHeight="1" x14ac:dyDescent="0.2">
      <c r="A60" s="14" t="s">
        <v>66</v>
      </c>
      <c r="B60" s="15">
        <f>Info!$B$19</f>
        <v>10</v>
      </c>
      <c r="C60" s="16" t="s">
        <v>15</v>
      </c>
      <c r="D60" s="16">
        <f>Info!$C$19</f>
        <v>165</v>
      </c>
      <c r="E60" s="16" t="s">
        <v>15</v>
      </c>
      <c r="F60" s="16">
        <f>IF(Info!$D$6="",Info!$D$5,Info!$D$19+1)</f>
        <v>163</v>
      </c>
      <c r="G60" s="16" t="s">
        <v>15</v>
      </c>
      <c r="H60" s="16">
        <f>IF(Info!$E$6="",Info!$E$5,J59+1)</f>
        <v>100</v>
      </c>
      <c r="I60" s="16" t="s">
        <v>16</v>
      </c>
      <c r="J60" s="17">
        <f>IF(Info!$E$6="",Info!$E$5,$H60+149)</f>
        <v>249</v>
      </c>
      <c r="K60" s="18">
        <f>IF(Info!$E$6="","",(J60-H60)+1)</f>
        <v>150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2.75" customHeight="1" x14ac:dyDescent="0.2">
      <c r="A61" s="14" t="s">
        <v>67</v>
      </c>
      <c r="B61" s="15">
        <f>Info!$B$19</f>
        <v>10</v>
      </c>
      <c r="C61" s="16" t="s">
        <v>15</v>
      </c>
      <c r="D61" s="16">
        <f>Info!$C$19</f>
        <v>165</v>
      </c>
      <c r="E61" s="16" t="s">
        <v>15</v>
      </c>
      <c r="F61" s="16">
        <f>IF(Info!$D$6="",Info!$D$5,Info!$D$19+1)</f>
        <v>163</v>
      </c>
      <c r="G61" s="16" t="s">
        <v>15</v>
      </c>
      <c r="H61" s="16">
        <f>IF(Info!$E$6="",Info!$E$5,J60+1)</f>
        <v>250</v>
      </c>
      <c r="I61" s="16" t="s">
        <v>16</v>
      </c>
      <c r="J61" s="17">
        <f>IF(Info!$E$6="",Info!$E$5,$H61+4)</f>
        <v>254</v>
      </c>
      <c r="K61" s="18">
        <f>IF(Info!$E$6="","",(J61-H61)+1)</f>
        <v>5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2.75" customHeight="1" x14ac:dyDescent="0.2">
      <c r="A62" s="19" t="s">
        <v>50</v>
      </c>
      <c r="B62" s="20">
        <f>Info!$B$19</f>
        <v>10</v>
      </c>
      <c r="C62" s="21" t="s">
        <v>15</v>
      </c>
      <c r="D62" s="21">
        <f>Info!$C$19</f>
        <v>165</v>
      </c>
      <c r="E62" s="21" t="s">
        <v>15</v>
      </c>
      <c r="F62" s="21">
        <f>IF(Info!$D$6="",Info!$D$5,Info!$D$19+1)</f>
        <v>163</v>
      </c>
      <c r="G62" s="21" t="s">
        <v>15</v>
      </c>
      <c r="H62" s="21">
        <f>H61</f>
        <v>250</v>
      </c>
      <c r="I62" s="21" t="s">
        <v>16</v>
      </c>
      <c r="J62" s="22">
        <f t="shared" ref="J62:J64" si="4">H62</f>
        <v>250</v>
      </c>
      <c r="K62" s="23">
        <f>IF(Info!$E$6="","",(J62-H62)+1)</f>
        <v>1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2.75" customHeight="1" x14ac:dyDescent="0.2">
      <c r="A63" s="19" t="s">
        <v>51</v>
      </c>
      <c r="B63" s="20">
        <f>Info!$B$19</f>
        <v>10</v>
      </c>
      <c r="C63" s="21" t="s">
        <v>15</v>
      </c>
      <c r="D63" s="21">
        <f>Info!$C$19</f>
        <v>165</v>
      </c>
      <c r="E63" s="21" t="s">
        <v>15</v>
      </c>
      <c r="F63" s="21">
        <f>IF(Info!$D$6="",Info!$D$5,Info!$D$19+1)</f>
        <v>163</v>
      </c>
      <c r="G63" s="21" t="s">
        <v>15</v>
      </c>
      <c r="H63" s="21">
        <f>IF(Info!$E$6="",Info!$E$5,J62+1)</f>
        <v>251</v>
      </c>
      <c r="I63" s="21" t="s">
        <v>16</v>
      </c>
      <c r="J63" s="22">
        <f t="shared" si="4"/>
        <v>251</v>
      </c>
      <c r="K63" s="23">
        <f>IF(Info!$E$6="","",(J63-H63)+1)</f>
        <v>1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2.75" customHeight="1" x14ac:dyDescent="0.2">
      <c r="A64" s="19" t="s">
        <v>32</v>
      </c>
      <c r="B64" s="20">
        <f>Info!$B$19</f>
        <v>10</v>
      </c>
      <c r="C64" s="21" t="s">
        <v>15</v>
      </c>
      <c r="D64" s="21">
        <f>Info!$C$19</f>
        <v>165</v>
      </c>
      <c r="E64" s="21" t="s">
        <v>15</v>
      </c>
      <c r="F64" s="21">
        <f>IF(Info!$D$6="",Info!$D$5,Info!$D$19+1)</f>
        <v>163</v>
      </c>
      <c r="G64" s="21" t="s">
        <v>15</v>
      </c>
      <c r="H64" s="21">
        <f>IF(Info!$E$6="",Info!$E$5,J63+3)</f>
        <v>254</v>
      </c>
      <c r="I64" s="21" t="s">
        <v>16</v>
      </c>
      <c r="J64" s="22">
        <f t="shared" si="4"/>
        <v>254</v>
      </c>
      <c r="K64" s="23">
        <f>IF(Info!$E$6="","",(J64-H64)+1)</f>
        <v>1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2.75" customHeight="1" x14ac:dyDescent="0.2">
      <c r="A65" s="25" t="s">
        <v>68</v>
      </c>
      <c r="B65" s="26">
        <f>Info!$B$19</f>
        <v>10</v>
      </c>
      <c r="C65" s="27" t="s">
        <v>15</v>
      </c>
      <c r="D65" s="27">
        <f>Info!$C$19</f>
        <v>165</v>
      </c>
      <c r="E65" s="27" t="s">
        <v>15</v>
      </c>
      <c r="F65" s="27">
        <f>Info!$D$19</f>
        <v>162</v>
      </c>
      <c r="G65" s="27" t="s">
        <v>15</v>
      </c>
      <c r="H65" s="28">
        <f>IF(Info!$E$6="",Info!$E$5,Info!$E$19)</f>
        <v>0</v>
      </c>
      <c r="I65" s="29"/>
      <c r="J65" s="6"/>
      <c r="K65" s="38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2.75" customHeight="1" x14ac:dyDescent="0.2">
      <c r="A66" s="25" t="s">
        <v>69</v>
      </c>
      <c r="B66" s="32">
        <v>255</v>
      </c>
      <c r="C66" s="33" t="s">
        <v>15</v>
      </c>
      <c r="D66" s="33">
        <v>255</v>
      </c>
      <c r="E66" s="33" t="s">
        <v>15</v>
      </c>
      <c r="F66" s="33">
        <v>254</v>
      </c>
      <c r="G66" s="33" t="s">
        <v>15</v>
      </c>
      <c r="H66" s="34">
        <v>0</v>
      </c>
      <c r="I66" s="29"/>
      <c r="J66" s="6"/>
      <c r="K66" s="38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2.75" customHeight="1" x14ac:dyDescent="0.2">
      <c r="A67" s="25" t="s">
        <v>70</v>
      </c>
      <c r="B67" s="36">
        <f>B64</f>
        <v>10</v>
      </c>
      <c r="C67" s="33" t="s">
        <v>15</v>
      </c>
      <c r="D67" s="33">
        <f>D64</f>
        <v>165</v>
      </c>
      <c r="E67" s="33" t="s">
        <v>15</v>
      </c>
      <c r="F67" s="33">
        <f>F64</f>
        <v>163</v>
      </c>
      <c r="G67" s="33" t="s">
        <v>15</v>
      </c>
      <c r="H67" s="34">
        <f>H64</f>
        <v>254</v>
      </c>
      <c r="I67" s="29"/>
      <c r="J67" s="6"/>
      <c r="K67" s="38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1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2.75" customHeight="1" x14ac:dyDescent="0.2">
      <c r="A69" s="12" t="s">
        <v>71</v>
      </c>
      <c r="B69" s="2"/>
      <c r="C69" s="2"/>
      <c r="D69" s="2"/>
      <c r="E69" s="2"/>
      <c r="F69" s="2"/>
      <c r="G69" s="2"/>
      <c r="H69" s="2"/>
      <c r="I69" s="2"/>
      <c r="J69" s="2"/>
      <c r="K69" s="1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2.75" customHeight="1" x14ac:dyDescent="0.2">
      <c r="A70" s="14" t="s">
        <v>72</v>
      </c>
      <c r="B70" s="15">
        <f>Info!$B$22</f>
        <v>10</v>
      </c>
      <c r="C70" s="16" t="s">
        <v>15</v>
      </c>
      <c r="D70" s="16">
        <f>Info!$C$22</f>
        <v>165</v>
      </c>
      <c r="E70" s="16" t="s">
        <v>15</v>
      </c>
      <c r="F70" s="16">
        <f>Info!$D$22</f>
        <v>164</v>
      </c>
      <c r="G70" s="16" t="s">
        <v>15</v>
      </c>
      <c r="H70" s="16">
        <f>IF(Info!$E$6="",Info!$E$5,Info!$E$22+1)</f>
        <v>1</v>
      </c>
      <c r="I70" s="16" t="s">
        <v>16</v>
      </c>
      <c r="J70" s="17">
        <f>IF(Info!$E$6="",Info!$E$5,$H70+29)</f>
        <v>30</v>
      </c>
      <c r="K70" s="18">
        <f>IF(Info!$E$6="","",(J70-H70)+1)</f>
        <v>30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2.75" customHeight="1" x14ac:dyDescent="0.2">
      <c r="A71" s="14" t="s">
        <v>73</v>
      </c>
      <c r="B71" s="15">
        <f>Info!$B$22</f>
        <v>10</v>
      </c>
      <c r="C71" s="16" t="s">
        <v>15</v>
      </c>
      <c r="D71" s="16">
        <f>Info!$C$22</f>
        <v>165</v>
      </c>
      <c r="E71" s="16" t="s">
        <v>15</v>
      </c>
      <c r="F71" s="16">
        <f>Info!$D$22</f>
        <v>164</v>
      </c>
      <c r="G71" s="16" t="s">
        <v>15</v>
      </c>
      <c r="H71" s="16">
        <f>IF(Info!$E$6="",Info!$E$5,J70+1)</f>
        <v>31</v>
      </c>
      <c r="I71" s="16" t="s">
        <v>16</v>
      </c>
      <c r="J71" s="17">
        <f>IF(Info!$E$6="",Info!$E$5,$H71+48)</f>
        <v>79</v>
      </c>
      <c r="K71" s="18">
        <f>IF(Info!$E$6="","",(J71-H71)+1)</f>
        <v>49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2.75" customHeight="1" x14ac:dyDescent="0.2">
      <c r="A72" s="14" t="s">
        <v>74</v>
      </c>
      <c r="B72" s="15">
        <f>Info!$B$22</f>
        <v>10</v>
      </c>
      <c r="C72" s="16" t="s">
        <v>15</v>
      </c>
      <c r="D72" s="16">
        <f>Info!$C$22</f>
        <v>165</v>
      </c>
      <c r="E72" s="16" t="s">
        <v>15</v>
      </c>
      <c r="F72" s="16">
        <f>Info!$D$22</f>
        <v>164</v>
      </c>
      <c r="G72" s="16" t="s">
        <v>15</v>
      </c>
      <c r="H72" s="16">
        <f>IF(Info!$E$6="",Info!$E$5,J71+1)</f>
        <v>80</v>
      </c>
      <c r="I72" s="16" t="s">
        <v>16</v>
      </c>
      <c r="J72" s="17">
        <f>IF(Info!$E$6="",Info!$E$5,$H72+169)</f>
        <v>249</v>
      </c>
      <c r="K72" s="18">
        <f>IF(Info!$E$6="","",(J72-H72)+1)</f>
        <v>170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2.75" customHeight="1" x14ac:dyDescent="0.2">
      <c r="A73" s="14" t="s">
        <v>75</v>
      </c>
      <c r="B73" s="15">
        <f>Info!$B$22</f>
        <v>10</v>
      </c>
      <c r="C73" s="16" t="s">
        <v>15</v>
      </c>
      <c r="D73" s="16">
        <f>Info!$C$22</f>
        <v>165</v>
      </c>
      <c r="E73" s="16" t="s">
        <v>15</v>
      </c>
      <c r="F73" s="16">
        <f>IF(Info!$D$6="",Info!$D$5,Info!$D$22)</f>
        <v>164</v>
      </c>
      <c r="G73" s="16" t="s">
        <v>15</v>
      </c>
      <c r="H73" s="16">
        <f>IF(Info!$E$6="",Info!$E$5,J72+1)</f>
        <v>250</v>
      </c>
      <c r="I73" s="16" t="s">
        <v>16</v>
      </c>
      <c r="J73" s="17">
        <f>IF(Info!$E$6="",Info!$E$5,$H73+4)</f>
        <v>254</v>
      </c>
      <c r="K73" s="18">
        <f>IF(Info!$E$6="","",(J73-H73)+1)</f>
        <v>5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2.75" customHeight="1" x14ac:dyDescent="0.2">
      <c r="A74" s="19" t="s">
        <v>50</v>
      </c>
      <c r="B74" s="20">
        <f>Info!$B$22</f>
        <v>10</v>
      </c>
      <c r="C74" s="21" t="s">
        <v>15</v>
      </c>
      <c r="D74" s="21">
        <f>Info!$C$22</f>
        <v>165</v>
      </c>
      <c r="E74" s="21" t="s">
        <v>15</v>
      </c>
      <c r="F74" s="21">
        <f>IF(Info!$D$6="",Info!$D$5,Info!$D$22)</f>
        <v>164</v>
      </c>
      <c r="G74" s="21" t="s">
        <v>15</v>
      </c>
      <c r="H74" s="21">
        <f>H73</f>
        <v>250</v>
      </c>
      <c r="I74" s="21" t="s">
        <v>16</v>
      </c>
      <c r="J74" s="22">
        <f t="shared" ref="J74:J76" si="5">H74</f>
        <v>250</v>
      </c>
      <c r="K74" s="23">
        <f>IF(Info!$E$6="","",(J74-H74)+1)</f>
        <v>1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2.75" customHeight="1" x14ac:dyDescent="0.2">
      <c r="A75" s="19" t="s">
        <v>51</v>
      </c>
      <c r="B75" s="20">
        <f>Info!$B$22</f>
        <v>10</v>
      </c>
      <c r="C75" s="21" t="s">
        <v>15</v>
      </c>
      <c r="D75" s="21">
        <f>Info!$C$22</f>
        <v>165</v>
      </c>
      <c r="E75" s="21" t="s">
        <v>15</v>
      </c>
      <c r="F75" s="21">
        <f>IF(Info!$D$6="",Info!$D$5,Info!$D$22)</f>
        <v>164</v>
      </c>
      <c r="G75" s="21" t="s">
        <v>15</v>
      </c>
      <c r="H75" s="21">
        <f>IF(Info!$E$6="",Info!$E$5,J74+1)</f>
        <v>251</v>
      </c>
      <c r="I75" s="21" t="s">
        <v>16</v>
      </c>
      <c r="J75" s="22">
        <f t="shared" si="5"/>
        <v>251</v>
      </c>
      <c r="K75" s="23">
        <f>IF(Info!$E$6="","",(J75-H75)+1)</f>
        <v>1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2.75" customHeight="1" x14ac:dyDescent="0.2">
      <c r="A76" s="19" t="s">
        <v>32</v>
      </c>
      <c r="B76" s="20">
        <f>Info!$B$22</f>
        <v>10</v>
      </c>
      <c r="C76" s="21" t="s">
        <v>15</v>
      </c>
      <c r="D76" s="21">
        <f>Info!$C$22</f>
        <v>165</v>
      </c>
      <c r="E76" s="21" t="s">
        <v>15</v>
      </c>
      <c r="F76" s="21">
        <f>IF(Info!$D$6="",Info!$D$5,Info!$D$22)</f>
        <v>164</v>
      </c>
      <c r="G76" s="21" t="s">
        <v>15</v>
      </c>
      <c r="H76" s="21">
        <f>IF(Info!$E$6="",Info!$E$5,J75+3)</f>
        <v>254</v>
      </c>
      <c r="I76" s="21" t="s">
        <v>16</v>
      </c>
      <c r="J76" s="22">
        <f t="shared" si="5"/>
        <v>254</v>
      </c>
      <c r="K76" s="23">
        <f>IF(Info!$E$6="","",(J76-H76)+1)</f>
        <v>1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2.75" customHeight="1" x14ac:dyDescent="0.2">
      <c r="A77" s="25" t="s">
        <v>76</v>
      </c>
      <c r="B77" s="26">
        <f>Info!$B$22</f>
        <v>10</v>
      </c>
      <c r="C77" s="27" t="s">
        <v>15</v>
      </c>
      <c r="D77" s="27">
        <f>Info!$C$22</f>
        <v>165</v>
      </c>
      <c r="E77" s="27" t="s">
        <v>15</v>
      </c>
      <c r="F77" s="27">
        <f>Info!$D$22</f>
        <v>164</v>
      </c>
      <c r="G77" s="27" t="s">
        <v>15</v>
      </c>
      <c r="H77" s="28">
        <f>IF(Info!$E$6="",Info!$E$5,Info!$E$22)</f>
        <v>0</v>
      </c>
      <c r="I77" s="29"/>
      <c r="J77" s="6"/>
      <c r="K77" s="38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2.75" customHeight="1" x14ac:dyDescent="0.2">
      <c r="A78" s="25" t="s">
        <v>77</v>
      </c>
      <c r="B78" s="32">
        <v>255</v>
      </c>
      <c r="C78" s="33" t="s">
        <v>15</v>
      </c>
      <c r="D78" s="33">
        <v>255</v>
      </c>
      <c r="E78" s="33" t="s">
        <v>15</v>
      </c>
      <c r="F78" s="33">
        <v>255</v>
      </c>
      <c r="G78" s="33" t="s">
        <v>15</v>
      </c>
      <c r="H78" s="34">
        <v>0</v>
      </c>
      <c r="I78" s="29"/>
      <c r="J78" s="6"/>
      <c r="K78" s="38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2.75" customHeight="1" x14ac:dyDescent="0.2">
      <c r="A79" s="25" t="s">
        <v>78</v>
      </c>
      <c r="B79" s="36">
        <f>B76</f>
        <v>10</v>
      </c>
      <c r="C79" s="33" t="s">
        <v>15</v>
      </c>
      <c r="D79" s="33">
        <f>D76</f>
        <v>165</v>
      </c>
      <c r="E79" s="33" t="s">
        <v>15</v>
      </c>
      <c r="F79" s="33">
        <f>F76</f>
        <v>164</v>
      </c>
      <c r="G79" s="33" t="s">
        <v>15</v>
      </c>
      <c r="H79" s="34">
        <f>H76</f>
        <v>254</v>
      </c>
      <c r="I79" s="29"/>
      <c r="J79" s="6"/>
      <c r="K79" s="38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1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2.75" customHeight="1" x14ac:dyDescent="0.2">
      <c r="A81" s="12" t="s">
        <v>79</v>
      </c>
      <c r="B81" s="2"/>
      <c r="C81" s="2"/>
      <c r="D81" s="2"/>
      <c r="E81" s="2"/>
      <c r="F81" s="2"/>
      <c r="G81" s="2"/>
      <c r="H81" s="2"/>
      <c r="I81" s="2"/>
      <c r="J81" s="2"/>
      <c r="K81" s="1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2.75" customHeight="1" x14ac:dyDescent="0.2">
      <c r="A82" s="14" t="s">
        <v>80</v>
      </c>
      <c r="B82" s="15">
        <f>Info!$B$25</f>
        <v>10</v>
      </c>
      <c r="C82" s="16" t="s">
        <v>15</v>
      </c>
      <c r="D82" s="16">
        <f>Info!$C$25</f>
        <v>165</v>
      </c>
      <c r="E82" s="16" t="s">
        <v>15</v>
      </c>
      <c r="F82" s="16">
        <f>Info!$D$25</f>
        <v>166</v>
      </c>
      <c r="G82" s="16" t="s">
        <v>15</v>
      </c>
      <c r="H82" s="16">
        <f>IF(Info!$E$6="",Info!$E$5,Info!$E$25+1)</f>
        <v>1</v>
      </c>
      <c r="I82" s="16" t="s">
        <v>16</v>
      </c>
      <c r="J82" s="17">
        <f>IF(Info!$E$6="",Info!$E$5,$H82+29)</f>
        <v>30</v>
      </c>
      <c r="K82" s="18">
        <f>IF(Info!$E$6="","",(J82-H82)+1)</f>
        <v>30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2.75" customHeight="1" x14ac:dyDescent="0.2">
      <c r="A83" s="19" t="s">
        <v>81</v>
      </c>
      <c r="B83" s="20">
        <f>Info!$B$25</f>
        <v>10</v>
      </c>
      <c r="C83" s="21" t="s">
        <v>15</v>
      </c>
      <c r="D83" s="21">
        <f>Info!$C$25</f>
        <v>165</v>
      </c>
      <c r="E83" s="21" t="s">
        <v>15</v>
      </c>
      <c r="F83" s="21">
        <f>Info!$D$25</f>
        <v>166</v>
      </c>
      <c r="G83" s="21" t="s">
        <v>15</v>
      </c>
      <c r="H83" s="21">
        <f>H82</f>
        <v>1</v>
      </c>
      <c r="I83" s="21" t="s">
        <v>16</v>
      </c>
      <c r="J83" s="22">
        <f t="shared" ref="J83:J84" si="6">H83</f>
        <v>1</v>
      </c>
      <c r="K83" s="23">
        <f>IF(Info!$E$6="","",(J83-H83)+1)</f>
        <v>1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2.75" customHeight="1" x14ac:dyDescent="0.2">
      <c r="A84" s="19" t="s">
        <v>82</v>
      </c>
      <c r="B84" s="20">
        <f>Info!$B$25</f>
        <v>10</v>
      </c>
      <c r="C84" s="21" t="s">
        <v>15</v>
      </c>
      <c r="D84" s="21">
        <f>Info!$C$25</f>
        <v>165</v>
      </c>
      <c r="E84" s="21" t="s">
        <v>15</v>
      </c>
      <c r="F84" s="21">
        <f>Info!$D$25</f>
        <v>166</v>
      </c>
      <c r="G84" s="21" t="s">
        <v>15</v>
      </c>
      <c r="H84" s="21">
        <f>IF(Info!$E$6="",Info!$E$5,J83+1)</f>
        <v>2</v>
      </c>
      <c r="I84" s="21" t="s">
        <v>16</v>
      </c>
      <c r="J84" s="22">
        <f t="shared" si="6"/>
        <v>2</v>
      </c>
      <c r="K84" s="23">
        <f>IF(Info!$E$6="","",(J84-H84)+1)</f>
        <v>1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2.75" customHeight="1" x14ac:dyDescent="0.2">
      <c r="A85" s="19" t="s">
        <v>83</v>
      </c>
      <c r="B85" s="20">
        <f>Info!$B$25</f>
        <v>10</v>
      </c>
      <c r="C85" s="21" t="s">
        <v>15</v>
      </c>
      <c r="D85" s="21">
        <f>Info!$C$25</f>
        <v>165</v>
      </c>
      <c r="E85" s="21" t="s">
        <v>15</v>
      </c>
      <c r="F85" s="21">
        <f>Info!$D$25</f>
        <v>166</v>
      </c>
      <c r="G85" s="21" t="s">
        <v>15</v>
      </c>
      <c r="H85" s="21">
        <f>IF(Info!$E$6="",Info!$E$5,J84+2)</f>
        <v>4</v>
      </c>
      <c r="I85" s="21" t="s">
        <v>16</v>
      </c>
      <c r="J85" s="22">
        <f>IF(Info!$E$6="",Info!$E$5,$H85+10)</f>
        <v>14</v>
      </c>
      <c r="K85" s="23">
        <f>IF(Info!$E$6="","",(J85-H85)+1)</f>
        <v>11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2.75" customHeight="1" x14ac:dyDescent="0.2">
      <c r="A86" s="19" t="s">
        <v>61</v>
      </c>
      <c r="B86" s="20">
        <f>Info!$B$25</f>
        <v>10</v>
      </c>
      <c r="C86" s="21" t="s">
        <v>15</v>
      </c>
      <c r="D86" s="21">
        <f>Info!$C$25</f>
        <v>165</v>
      </c>
      <c r="E86" s="21" t="s">
        <v>15</v>
      </c>
      <c r="F86" s="21">
        <f>Info!$D$25</f>
        <v>166</v>
      </c>
      <c r="G86" s="21" t="s">
        <v>15</v>
      </c>
      <c r="H86" s="21">
        <f>IF(Info!$E$6="",Info!$E$5,J85+1)</f>
        <v>15</v>
      </c>
      <c r="I86" s="21" t="s">
        <v>16</v>
      </c>
      <c r="J86" s="22">
        <f>IF(Info!$E$6="",Info!$E$5,$H86+10)</f>
        <v>25</v>
      </c>
      <c r="K86" s="23">
        <f>IF(Info!$E$6="","",(J86-H86)+1)</f>
        <v>11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2.75" customHeight="1" x14ac:dyDescent="0.2">
      <c r="A87" s="19" t="s">
        <v>84</v>
      </c>
      <c r="B87" s="20">
        <f>Info!$B$25</f>
        <v>10</v>
      </c>
      <c r="C87" s="21" t="s">
        <v>15</v>
      </c>
      <c r="D87" s="21">
        <f>Info!$C$25</f>
        <v>165</v>
      </c>
      <c r="E87" s="21" t="s">
        <v>15</v>
      </c>
      <c r="F87" s="21">
        <f>Info!$D$25</f>
        <v>166</v>
      </c>
      <c r="G87" s="21" t="s">
        <v>15</v>
      </c>
      <c r="H87" s="21">
        <f>IF(Info!$E$6="",Info!$E$5,J86+1)</f>
        <v>26</v>
      </c>
      <c r="I87" s="21" t="s">
        <v>16</v>
      </c>
      <c r="J87" s="22">
        <f>IF(Info!$E$6="",Info!$E$5,$H87+19)</f>
        <v>45</v>
      </c>
      <c r="K87" s="23">
        <f>IF(Info!$E$6="","",(J87-H87)+1)</f>
        <v>20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2.75" customHeight="1" x14ac:dyDescent="0.2">
      <c r="A88" s="14" t="s">
        <v>74</v>
      </c>
      <c r="B88" s="15">
        <f>Info!$B$25</f>
        <v>10</v>
      </c>
      <c r="C88" s="16" t="s">
        <v>15</v>
      </c>
      <c r="D88" s="16">
        <f>Info!$C$25</f>
        <v>165</v>
      </c>
      <c r="E88" s="16" t="s">
        <v>15</v>
      </c>
      <c r="F88" s="16">
        <f>Info!$D$25</f>
        <v>166</v>
      </c>
      <c r="G88" s="16" t="s">
        <v>15</v>
      </c>
      <c r="H88" s="16">
        <f>IF(Info!$E$6="",Info!$E$5,J87+1)</f>
        <v>46</v>
      </c>
      <c r="I88" s="16" t="s">
        <v>16</v>
      </c>
      <c r="J88" s="17">
        <f>IF(Info!$E$6="",Info!$E$5,$H88+203)</f>
        <v>249</v>
      </c>
      <c r="K88" s="18">
        <f>IF(Info!$E$6="","",(J88-H88)+1)</f>
        <v>204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2.75" customHeight="1" x14ac:dyDescent="0.2">
      <c r="A89" s="14" t="s">
        <v>85</v>
      </c>
      <c r="B89" s="15">
        <f>Info!$B$25</f>
        <v>10</v>
      </c>
      <c r="C89" s="16" t="s">
        <v>15</v>
      </c>
      <c r="D89" s="16">
        <f>Info!$C$25</f>
        <v>165</v>
      </c>
      <c r="E89" s="16" t="s">
        <v>15</v>
      </c>
      <c r="F89" s="16">
        <f>Info!$D$25</f>
        <v>166</v>
      </c>
      <c r="G89" s="16" t="s">
        <v>15</v>
      </c>
      <c r="H89" s="16">
        <f>IF(Info!$E$6="",Info!$E$5,J88+1)</f>
        <v>250</v>
      </c>
      <c r="I89" s="16" t="s">
        <v>16</v>
      </c>
      <c r="J89" s="17">
        <f>IF(Info!$E$6="",Info!$E$5,$H89+4)</f>
        <v>254</v>
      </c>
      <c r="K89" s="18">
        <f>IF(Info!$E$6="","",(J89-H89)+1)</f>
        <v>5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2.75" customHeight="1" x14ac:dyDescent="0.2">
      <c r="A90" s="19" t="s">
        <v>50</v>
      </c>
      <c r="B90" s="20">
        <f>Info!$B$25</f>
        <v>10</v>
      </c>
      <c r="C90" s="21" t="s">
        <v>15</v>
      </c>
      <c r="D90" s="21">
        <f>Info!$C$25</f>
        <v>165</v>
      </c>
      <c r="E90" s="21" t="s">
        <v>15</v>
      </c>
      <c r="F90" s="21">
        <f>IF(Info!$D$6="",Info!$D$5,Info!$D$25)</f>
        <v>166</v>
      </c>
      <c r="G90" s="21" t="s">
        <v>15</v>
      </c>
      <c r="H90" s="21">
        <f>H89</f>
        <v>250</v>
      </c>
      <c r="I90" s="21" t="s">
        <v>16</v>
      </c>
      <c r="J90" s="22">
        <f t="shared" ref="J90:J92" si="7">H90</f>
        <v>250</v>
      </c>
      <c r="K90" s="23">
        <f>IF(Info!$E$6="","",(J90-H90)+1)</f>
        <v>1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2.75" customHeight="1" x14ac:dyDescent="0.2">
      <c r="A91" s="19" t="s">
        <v>51</v>
      </c>
      <c r="B91" s="20">
        <f>Info!$B$25</f>
        <v>10</v>
      </c>
      <c r="C91" s="21" t="s">
        <v>15</v>
      </c>
      <c r="D91" s="21">
        <f>Info!$C$25</f>
        <v>165</v>
      </c>
      <c r="E91" s="21" t="s">
        <v>15</v>
      </c>
      <c r="F91" s="21">
        <f>IF(Info!$D$6="",Info!$D$5,Info!$D$25)</f>
        <v>166</v>
      </c>
      <c r="G91" s="21" t="s">
        <v>15</v>
      </c>
      <c r="H91" s="21">
        <f>IF(Info!$E$6="",Info!$E$5,J90+1)</f>
        <v>251</v>
      </c>
      <c r="I91" s="21" t="s">
        <v>16</v>
      </c>
      <c r="J91" s="22">
        <f t="shared" si="7"/>
        <v>251</v>
      </c>
      <c r="K91" s="23">
        <f>IF(Info!$E$6="","",(J91-H91)+1)</f>
        <v>1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2.75" customHeight="1" x14ac:dyDescent="0.2">
      <c r="A92" s="19" t="s">
        <v>32</v>
      </c>
      <c r="B92" s="20">
        <f>Info!$B$25</f>
        <v>10</v>
      </c>
      <c r="C92" s="21" t="s">
        <v>15</v>
      </c>
      <c r="D92" s="21">
        <f>Info!$C$25</f>
        <v>165</v>
      </c>
      <c r="E92" s="21" t="s">
        <v>15</v>
      </c>
      <c r="F92" s="21">
        <f>IF(Info!$D$6="",Info!$D$5,Info!$D$25)</f>
        <v>166</v>
      </c>
      <c r="G92" s="21" t="s">
        <v>15</v>
      </c>
      <c r="H92" s="21">
        <f>IF(Info!$E$6="",Info!$E$5,J91+3)</f>
        <v>254</v>
      </c>
      <c r="I92" s="21" t="s">
        <v>16</v>
      </c>
      <c r="J92" s="22">
        <f t="shared" si="7"/>
        <v>254</v>
      </c>
      <c r="K92" s="23">
        <f>IF(Info!$E$6="","",(J92-H92)+1)</f>
        <v>1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2.75" customHeight="1" x14ac:dyDescent="0.2">
      <c r="A93" s="25" t="s">
        <v>86</v>
      </c>
      <c r="B93" s="26">
        <f>Info!$B$25</f>
        <v>10</v>
      </c>
      <c r="C93" s="27" t="s">
        <v>15</v>
      </c>
      <c r="D93" s="27">
        <f>Info!$C$25</f>
        <v>165</v>
      </c>
      <c r="E93" s="27" t="s">
        <v>15</v>
      </c>
      <c r="F93" s="27">
        <f>Info!$D$25</f>
        <v>166</v>
      </c>
      <c r="G93" s="27" t="s">
        <v>15</v>
      </c>
      <c r="H93" s="28">
        <f>IF(Info!$E$6="",Info!$E$5,Info!$E$25)</f>
        <v>0</v>
      </c>
      <c r="I93" s="39"/>
      <c r="J93" s="6"/>
      <c r="K93" s="38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2.75" customHeight="1" x14ac:dyDescent="0.2">
      <c r="A94" s="25" t="s">
        <v>87</v>
      </c>
      <c r="B94" s="32">
        <v>255</v>
      </c>
      <c r="C94" s="33" t="s">
        <v>15</v>
      </c>
      <c r="D94" s="33">
        <v>255</v>
      </c>
      <c r="E94" s="33" t="s">
        <v>15</v>
      </c>
      <c r="F94" s="33">
        <v>255</v>
      </c>
      <c r="G94" s="33" t="s">
        <v>15</v>
      </c>
      <c r="H94" s="34">
        <v>0</v>
      </c>
      <c r="I94" s="39"/>
      <c r="J94" s="6"/>
      <c r="K94" s="38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2.75" customHeight="1" x14ac:dyDescent="0.2">
      <c r="A95" s="25" t="s">
        <v>88</v>
      </c>
      <c r="B95" s="36">
        <f>B92</f>
        <v>10</v>
      </c>
      <c r="C95" s="33" t="s">
        <v>15</v>
      </c>
      <c r="D95" s="33">
        <f>D92</f>
        <v>165</v>
      </c>
      <c r="E95" s="33" t="s">
        <v>15</v>
      </c>
      <c r="F95" s="33">
        <f>F92</f>
        <v>166</v>
      </c>
      <c r="G95" s="33" t="s">
        <v>15</v>
      </c>
      <c r="H95" s="34">
        <f>H92</f>
        <v>254</v>
      </c>
      <c r="I95" s="39"/>
      <c r="J95" s="6"/>
      <c r="K95" s="38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12.75" customHeight="1" x14ac:dyDescent="0.2">
      <c r="A97" s="12" t="s">
        <v>89</v>
      </c>
      <c r="B97" s="2"/>
      <c r="C97" s="2"/>
      <c r="D97" s="2"/>
      <c r="E97" s="2"/>
      <c r="F97" s="2"/>
      <c r="G97" s="2"/>
      <c r="H97" s="2"/>
      <c r="I97" s="2"/>
      <c r="J97" s="2"/>
      <c r="K97" s="13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2.75" customHeight="1" x14ac:dyDescent="0.2">
      <c r="A98" s="14" t="s">
        <v>90</v>
      </c>
      <c r="B98" s="15">
        <f>Info!$B$28</f>
        <v>10</v>
      </c>
      <c r="C98" s="16" t="s">
        <v>15</v>
      </c>
      <c r="D98" s="16">
        <f>Info!$C$28</f>
        <v>165</v>
      </c>
      <c r="E98" s="16" t="s">
        <v>15</v>
      </c>
      <c r="F98" s="16">
        <f>Info!$D$28</f>
        <v>174</v>
      </c>
      <c r="G98" s="16" t="s">
        <v>15</v>
      </c>
      <c r="H98" s="16">
        <f>IF(Info!$E$6="",Info!$E$5,Info!$E$28+1)</f>
        <v>1</v>
      </c>
      <c r="I98" s="16" t="s">
        <v>16</v>
      </c>
      <c r="J98" s="17">
        <f>IF(Info!$E$6="",Info!$E$5,$H98+29)</f>
        <v>30</v>
      </c>
      <c r="K98" s="18">
        <f>IF(Info!$E$6="","",(J98-H98)+1)</f>
        <v>30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2.75" customHeight="1" x14ac:dyDescent="0.2">
      <c r="A99" s="19" t="s">
        <v>91</v>
      </c>
      <c r="B99" s="20">
        <f>Info!$B$28</f>
        <v>10</v>
      </c>
      <c r="C99" s="21" t="s">
        <v>15</v>
      </c>
      <c r="D99" s="21">
        <f>Info!$C$28</f>
        <v>165</v>
      </c>
      <c r="E99" s="21" t="s">
        <v>15</v>
      </c>
      <c r="F99" s="21">
        <f>Info!$D$28</f>
        <v>174</v>
      </c>
      <c r="G99" s="21" t="s">
        <v>15</v>
      </c>
      <c r="H99" s="21">
        <f>H98</f>
        <v>1</v>
      </c>
      <c r="I99" s="21" t="s">
        <v>16</v>
      </c>
      <c r="J99" s="22">
        <f t="shared" ref="J99:J100" si="8">H99</f>
        <v>1</v>
      </c>
      <c r="K99" s="23">
        <f>IF(Info!$E$6="","",(J99-H99)+1)</f>
        <v>1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2.75" customHeight="1" x14ac:dyDescent="0.2">
      <c r="A100" s="19" t="s">
        <v>92</v>
      </c>
      <c r="B100" s="20">
        <f>Info!$B$28</f>
        <v>10</v>
      </c>
      <c r="C100" s="21" t="s">
        <v>15</v>
      </c>
      <c r="D100" s="21">
        <f>Info!$C$28</f>
        <v>165</v>
      </c>
      <c r="E100" s="21" t="s">
        <v>15</v>
      </c>
      <c r="F100" s="21">
        <f>Info!$D$28</f>
        <v>174</v>
      </c>
      <c r="G100" s="21" t="s">
        <v>15</v>
      </c>
      <c r="H100" s="21">
        <f>IF(Info!$E$6="",Info!$E$5,J99+1)</f>
        <v>2</v>
      </c>
      <c r="I100" s="21" t="s">
        <v>16</v>
      </c>
      <c r="J100" s="22">
        <f t="shared" si="8"/>
        <v>2</v>
      </c>
      <c r="K100" s="23">
        <f>IF(Info!$E$6="","",(J100-H100)+1)</f>
        <v>1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2.75" customHeight="1" x14ac:dyDescent="0.2">
      <c r="A101" s="19" t="s">
        <v>93</v>
      </c>
      <c r="B101" s="20">
        <f>Info!$B$28</f>
        <v>10</v>
      </c>
      <c r="C101" s="21" t="s">
        <v>15</v>
      </c>
      <c r="D101" s="21">
        <f>Info!$C$28</f>
        <v>165</v>
      </c>
      <c r="E101" s="21" t="s">
        <v>15</v>
      </c>
      <c r="F101" s="21">
        <f>Info!$D$28</f>
        <v>174</v>
      </c>
      <c r="G101" s="21" t="s">
        <v>15</v>
      </c>
      <c r="H101" s="21">
        <f>IF(Info!$E$6="",Info!$E$5,J100+2)</f>
        <v>4</v>
      </c>
      <c r="I101" s="21" t="s">
        <v>16</v>
      </c>
      <c r="J101" s="22">
        <f>IF(Info!$E$6="",Info!$E$5,$H101+10)</f>
        <v>14</v>
      </c>
      <c r="K101" s="23">
        <f>IF(Info!$E$6="","",(J101-H101)+1)</f>
        <v>11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2.75" customHeight="1" x14ac:dyDescent="0.2">
      <c r="A102" s="19" t="s">
        <v>94</v>
      </c>
      <c r="B102" s="20">
        <f>Info!$B$28</f>
        <v>10</v>
      </c>
      <c r="C102" s="21" t="s">
        <v>15</v>
      </c>
      <c r="D102" s="21">
        <f>Info!$C$28</f>
        <v>165</v>
      </c>
      <c r="E102" s="21" t="s">
        <v>15</v>
      </c>
      <c r="F102" s="21">
        <f>Info!$D$28</f>
        <v>174</v>
      </c>
      <c r="G102" s="21" t="s">
        <v>15</v>
      </c>
      <c r="H102" s="21">
        <f>IF(Info!$E$6="",Info!$E$5,J101+1)</f>
        <v>15</v>
      </c>
      <c r="I102" s="21" t="s">
        <v>16</v>
      </c>
      <c r="J102" s="22">
        <f>IF(Info!$E$6="",Info!$E$5,$H102+10)</f>
        <v>25</v>
      </c>
      <c r="K102" s="23">
        <f>IF(Info!$E$6="","",(J102-H102)+1)</f>
        <v>11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2.75" customHeight="1" x14ac:dyDescent="0.2">
      <c r="A103" s="19" t="s">
        <v>95</v>
      </c>
      <c r="B103" s="20">
        <f>Info!$B$28</f>
        <v>10</v>
      </c>
      <c r="C103" s="21" t="s">
        <v>15</v>
      </c>
      <c r="D103" s="21">
        <f>Info!$C$28</f>
        <v>165</v>
      </c>
      <c r="E103" s="21" t="s">
        <v>15</v>
      </c>
      <c r="F103" s="21">
        <f>Info!$D$28</f>
        <v>174</v>
      </c>
      <c r="G103" s="21" t="s">
        <v>15</v>
      </c>
      <c r="H103" s="21">
        <f>IF(Info!$E$6="",Info!$E$5,J102+1)</f>
        <v>26</v>
      </c>
      <c r="I103" s="21" t="s">
        <v>16</v>
      </c>
      <c r="J103" s="22">
        <f>IF(Info!$E$6="",Info!$E$5,$H103+19)</f>
        <v>45</v>
      </c>
      <c r="K103" s="23">
        <f>IF(Info!$E$6="","",(J103-H103)+1)</f>
        <v>20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2.75" customHeight="1" x14ac:dyDescent="0.2">
      <c r="A104" s="14" t="s">
        <v>74</v>
      </c>
      <c r="B104" s="15">
        <f>Info!$B$28</f>
        <v>10</v>
      </c>
      <c r="C104" s="16" t="s">
        <v>15</v>
      </c>
      <c r="D104" s="16">
        <f>Info!$C$28</f>
        <v>165</v>
      </c>
      <c r="E104" s="16" t="s">
        <v>15</v>
      </c>
      <c r="F104" s="16">
        <f>Info!$D$28</f>
        <v>174</v>
      </c>
      <c r="G104" s="16" t="s">
        <v>15</v>
      </c>
      <c r="H104" s="16">
        <f>IF(Info!$E$6="",Info!$E$5,J103+1)</f>
        <v>46</v>
      </c>
      <c r="I104" s="16" t="s">
        <v>16</v>
      </c>
      <c r="J104" s="17">
        <f>IF(Info!$E$6="",Info!$E$5,$H104+203)</f>
        <v>249</v>
      </c>
      <c r="K104" s="18">
        <f>IF(Info!$E$6="","",(J104-H104)+1)</f>
        <v>204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2.75" customHeight="1" x14ac:dyDescent="0.2">
      <c r="A105" s="14" t="s">
        <v>96</v>
      </c>
      <c r="B105" s="15">
        <f>Info!$B$28</f>
        <v>10</v>
      </c>
      <c r="C105" s="16" t="s">
        <v>15</v>
      </c>
      <c r="D105" s="16">
        <f>Info!$C$28</f>
        <v>165</v>
      </c>
      <c r="E105" s="16" t="s">
        <v>15</v>
      </c>
      <c r="F105" s="16">
        <f>Info!$D$28</f>
        <v>174</v>
      </c>
      <c r="G105" s="16" t="s">
        <v>15</v>
      </c>
      <c r="H105" s="16">
        <f>IF(Info!$E$6="",Info!$E$5,J104+1)</f>
        <v>250</v>
      </c>
      <c r="I105" s="16" t="s">
        <v>16</v>
      </c>
      <c r="J105" s="17">
        <f>IF(Info!$E$6="",Info!$E$5,$H105+4)</f>
        <v>254</v>
      </c>
      <c r="K105" s="18">
        <f>IF(Info!$E$6="","",(J105-H105)+1)</f>
        <v>5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2.75" customHeight="1" x14ac:dyDescent="0.2">
      <c r="A106" s="19" t="s">
        <v>50</v>
      </c>
      <c r="B106" s="20">
        <f>Info!$B$28</f>
        <v>10</v>
      </c>
      <c r="C106" s="21" t="s">
        <v>15</v>
      </c>
      <c r="D106" s="21">
        <f>Info!$C$28</f>
        <v>165</v>
      </c>
      <c r="E106" s="21" t="s">
        <v>15</v>
      </c>
      <c r="F106" s="21">
        <f>IF(Info!$D$6="",Info!$D$5,Info!$D$28)</f>
        <v>174</v>
      </c>
      <c r="G106" s="21" t="s">
        <v>15</v>
      </c>
      <c r="H106" s="21">
        <f>H105</f>
        <v>250</v>
      </c>
      <c r="I106" s="21" t="s">
        <v>16</v>
      </c>
      <c r="J106" s="22">
        <f t="shared" ref="J106:J108" si="9">H106</f>
        <v>250</v>
      </c>
      <c r="K106" s="23">
        <f>IF(Info!$E$6="","",(J106-H106)+1)</f>
        <v>1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2.75" customHeight="1" x14ac:dyDescent="0.2">
      <c r="A107" s="19" t="s">
        <v>51</v>
      </c>
      <c r="B107" s="20">
        <f>Info!$B$28</f>
        <v>10</v>
      </c>
      <c r="C107" s="21" t="s">
        <v>15</v>
      </c>
      <c r="D107" s="21">
        <f>Info!$C$28</f>
        <v>165</v>
      </c>
      <c r="E107" s="21" t="s">
        <v>15</v>
      </c>
      <c r="F107" s="21">
        <f>IF(Info!$D$6="",Info!$D$5,Info!$D$28)</f>
        <v>174</v>
      </c>
      <c r="G107" s="21" t="s">
        <v>15</v>
      </c>
      <c r="H107" s="21">
        <f>IF(Info!$E$6="",Info!$E$5,J106+1)</f>
        <v>251</v>
      </c>
      <c r="I107" s="21" t="s">
        <v>16</v>
      </c>
      <c r="J107" s="22">
        <f t="shared" si="9"/>
        <v>251</v>
      </c>
      <c r="K107" s="23">
        <f>IF(Info!$E$6="","",(J107-H107)+1)</f>
        <v>1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2.75" customHeight="1" x14ac:dyDescent="0.2">
      <c r="A108" s="19" t="s">
        <v>32</v>
      </c>
      <c r="B108" s="20">
        <f>Info!$B$28</f>
        <v>10</v>
      </c>
      <c r="C108" s="21" t="s">
        <v>15</v>
      </c>
      <c r="D108" s="21">
        <f>Info!$C$28</f>
        <v>165</v>
      </c>
      <c r="E108" s="21" t="s">
        <v>15</v>
      </c>
      <c r="F108" s="21">
        <f>IF(Info!$D$6="",Info!$D$5,Info!$D$28)</f>
        <v>174</v>
      </c>
      <c r="G108" s="21" t="s">
        <v>15</v>
      </c>
      <c r="H108" s="21">
        <f>IF(Info!$E$6="",Info!$E$5,J107+3)</f>
        <v>254</v>
      </c>
      <c r="I108" s="21" t="s">
        <v>16</v>
      </c>
      <c r="J108" s="22">
        <f t="shared" si="9"/>
        <v>254</v>
      </c>
      <c r="K108" s="23">
        <f>IF(Info!$E$6="","",(J108-H108)+1)</f>
        <v>1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2.75" customHeight="1" x14ac:dyDescent="0.2">
      <c r="A109" s="25" t="s">
        <v>97</v>
      </c>
      <c r="B109" s="26">
        <f>Info!$B$28</f>
        <v>10</v>
      </c>
      <c r="C109" s="27" t="s">
        <v>15</v>
      </c>
      <c r="D109" s="27">
        <f>Info!$C$28</f>
        <v>165</v>
      </c>
      <c r="E109" s="27" t="s">
        <v>15</v>
      </c>
      <c r="F109" s="27">
        <f>Info!$D$28</f>
        <v>174</v>
      </c>
      <c r="G109" s="27" t="s">
        <v>15</v>
      </c>
      <c r="H109" s="28">
        <f>IF(Info!$E$6="",Info!$E$5,Info!$E$28)</f>
        <v>0</v>
      </c>
      <c r="I109" s="29"/>
      <c r="J109" s="6"/>
      <c r="K109" s="38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2.75" customHeight="1" x14ac:dyDescent="0.2">
      <c r="A110" s="25" t="s">
        <v>98</v>
      </c>
      <c r="B110" s="32">
        <v>255</v>
      </c>
      <c r="C110" s="33" t="s">
        <v>15</v>
      </c>
      <c r="D110" s="33">
        <v>255</v>
      </c>
      <c r="E110" s="33" t="s">
        <v>15</v>
      </c>
      <c r="F110" s="33">
        <v>255</v>
      </c>
      <c r="G110" s="33" t="s">
        <v>15</v>
      </c>
      <c r="H110" s="34">
        <v>0</v>
      </c>
      <c r="I110" s="29"/>
      <c r="J110" s="6"/>
      <c r="K110" s="38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2.75" customHeight="1" x14ac:dyDescent="0.2">
      <c r="A111" s="25" t="s">
        <v>99</v>
      </c>
      <c r="B111" s="36">
        <f>B108</f>
        <v>10</v>
      </c>
      <c r="C111" s="33" t="s">
        <v>15</v>
      </c>
      <c r="D111" s="33">
        <f>D108</f>
        <v>165</v>
      </c>
      <c r="E111" s="33" t="s">
        <v>15</v>
      </c>
      <c r="F111" s="33">
        <f>F108</f>
        <v>174</v>
      </c>
      <c r="G111" s="33" t="s">
        <v>15</v>
      </c>
      <c r="H111" s="34">
        <f>H108</f>
        <v>254</v>
      </c>
      <c r="I111" s="29"/>
      <c r="J111" s="6"/>
      <c r="K111" s="38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2.75" customHeight="1" x14ac:dyDescent="0.2">
      <c r="A113" s="12" t="s">
        <v>100</v>
      </c>
      <c r="K113" s="13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2.75" customHeight="1" x14ac:dyDescent="0.2">
      <c r="A114" s="14" t="s">
        <v>101</v>
      </c>
      <c r="B114" s="15">
        <f>Info!$B$31</f>
        <v>10</v>
      </c>
      <c r="C114" s="16" t="s">
        <v>15</v>
      </c>
      <c r="D114" s="16">
        <f>Info!$C$31</f>
        <v>165</v>
      </c>
      <c r="E114" s="16" t="s">
        <v>15</v>
      </c>
      <c r="F114" s="16">
        <f>Info!$D$31</f>
        <v>175</v>
      </c>
      <c r="G114" s="16" t="s">
        <v>15</v>
      </c>
      <c r="H114" s="16">
        <f>IF(Info!$E$6="",Info!$E$5,Info!$E$31+1)</f>
        <v>1</v>
      </c>
      <c r="I114" s="16" t="s">
        <v>16</v>
      </c>
      <c r="J114" s="17">
        <f>IF(Info!$E$6="",Info!$E$5,$H114+19)</f>
        <v>20</v>
      </c>
      <c r="K114" s="18">
        <f>IF(Info!$E$6="","",(J114-H114)+1)</f>
        <v>20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2.75" customHeight="1" x14ac:dyDescent="0.2">
      <c r="A115" s="14" t="s">
        <v>102</v>
      </c>
      <c r="B115" s="15">
        <f>Info!$B$31</f>
        <v>10</v>
      </c>
      <c r="C115" s="16" t="s">
        <v>15</v>
      </c>
      <c r="D115" s="16">
        <f>Info!$C$31</f>
        <v>165</v>
      </c>
      <c r="E115" s="16" t="s">
        <v>15</v>
      </c>
      <c r="F115" s="16">
        <f>Info!$D$31</f>
        <v>175</v>
      </c>
      <c r="G115" s="16" t="s">
        <v>15</v>
      </c>
      <c r="H115" s="16">
        <f>IF(Info!$E$6="",Info!$E$5,J114+1)</f>
        <v>21</v>
      </c>
      <c r="I115" s="16" t="s">
        <v>16</v>
      </c>
      <c r="J115" s="17">
        <f>IF(Info!$E$6="",Info!$E$5,$H115+19)</f>
        <v>40</v>
      </c>
      <c r="K115" s="18">
        <f>IF(Info!$E$6="","",(J115-H115)+1)</f>
        <v>20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2.75" customHeight="1" x14ac:dyDescent="0.2">
      <c r="A116" s="14" t="s">
        <v>103</v>
      </c>
      <c r="B116" s="15">
        <f>Info!$B$31</f>
        <v>10</v>
      </c>
      <c r="C116" s="16" t="s">
        <v>15</v>
      </c>
      <c r="D116" s="16">
        <f>Info!$C$31</f>
        <v>165</v>
      </c>
      <c r="E116" s="16" t="s">
        <v>15</v>
      </c>
      <c r="F116" s="16">
        <f>Info!$D$31</f>
        <v>175</v>
      </c>
      <c r="G116" s="16" t="s">
        <v>15</v>
      </c>
      <c r="H116" s="16">
        <f>IF(Info!$E$6="",Info!$E$5,J115+1)</f>
        <v>41</v>
      </c>
      <c r="I116" s="16" t="s">
        <v>16</v>
      </c>
      <c r="J116" s="17">
        <f>IF(Info!$E$6="",Info!$E$5,$H116+19)</f>
        <v>60</v>
      </c>
      <c r="K116" s="18">
        <f>IF(Info!$E$6="","",(J116-H116)+1)</f>
        <v>20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2.75" customHeight="1" x14ac:dyDescent="0.2">
      <c r="A117" s="14" t="s">
        <v>45</v>
      </c>
      <c r="B117" s="15">
        <f>Info!$B$31</f>
        <v>10</v>
      </c>
      <c r="C117" s="16" t="s">
        <v>15</v>
      </c>
      <c r="D117" s="16">
        <f>Info!$C$31</f>
        <v>165</v>
      </c>
      <c r="E117" s="16" t="s">
        <v>15</v>
      </c>
      <c r="F117" s="16">
        <f>Info!$D$31</f>
        <v>175</v>
      </c>
      <c r="G117" s="16" t="s">
        <v>15</v>
      </c>
      <c r="H117" s="16">
        <f>IF(Info!$E$6="",Info!$E$5,J116+1)</f>
        <v>61</v>
      </c>
      <c r="I117" s="16" t="s">
        <v>16</v>
      </c>
      <c r="J117" s="17">
        <f>IF(Info!$E$6="",Info!$E$5,$H117+1)</f>
        <v>62</v>
      </c>
      <c r="K117" s="18">
        <f>IF(Info!$E$6="","",(J117-H117)+1)</f>
        <v>2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2.75" customHeight="1" x14ac:dyDescent="0.2">
      <c r="A118" s="14" t="s">
        <v>104</v>
      </c>
      <c r="B118" s="15">
        <f>Info!$B$31</f>
        <v>10</v>
      </c>
      <c r="C118" s="16" t="s">
        <v>15</v>
      </c>
      <c r="D118" s="16">
        <f>Info!$C$31</f>
        <v>165</v>
      </c>
      <c r="E118" s="16" t="s">
        <v>15</v>
      </c>
      <c r="F118" s="16">
        <f>Info!$D$31</f>
        <v>175</v>
      </c>
      <c r="G118" s="16" t="s">
        <v>15</v>
      </c>
      <c r="H118" s="16">
        <f>IF(Info!$E$6="",Info!$E$5,J117+1)</f>
        <v>63</v>
      </c>
      <c r="I118" s="16" t="s">
        <v>16</v>
      </c>
      <c r="J118" s="17">
        <f>IF(Info!$E$6="",Info!$E$5,$H118+56)</f>
        <v>119</v>
      </c>
      <c r="K118" s="18">
        <f>IF(Info!$E$6="","",(J118-H118)+1)</f>
        <v>57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2.75" customHeight="1" x14ac:dyDescent="0.2">
      <c r="A119" s="14" t="s">
        <v>105</v>
      </c>
      <c r="B119" s="15">
        <f>Info!$B$31</f>
        <v>10</v>
      </c>
      <c r="C119" s="16" t="s">
        <v>15</v>
      </c>
      <c r="D119" s="16">
        <f>Info!$C$31</f>
        <v>165</v>
      </c>
      <c r="E119" s="16" t="s">
        <v>15</v>
      </c>
      <c r="F119" s="16">
        <f>Info!$D$31</f>
        <v>175</v>
      </c>
      <c r="G119" s="16" t="s">
        <v>15</v>
      </c>
      <c r="H119" s="16">
        <f>IF(Info!$E$6="",Info!$E$5,J118+1)</f>
        <v>120</v>
      </c>
      <c r="I119" s="16" t="s">
        <v>16</v>
      </c>
      <c r="J119" s="17">
        <f>IF(Info!$E$6="",Info!$E$5,$H119+6)</f>
        <v>126</v>
      </c>
      <c r="K119" s="18">
        <f>IF(Info!$E$6="","",(J119-H119)+1)</f>
        <v>7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2.75" customHeight="1" x14ac:dyDescent="0.2">
      <c r="A120" s="19" t="s">
        <v>50</v>
      </c>
      <c r="B120" s="20">
        <f>Info!$B$31</f>
        <v>10</v>
      </c>
      <c r="C120" s="21" t="s">
        <v>15</v>
      </c>
      <c r="D120" s="21">
        <f>Info!$C$31</f>
        <v>165</v>
      </c>
      <c r="E120" s="21" t="s">
        <v>15</v>
      </c>
      <c r="F120" s="21">
        <f>IF(Info!$D$6="",Info!$D$5,Info!$D$31)</f>
        <v>175</v>
      </c>
      <c r="G120" s="21" t="s">
        <v>15</v>
      </c>
      <c r="H120" s="21">
        <f>IF(Info!$E$6="",Info!$E$5,H119+2)</f>
        <v>122</v>
      </c>
      <c r="I120" s="21" t="s">
        <v>16</v>
      </c>
      <c r="J120" s="22">
        <f t="shared" ref="J120:J122" si="10">H120</f>
        <v>122</v>
      </c>
      <c r="K120" s="23">
        <f>IF(Info!$E$6="","",(J120-H120)+1)</f>
        <v>1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2.75" customHeight="1" x14ac:dyDescent="0.2">
      <c r="A121" s="19" t="s">
        <v>51</v>
      </c>
      <c r="B121" s="20">
        <f>Info!$B$31</f>
        <v>10</v>
      </c>
      <c r="C121" s="21" t="s">
        <v>15</v>
      </c>
      <c r="D121" s="21">
        <f>Info!$C$31</f>
        <v>165</v>
      </c>
      <c r="E121" s="21" t="s">
        <v>15</v>
      </c>
      <c r="F121" s="21">
        <f>IF(Info!$D$6="",Info!$D$5,Info!$D$31)</f>
        <v>175</v>
      </c>
      <c r="G121" s="21" t="s">
        <v>15</v>
      </c>
      <c r="H121" s="21">
        <f>IF(Info!$E$6="",Info!$E$5,J120+1)</f>
        <v>123</v>
      </c>
      <c r="I121" s="21" t="s">
        <v>16</v>
      </c>
      <c r="J121" s="22">
        <f t="shared" si="10"/>
        <v>123</v>
      </c>
      <c r="K121" s="23">
        <f>IF(Info!$E$6="","",(J121-H121)+1)</f>
        <v>1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2.75" customHeight="1" x14ac:dyDescent="0.2">
      <c r="A122" s="19" t="s">
        <v>32</v>
      </c>
      <c r="B122" s="20">
        <f>Info!$B$31</f>
        <v>10</v>
      </c>
      <c r="C122" s="21" t="s">
        <v>15</v>
      </c>
      <c r="D122" s="21">
        <f>Info!$C$31</f>
        <v>165</v>
      </c>
      <c r="E122" s="21" t="s">
        <v>15</v>
      </c>
      <c r="F122" s="21">
        <f>IF(Info!$D$6="",Info!$D$5,Info!$D$31)</f>
        <v>175</v>
      </c>
      <c r="G122" s="21" t="s">
        <v>15</v>
      </c>
      <c r="H122" s="21">
        <f>IF(Info!$E$6="",Info!$E$5,J121+3)</f>
        <v>126</v>
      </c>
      <c r="I122" s="21" t="s">
        <v>16</v>
      </c>
      <c r="J122" s="22">
        <f t="shared" si="10"/>
        <v>126</v>
      </c>
      <c r="K122" s="23">
        <f>IF(Info!$E$6="","",(J122-H122)+1)</f>
        <v>1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2.75" customHeight="1" x14ac:dyDescent="0.2">
      <c r="A123" s="25" t="s">
        <v>106</v>
      </c>
      <c r="B123" s="26">
        <f>Info!$B$31</f>
        <v>10</v>
      </c>
      <c r="C123" s="27" t="s">
        <v>15</v>
      </c>
      <c r="D123" s="27">
        <f>Info!$C$31</f>
        <v>165</v>
      </c>
      <c r="E123" s="27" t="s">
        <v>15</v>
      </c>
      <c r="F123" s="27">
        <f>Info!$D$31</f>
        <v>175</v>
      </c>
      <c r="G123" s="27" t="s">
        <v>15</v>
      </c>
      <c r="H123" s="28">
        <f>IF(Info!$E$6="",Info!$E$5,Info!$E$31+1)</f>
        <v>1</v>
      </c>
      <c r="I123" s="29"/>
      <c r="J123" s="6"/>
      <c r="K123" s="38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2.75" customHeight="1" x14ac:dyDescent="0.2">
      <c r="A124" s="25" t="s">
        <v>107</v>
      </c>
      <c r="B124" s="32">
        <v>255</v>
      </c>
      <c r="C124" s="33" t="s">
        <v>15</v>
      </c>
      <c r="D124" s="33">
        <v>255</v>
      </c>
      <c r="E124" s="33" t="s">
        <v>15</v>
      </c>
      <c r="F124" s="33">
        <v>255</v>
      </c>
      <c r="G124" s="33" t="s">
        <v>15</v>
      </c>
      <c r="H124" s="34">
        <v>128</v>
      </c>
      <c r="I124" s="29"/>
      <c r="J124" s="6"/>
      <c r="K124" s="38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2.75" customHeight="1" x14ac:dyDescent="0.2">
      <c r="A125" s="25" t="s">
        <v>108</v>
      </c>
      <c r="B125" s="36">
        <f>B122</f>
        <v>10</v>
      </c>
      <c r="C125" s="33" t="s">
        <v>15</v>
      </c>
      <c r="D125" s="33">
        <f>D122</f>
        <v>165</v>
      </c>
      <c r="E125" s="33" t="s">
        <v>15</v>
      </c>
      <c r="F125" s="33">
        <f>F122</f>
        <v>175</v>
      </c>
      <c r="G125" s="33" t="s">
        <v>15</v>
      </c>
      <c r="H125" s="34">
        <f>H122</f>
        <v>126</v>
      </c>
      <c r="I125" s="29"/>
      <c r="J125" s="6"/>
      <c r="K125" s="38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2.75" customHeight="1" x14ac:dyDescent="0.2">
      <c r="A127" s="12" t="s">
        <v>109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2.75" customHeight="1" x14ac:dyDescent="0.2">
      <c r="A128" s="14" t="s">
        <v>110</v>
      </c>
      <c r="B128" s="15">
        <f>Info!$B$34</f>
        <v>10</v>
      </c>
      <c r="C128" s="16" t="s">
        <v>15</v>
      </c>
      <c r="D128" s="16">
        <f>Info!$C$34</f>
        <v>165</v>
      </c>
      <c r="E128" s="16" t="s">
        <v>15</v>
      </c>
      <c r="F128" s="16">
        <f>Info!$D$34</f>
        <v>171</v>
      </c>
      <c r="G128" s="16" t="s">
        <v>15</v>
      </c>
      <c r="H128" s="16">
        <f>IF(Info!$E$6="",Info!$E$5,Info!$E$34+1)</f>
        <v>1</v>
      </c>
      <c r="I128" s="16" t="s">
        <v>16</v>
      </c>
      <c r="J128" s="17">
        <f>IF(Info!$E$6="",Info!$E$5,$H128)</f>
        <v>1</v>
      </c>
      <c r="K128" s="18">
        <f>IF(Info!$E$6="","",(J128-H128)+1)</f>
        <v>1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2.75" customHeight="1" x14ac:dyDescent="0.2">
      <c r="A129" s="14" t="s">
        <v>111</v>
      </c>
      <c r="B129" s="15">
        <f>Info!$B$34</f>
        <v>10</v>
      </c>
      <c r="C129" s="16" t="s">
        <v>15</v>
      </c>
      <c r="D129" s="16">
        <f>Info!$C$34</f>
        <v>165</v>
      </c>
      <c r="E129" s="16" t="s">
        <v>15</v>
      </c>
      <c r="F129" s="16">
        <f>Info!$D$34</f>
        <v>171</v>
      </c>
      <c r="G129" s="16" t="s">
        <v>15</v>
      </c>
      <c r="H129" s="16">
        <f>IF(Info!$E$6="",Info!$E$5,J128+1)</f>
        <v>2</v>
      </c>
      <c r="I129" s="16" t="s">
        <v>16</v>
      </c>
      <c r="J129" s="17">
        <f>IF(Info!$E$6="",Info!$E$5,$H129)</f>
        <v>2</v>
      </c>
      <c r="K129" s="18">
        <f>IF(Info!$E$6="","",(J129-H129)+1)</f>
        <v>1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2.75" customHeight="1" x14ac:dyDescent="0.2">
      <c r="A130" s="14" t="s">
        <v>112</v>
      </c>
      <c r="B130" s="15">
        <f>Info!$B$34</f>
        <v>10</v>
      </c>
      <c r="C130" s="16" t="s">
        <v>15</v>
      </c>
      <c r="D130" s="16">
        <f>Info!$C$34</f>
        <v>165</v>
      </c>
      <c r="E130" s="16" t="s">
        <v>15</v>
      </c>
      <c r="F130" s="16">
        <f>Info!$D$34</f>
        <v>171</v>
      </c>
      <c r="G130" s="16" t="s">
        <v>15</v>
      </c>
      <c r="H130" s="16">
        <f>IF(Info!$E$6="",Info!$E$5,J129+1)</f>
        <v>3</v>
      </c>
      <c r="I130" s="16" t="s">
        <v>16</v>
      </c>
      <c r="J130" s="17">
        <f>IF(Info!$E$6="",Info!$E$5,$H130)</f>
        <v>3</v>
      </c>
      <c r="K130" s="18">
        <f>IF(Info!$E$6="","",(J130-H130)+1)</f>
        <v>1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2.75" customHeight="1" x14ac:dyDescent="0.2">
      <c r="A131" s="14" t="s">
        <v>74</v>
      </c>
      <c r="B131" s="15">
        <f>Info!$B$34</f>
        <v>10</v>
      </c>
      <c r="C131" s="16" t="s">
        <v>15</v>
      </c>
      <c r="D131" s="16">
        <f>Info!$C$34</f>
        <v>165</v>
      </c>
      <c r="E131" s="16" t="s">
        <v>15</v>
      </c>
      <c r="F131" s="16">
        <f>Info!$D$34</f>
        <v>171</v>
      </c>
      <c r="G131" s="16" t="s">
        <v>15</v>
      </c>
      <c r="H131" s="16">
        <f>IF(Info!$E$6="",Info!$E$5,J130+1)</f>
        <v>4</v>
      </c>
      <c r="I131" s="16" t="s">
        <v>16</v>
      </c>
      <c r="J131" s="17">
        <f>IF(Info!$E$6="",Info!$E$5,$H131+115)</f>
        <v>119</v>
      </c>
      <c r="K131" s="18">
        <f>IF(Info!$E$6="","",(J131-H131)+1)</f>
        <v>116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2.75" customHeight="1" x14ac:dyDescent="0.2">
      <c r="A132" s="24" t="s">
        <v>113</v>
      </c>
      <c r="B132" s="15">
        <f>Info!$B$34</f>
        <v>10</v>
      </c>
      <c r="C132" s="16" t="s">
        <v>15</v>
      </c>
      <c r="D132" s="16">
        <f>Info!$C$34</f>
        <v>165</v>
      </c>
      <c r="E132" s="16" t="s">
        <v>15</v>
      </c>
      <c r="F132" s="16">
        <f>Info!$D$34</f>
        <v>171</v>
      </c>
      <c r="G132" s="16" t="s">
        <v>15</v>
      </c>
      <c r="H132" s="16">
        <f>IF(Info!$E$6="",Info!$E$5,J131+1)</f>
        <v>120</v>
      </c>
      <c r="I132" s="16" t="s">
        <v>16</v>
      </c>
      <c r="J132" s="17">
        <f>IF(Info!$E$6="",Info!$E$5,$H132+6)</f>
        <v>126</v>
      </c>
      <c r="K132" s="18">
        <f>IF(Info!$E$6="","",(J132-H132)+1)</f>
        <v>7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2.75" customHeight="1" x14ac:dyDescent="0.2">
      <c r="A133" s="19" t="s">
        <v>50</v>
      </c>
      <c r="B133" s="20">
        <f>Info!$B$34</f>
        <v>10</v>
      </c>
      <c r="C133" s="21" t="s">
        <v>15</v>
      </c>
      <c r="D133" s="21">
        <f>Info!$C$34</f>
        <v>165</v>
      </c>
      <c r="E133" s="21" t="s">
        <v>15</v>
      </c>
      <c r="F133" s="21">
        <f>Info!$D$34</f>
        <v>171</v>
      </c>
      <c r="G133" s="21" t="s">
        <v>15</v>
      </c>
      <c r="H133" s="21">
        <f>IF(Info!$E$6="",Info!$E$5,H132+2)</f>
        <v>122</v>
      </c>
      <c r="I133" s="21" t="s">
        <v>16</v>
      </c>
      <c r="J133" s="22">
        <f t="shared" ref="J133:J135" si="11">H133</f>
        <v>122</v>
      </c>
      <c r="K133" s="23">
        <f>IF(Info!$E$6="","",(J133-H133)+1)</f>
        <v>1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2.75" customHeight="1" x14ac:dyDescent="0.2">
      <c r="A134" s="19" t="s">
        <v>51</v>
      </c>
      <c r="B134" s="20">
        <f>Info!$B$34</f>
        <v>10</v>
      </c>
      <c r="C134" s="21" t="s">
        <v>15</v>
      </c>
      <c r="D134" s="21">
        <f>Info!$C$34</f>
        <v>165</v>
      </c>
      <c r="E134" s="21" t="s">
        <v>15</v>
      </c>
      <c r="F134" s="21">
        <f>Info!$D$34</f>
        <v>171</v>
      </c>
      <c r="G134" s="21" t="s">
        <v>15</v>
      </c>
      <c r="H134" s="21">
        <f>IF(Info!$E$6="",Info!$E$5,J133+1)</f>
        <v>123</v>
      </c>
      <c r="I134" s="21" t="s">
        <v>16</v>
      </c>
      <c r="J134" s="22">
        <f t="shared" si="11"/>
        <v>123</v>
      </c>
      <c r="K134" s="23">
        <f>IF(Info!$E$6="","",(J134-H134)+1)</f>
        <v>1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2.75" customHeight="1" x14ac:dyDescent="0.2">
      <c r="A135" s="19" t="s">
        <v>32</v>
      </c>
      <c r="B135" s="20">
        <f>Info!$B$34</f>
        <v>10</v>
      </c>
      <c r="C135" s="21" t="s">
        <v>15</v>
      </c>
      <c r="D135" s="21">
        <f>Info!$C$34</f>
        <v>165</v>
      </c>
      <c r="E135" s="21" t="s">
        <v>15</v>
      </c>
      <c r="F135" s="21">
        <f>Info!$D$34</f>
        <v>171</v>
      </c>
      <c r="G135" s="21" t="s">
        <v>15</v>
      </c>
      <c r="H135" s="21">
        <f>IF(Info!$E$6="",Info!$E$5,J134+3)</f>
        <v>126</v>
      </c>
      <c r="I135" s="21" t="s">
        <v>16</v>
      </c>
      <c r="J135" s="22">
        <f t="shared" si="11"/>
        <v>126</v>
      </c>
      <c r="K135" s="23">
        <f>IF(Info!$E$6="","",(J135-H135)+1)</f>
        <v>1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2.75" customHeight="1" x14ac:dyDescent="0.2">
      <c r="A136" s="25" t="s">
        <v>114</v>
      </c>
      <c r="B136" s="26">
        <f>Info!$B$34</f>
        <v>10</v>
      </c>
      <c r="C136" s="27" t="s">
        <v>15</v>
      </c>
      <c r="D136" s="27">
        <f>Info!$C$34</f>
        <v>165</v>
      </c>
      <c r="E136" s="27" t="s">
        <v>15</v>
      </c>
      <c r="F136" s="27">
        <f>Info!$D$34</f>
        <v>171</v>
      </c>
      <c r="G136" s="27" t="s">
        <v>15</v>
      </c>
      <c r="H136" s="28">
        <f>IF(Info!$E$6="",Info!$E$5,Info!$E$34+1)</f>
        <v>1</v>
      </c>
      <c r="I136" s="29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2.75" customHeight="1" x14ac:dyDescent="0.2">
      <c r="A137" s="25" t="s">
        <v>115</v>
      </c>
      <c r="B137" s="32">
        <v>255</v>
      </c>
      <c r="C137" s="33" t="s">
        <v>15</v>
      </c>
      <c r="D137" s="33">
        <v>255</v>
      </c>
      <c r="E137" s="33" t="s">
        <v>15</v>
      </c>
      <c r="F137" s="33">
        <v>255</v>
      </c>
      <c r="G137" s="33" t="s">
        <v>15</v>
      </c>
      <c r="H137" s="34">
        <v>128</v>
      </c>
      <c r="I137" s="29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2.75" customHeight="1" x14ac:dyDescent="0.2">
      <c r="A138" s="25" t="s">
        <v>116</v>
      </c>
      <c r="B138" s="36">
        <f>B135</f>
        <v>10</v>
      </c>
      <c r="C138" s="33" t="s">
        <v>15</v>
      </c>
      <c r="D138" s="33">
        <f>D135</f>
        <v>165</v>
      </c>
      <c r="E138" s="33" t="s">
        <v>15</v>
      </c>
      <c r="F138" s="33">
        <f>F135</f>
        <v>171</v>
      </c>
      <c r="G138" s="33" t="s">
        <v>15</v>
      </c>
      <c r="H138" s="34">
        <f>H135</f>
        <v>126</v>
      </c>
      <c r="I138" s="29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2.75" customHeight="1" x14ac:dyDescent="0.2">
      <c r="A140" s="12" t="s">
        <v>117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2.75" customHeight="1" x14ac:dyDescent="0.2">
      <c r="A141" s="14" t="s">
        <v>118</v>
      </c>
      <c r="B141" s="15">
        <f>Info!$B$37</f>
        <v>10</v>
      </c>
      <c r="C141" s="16" t="s">
        <v>15</v>
      </c>
      <c r="D141" s="16">
        <f>Info!$C$37</f>
        <v>165</v>
      </c>
      <c r="E141" s="16" t="s">
        <v>15</v>
      </c>
      <c r="F141" s="16">
        <f>Info!$D$37</f>
        <v>168</v>
      </c>
      <c r="G141" s="16" t="s">
        <v>15</v>
      </c>
      <c r="H141" s="16">
        <f>IF(Info!$E$6="",Info!$E$5,Info!$E$37+1)</f>
        <v>1</v>
      </c>
      <c r="I141" s="16" t="s">
        <v>16</v>
      </c>
      <c r="J141" s="17">
        <f>IF(Info!$E$6="",Info!$E$5,$H141+199)</f>
        <v>200</v>
      </c>
      <c r="K141" s="18">
        <f>IF(Info!$E$6="","",(J141-H141)+1)</f>
        <v>200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2.75" customHeight="1" x14ac:dyDescent="0.2">
      <c r="A142" s="19" t="s">
        <v>119</v>
      </c>
      <c r="B142" s="20">
        <f>Info!$B$37</f>
        <v>10</v>
      </c>
      <c r="C142" s="21" t="s">
        <v>15</v>
      </c>
      <c r="D142" s="21">
        <f>Info!$C$37</f>
        <v>165</v>
      </c>
      <c r="E142" s="21" t="s">
        <v>15</v>
      </c>
      <c r="F142" s="21">
        <f>Info!$D$37</f>
        <v>168</v>
      </c>
      <c r="G142" s="21" t="s">
        <v>15</v>
      </c>
      <c r="H142" s="21">
        <f>IF(Info!$E$6="",Info!$E$5,H141)</f>
        <v>1</v>
      </c>
      <c r="I142" s="21" t="s">
        <v>16</v>
      </c>
      <c r="J142" s="22">
        <f>IF(Info!$E$6="",Info!$E$5,$H142+29)</f>
        <v>30</v>
      </c>
      <c r="K142" s="23">
        <f>IF(Info!$E$6="","",(J142-H142)+1)</f>
        <v>30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2.75" customHeight="1" x14ac:dyDescent="0.2">
      <c r="A143" s="19" t="s">
        <v>120</v>
      </c>
      <c r="B143" s="20">
        <f>Info!$B$37</f>
        <v>10</v>
      </c>
      <c r="C143" s="21" t="s">
        <v>15</v>
      </c>
      <c r="D143" s="21">
        <f>Info!$C$37</f>
        <v>165</v>
      </c>
      <c r="E143" s="21" t="s">
        <v>15</v>
      </c>
      <c r="F143" s="21">
        <f>Info!$D$37</f>
        <v>168</v>
      </c>
      <c r="G143" s="21" t="s">
        <v>15</v>
      </c>
      <c r="H143" s="21">
        <f>IF(Info!$E$6="",Info!$E$5,J142+1)</f>
        <v>31</v>
      </c>
      <c r="I143" s="21" t="s">
        <v>16</v>
      </c>
      <c r="J143" s="22">
        <f>IF(Info!$E$6="",Info!$E$5,$H143+49)</f>
        <v>80</v>
      </c>
      <c r="K143" s="23">
        <f>IF(Info!$E$6="","",(J143-H143)+1)</f>
        <v>50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2.75" customHeight="1" x14ac:dyDescent="0.2">
      <c r="A144" s="40" t="s">
        <v>74</v>
      </c>
      <c r="B144" s="15">
        <f>Info!$B$37</f>
        <v>10</v>
      </c>
      <c r="C144" s="16" t="s">
        <v>15</v>
      </c>
      <c r="D144" s="16">
        <f>Info!$C$37</f>
        <v>165</v>
      </c>
      <c r="E144" s="16" t="s">
        <v>15</v>
      </c>
      <c r="F144" s="16">
        <f>Info!$D$37</f>
        <v>168</v>
      </c>
      <c r="G144" s="16" t="s">
        <v>15</v>
      </c>
      <c r="H144" s="16">
        <f>IF(Info!$E$6="",Info!$E$5,J143+1)</f>
        <v>81</v>
      </c>
      <c r="I144" s="16" t="s">
        <v>16</v>
      </c>
      <c r="J144" s="17">
        <f>IF(Info!$E$6="",Info!$E$5,$H144+168)</f>
        <v>249</v>
      </c>
      <c r="K144" s="18">
        <f>IF(Info!$E$6="","",(J144-H144)+1)</f>
        <v>169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2.75" customHeight="1" x14ac:dyDescent="0.2">
      <c r="A145" s="14" t="s">
        <v>121</v>
      </c>
      <c r="B145" s="15">
        <f>Info!$B$37</f>
        <v>10</v>
      </c>
      <c r="C145" s="16" t="s">
        <v>15</v>
      </c>
      <c r="D145" s="16">
        <f>Info!$C$37</f>
        <v>165</v>
      </c>
      <c r="E145" s="16" t="s">
        <v>15</v>
      </c>
      <c r="F145" s="16">
        <f>Info!$D$37</f>
        <v>168</v>
      </c>
      <c r="G145" s="16" t="s">
        <v>15</v>
      </c>
      <c r="H145" s="16">
        <f>IF(Info!$E$6="",Info!$E$5,J144+1)</f>
        <v>250</v>
      </c>
      <c r="I145" s="16" t="s">
        <v>16</v>
      </c>
      <c r="J145" s="17">
        <f>IF(Info!$E$6="",Info!$E$5,$H145+4)</f>
        <v>254</v>
      </c>
      <c r="K145" s="18">
        <f>IF(Info!$E$6="","",(J145-H145)+1)</f>
        <v>5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2.75" customHeight="1" x14ac:dyDescent="0.2">
      <c r="A146" s="19" t="s">
        <v>50</v>
      </c>
      <c r="B146" s="20">
        <f>Info!$B$37</f>
        <v>10</v>
      </c>
      <c r="C146" s="21" t="s">
        <v>15</v>
      </c>
      <c r="D146" s="21">
        <f>Info!$C$37</f>
        <v>165</v>
      </c>
      <c r="E146" s="21" t="s">
        <v>15</v>
      </c>
      <c r="F146" s="21">
        <f>Info!$D$37</f>
        <v>168</v>
      </c>
      <c r="G146" s="21" t="s">
        <v>15</v>
      </c>
      <c r="H146" s="21">
        <f>IF(Info!$E$6="",Info!$E$5,H145)</f>
        <v>250</v>
      </c>
      <c r="I146" s="21" t="s">
        <v>16</v>
      </c>
      <c r="J146" s="22">
        <f t="shared" ref="J146:J148" si="12">H146</f>
        <v>250</v>
      </c>
      <c r="K146" s="23">
        <f>IF(Info!$E$6="","",(J146-H146)+1)</f>
        <v>1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2.75" customHeight="1" x14ac:dyDescent="0.2">
      <c r="A147" s="19" t="s">
        <v>51</v>
      </c>
      <c r="B147" s="20">
        <f>Info!$B$37</f>
        <v>10</v>
      </c>
      <c r="C147" s="21" t="s">
        <v>15</v>
      </c>
      <c r="D147" s="21">
        <f>Info!$C$37</f>
        <v>165</v>
      </c>
      <c r="E147" s="21" t="s">
        <v>15</v>
      </c>
      <c r="F147" s="21">
        <f>Info!$D$37</f>
        <v>168</v>
      </c>
      <c r="G147" s="21" t="s">
        <v>15</v>
      </c>
      <c r="H147" s="21">
        <f>IF(Info!$E$6="",Info!$E$5,J146+1)</f>
        <v>251</v>
      </c>
      <c r="I147" s="21" t="s">
        <v>16</v>
      </c>
      <c r="J147" s="22">
        <f t="shared" si="12"/>
        <v>251</v>
      </c>
      <c r="K147" s="23">
        <f>IF(Info!$E$6="","",(J147-H147)+1)</f>
        <v>1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2.75" customHeight="1" x14ac:dyDescent="0.2">
      <c r="A148" s="19" t="s">
        <v>32</v>
      </c>
      <c r="B148" s="20">
        <f>Info!$B$37</f>
        <v>10</v>
      </c>
      <c r="C148" s="21" t="s">
        <v>15</v>
      </c>
      <c r="D148" s="21">
        <f>Info!$C$37</f>
        <v>165</v>
      </c>
      <c r="E148" s="21" t="s">
        <v>15</v>
      </c>
      <c r="F148" s="21">
        <f>Info!$D$37</f>
        <v>168</v>
      </c>
      <c r="G148" s="21" t="s">
        <v>15</v>
      </c>
      <c r="H148" s="21">
        <f>IF(Info!$E$6="",Info!$E$5,J147+3)</f>
        <v>254</v>
      </c>
      <c r="I148" s="21" t="s">
        <v>16</v>
      </c>
      <c r="J148" s="22">
        <f t="shared" si="12"/>
        <v>254</v>
      </c>
      <c r="K148" s="23">
        <f>IF(Info!$E$6="","",(J148-H148)+1)</f>
        <v>1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2.75" customHeight="1" x14ac:dyDescent="0.2">
      <c r="A149" s="25" t="s">
        <v>122</v>
      </c>
      <c r="B149" s="26">
        <f>Info!$B$37</f>
        <v>10</v>
      </c>
      <c r="C149" s="27" t="s">
        <v>15</v>
      </c>
      <c r="D149" s="27">
        <f>Info!$C$37</f>
        <v>165</v>
      </c>
      <c r="E149" s="27" t="s">
        <v>15</v>
      </c>
      <c r="F149" s="27">
        <f>Info!$D$37</f>
        <v>168</v>
      </c>
      <c r="G149" s="27" t="s">
        <v>15</v>
      </c>
      <c r="H149" s="28">
        <f>IF(Info!$E$6="",Info!$E$5,Info!$E$37)</f>
        <v>0</v>
      </c>
      <c r="I149" s="29"/>
      <c r="J149" s="6"/>
      <c r="K149" s="41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2.75" customHeight="1" x14ac:dyDescent="0.2">
      <c r="A150" s="25" t="s">
        <v>123</v>
      </c>
      <c r="B150" s="32">
        <v>255</v>
      </c>
      <c r="C150" s="33" t="s">
        <v>15</v>
      </c>
      <c r="D150" s="33">
        <v>255</v>
      </c>
      <c r="E150" s="33" t="s">
        <v>15</v>
      </c>
      <c r="F150" s="33">
        <v>255</v>
      </c>
      <c r="G150" s="33" t="s">
        <v>15</v>
      </c>
      <c r="H150" s="34">
        <v>0</v>
      </c>
      <c r="I150" s="29"/>
      <c r="J150" s="6"/>
      <c r="K150" s="41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2.75" customHeight="1" x14ac:dyDescent="0.2">
      <c r="A151" s="25" t="s">
        <v>124</v>
      </c>
      <c r="B151" s="36">
        <f>B148</f>
        <v>10</v>
      </c>
      <c r="C151" s="33" t="s">
        <v>15</v>
      </c>
      <c r="D151" s="33">
        <f>D148</f>
        <v>165</v>
      </c>
      <c r="E151" s="33" t="s">
        <v>15</v>
      </c>
      <c r="F151" s="33">
        <f>F148</f>
        <v>168</v>
      </c>
      <c r="G151" s="33" t="s">
        <v>15</v>
      </c>
      <c r="H151" s="34">
        <f>H148</f>
        <v>254</v>
      </c>
      <c r="I151" s="29"/>
      <c r="J151" s="6"/>
      <c r="K151" s="41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2.75" customHeight="1" x14ac:dyDescent="0.2">
      <c r="A152" s="4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2.75" customHeight="1" x14ac:dyDescent="0.2">
      <c r="A153" s="12" t="s">
        <v>125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2.75" customHeight="1" x14ac:dyDescent="0.2">
      <c r="A154" s="43" t="s">
        <v>126</v>
      </c>
      <c r="B154" s="20">
        <f>Info!$B$40</f>
        <v>10</v>
      </c>
      <c r="C154" s="21" t="s">
        <v>15</v>
      </c>
      <c r="D154" s="21">
        <f>Info!$C$40</f>
        <v>165</v>
      </c>
      <c r="E154" s="21" t="s">
        <v>15</v>
      </c>
      <c r="F154" s="21">
        <f>Info!$D$40</f>
        <v>165</v>
      </c>
      <c r="G154" s="21" t="s">
        <v>15</v>
      </c>
      <c r="H154" s="21">
        <f>IF(Info!$E$6="",Info!$E$5,Info!$E$40+1)</f>
        <v>1</v>
      </c>
      <c r="I154" s="21" t="s">
        <v>16</v>
      </c>
      <c r="J154" s="22">
        <f>IF(Info!$E$6="",Info!$E$5,$H154+49)</f>
        <v>50</v>
      </c>
      <c r="K154" s="23">
        <f>IF(Info!$E$6="","",(J154-H154)+1)</f>
        <v>50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2.75" customHeight="1" x14ac:dyDescent="0.2">
      <c r="A155" s="14" t="s">
        <v>74</v>
      </c>
      <c r="B155" s="15">
        <f>Info!$B$40</f>
        <v>10</v>
      </c>
      <c r="C155" s="16" t="s">
        <v>15</v>
      </c>
      <c r="D155" s="16">
        <f>Info!$C$40</f>
        <v>165</v>
      </c>
      <c r="E155" s="16" t="s">
        <v>15</v>
      </c>
      <c r="F155" s="16">
        <f>Info!$D$40</f>
        <v>165</v>
      </c>
      <c r="G155" s="16" t="s">
        <v>15</v>
      </c>
      <c r="H155" s="16">
        <f>IF(Info!$E$6="",Info!$E$5,J154+1)</f>
        <v>51</v>
      </c>
      <c r="I155" s="16" t="s">
        <v>16</v>
      </c>
      <c r="J155" s="17">
        <f>IF(Info!$E$6="",Info!$E$5,$H155+70)</f>
        <v>121</v>
      </c>
      <c r="K155" s="18">
        <f>IF(Info!$E$6="","",(J155-H155)+1)</f>
        <v>71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2.75" customHeight="1" x14ac:dyDescent="0.2">
      <c r="A156" s="14" t="s">
        <v>127</v>
      </c>
      <c r="B156" s="15">
        <f>Info!$B$40</f>
        <v>10</v>
      </c>
      <c r="C156" s="16" t="s">
        <v>15</v>
      </c>
      <c r="D156" s="16">
        <f>Info!$C$40</f>
        <v>165</v>
      </c>
      <c r="E156" s="16" t="s">
        <v>15</v>
      </c>
      <c r="F156" s="16">
        <f>Info!$D$40</f>
        <v>165</v>
      </c>
      <c r="G156" s="16" t="s">
        <v>15</v>
      </c>
      <c r="H156" s="16">
        <f>IF(Info!$E$6="",Info!$E$5,J155+1)</f>
        <v>122</v>
      </c>
      <c r="I156" s="16" t="s">
        <v>16</v>
      </c>
      <c r="J156" s="17">
        <f>IF(Info!$E$6="",Info!$E$5,$H156+4)</f>
        <v>126</v>
      </c>
      <c r="K156" s="18">
        <f>IF(Info!$E$6="","",(J156-H156)+1)</f>
        <v>5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2.75" customHeight="1" x14ac:dyDescent="0.2">
      <c r="A157" s="19" t="s">
        <v>50</v>
      </c>
      <c r="B157" s="20">
        <f>Info!$B$40</f>
        <v>10</v>
      </c>
      <c r="C157" s="21" t="s">
        <v>15</v>
      </c>
      <c r="D157" s="21">
        <f>Info!$C$40</f>
        <v>165</v>
      </c>
      <c r="E157" s="21" t="s">
        <v>15</v>
      </c>
      <c r="F157" s="21">
        <f>Info!$D$40</f>
        <v>165</v>
      </c>
      <c r="G157" s="21" t="s">
        <v>15</v>
      </c>
      <c r="H157" s="21">
        <f>IF(Info!$E$6="",Info!$E$5,H156)</f>
        <v>122</v>
      </c>
      <c r="I157" s="21" t="s">
        <v>16</v>
      </c>
      <c r="J157" s="22">
        <f t="shared" ref="J157:J159" si="13">H157</f>
        <v>122</v>
      </c>
      <c r="K157" s="23">
        <f>IF(Info!$E$6="","",(J157-H157)+1)</f>
        <v>1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2.75" customHeight="1" x14ac:dyDescent="0.2">
      <c r="A158" s="19" t="s">
        <v>51</v>
      </c>
      <c r="B158" s="20">
        <f>Info!$B$40</f>
        <v>10</v>
      </c>
      <c r="C158" s="21" t="s">
        <v>15</v>
      </c>
      <c r="D158" s="21">
        <f>Info!$C$40</f>
        <v>165</v>
      </c>
      <c r="E158" s="21" t="s">
        <v>15</v>
      </c>
      <c r="F158" s="21">
        <f>Info!$D$40</f>
        <v>165</v>
      </c>
      <c r="G158" s="21" t="s">
        <v>15</v>
      </c>
      <c r="H158" s="21">
        <f>IF(Info!$E$6="",Info!$E$5,J157+1)</f>
        <v>123</v>
      </c>
      <c r="I158" s="21" t="s">
        <v>16</v>
      </c>
      <c r="J158" s="22">
        <f t="shared" si="13"/>
        <v>123</v>
      </c>
      <c r="K158" s="23">
        <f>IF(Info!$E$6="","",(J158-H158)+1)</f>
        <v>1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2.75" customHeight="1" x14ac:dyDescent="0.2">
      <c r="A159" s="19" t="s">
        <v>32</v>
      </c>
      <c r="B159" s="20">
        <f>Info!$B$40</f>
        <v>10</v>
      </c>
      <c r="C159" s="21" t="s">
        <v>15</v>
      </c>
      <c r="D159" s="21">
        <f>Info!$C$40</f>
        <v>165</v>
      </c>
      <c r="E159" s="21" t="s">
        <v>15</v>
      </c>
      <c r="F159" s="21">
        <f>Info!$D$40</f>
        <v>165</v>
      </c>
      <c r="G159" s="21" t="s">
        <v>15</v>
      </c>
      <c r="H159" s="21">
        <f>IF(Info!$E$6="",Info!$E$5,J158+3)</f>
        <v>126</v>
      </c>
      <c r="I159" s="21" t="s">
        <v>16</v>
      </c>
      <c r="J159" s="22">
        <f t="shared" si="13"/>
        <v>126</v>
      </c>
      <c r="K159" s="23">
        <f>IF(Info!$E$6="","",(J159-H159)+1)</f>
        <v>1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2.75" customHeight="1" x14ac:dyDescent="0.2">
      <c r="A160" s="25" t="s">
        <v>181</v>
      </c>
      <c r="B160" s="26">
        <f>Info!$B$40</f>
        <v>10</v>
      </c>
      <c r="C160" s="27" t="s">
        <v>15</v>
      </c>
      <c r="D160" s="27">
        <f>Info!$C$40</f>
        <v>165</v>
      </c>
      <c r="E160" s="27" t="s">
        <v>15</v>
      </c>
      <c r="F160" s="27">
        <f>Info!$D$40</f>
        <v>165</v>
      </c>
      <c r="G160" s="27" t="s">
        <v>15</v>
      </c>
      <c r="H160" s="28">
        <f>IF(Info!$E$6="",Info!$E$5,Info!E40)</f>
        <v>0</v>
      </c>
      <c r="I160" s="29"/>
      <c r="J160" s="6"/>
      <c r="K160" s="41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2.75" customHeight="1" x14ac:dyDescent="0.2">
      <c r="A161" s="68" t="s">
        <v>182</v>
      </c>
      <c r="B161" s="32">
        <v>255</v>
      </c>
      <c r="C161" s="33" t="s">
        <v>15</v>
      </c>
      <c r="D161" s="33">
        <v>255</v>
      </c>
      <c r="E161" s="33" t="s">
        <v>15</v>
      </c>
      <c r="F161" s="33">
        <v>255</v>
      </c>
      <c r="G161" s="33" t="s">
        <v>15</v>
      </c>
      <c r="H161" s="34">
        <v>128</v>
      </c>
      <c r="I161" s="29"/>
      <c r="J161" s="6"/>
      <c r="K161" s="41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2.75" customHeight="1" x14ac:dyDescent="0.2">
      <c r="A162" s="25" t="s">
        <v>130</v>
      </c>
      <c r="B162" s="36">
        <f>B159</f>
        <v>10</v>
      </c>
      <c r="C162" s="33" t="s">
        <v>15</v>
      </c>
      <c r="D162" s="33">
        <f>D159</f>
        <v>165</v>
      </c>
      <c r="E162" s="33" t="s">
        <v>15</v>
      </c>
      <c r="F162" s="33">
        <f>F159</f>
        <v>165</v>
      </c>
      <c r="G162" s="33" t="s">
        <v>15</v>
      </c>
      <c r="H162" s="34">
        <f>H159</f>
        <v>126</v>
      </c>
      <c r="I162" s="29"/>
      <c r="J162" s="6"/>
      <c r="K162" s="41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2.75" customHeight="1" x14ac:dyDescent="0.2">
      <c r="A163" s="4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2.75" customHeight="1" x14ac:dyDescent="0.2">
      <c r="A164" s="12" t="s">
        <v>131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2.75" customHeight="1" x14ac:dyDescent="0.2">
      <c r="A165" s="14" t="s">
        <v>132</v>
      </c>
      <c r="B165" s="15">
        <f>Info!$B$43</f>
        <v>10</v>
      </c>
      <c r="C165" s="16" t="s">
        <v>15</v>
      </c>
      <c r="D165" s="16">
        <f>Info!$C$43</f>
        <v>165</v>
      </c>
      <c r="E165" s="16" t="s">
        <v>15</v>
      </c>
      <c r="F165" s="16">
        <f>Info!$D$43</f>
        <v>170</v>
      </c>
      <c r="G165" s="16" t="s">
        <v>15</v>
      </c>
      <c r="H165" s="16">
        <f>IF(Info!$E$6="",Info!$E$5,Info!$E$43+1)</f>
        <v>1</v>
      </c>
      <c r="I165" s="16" t="s">
        <v>16</v>
      </c>
      <c r="J165" s="17">
        <f>IF(Info!$E$6="",Info!$E$5,$H165+70)</f>
        <v>71</v>
      </c>
      <c r="K165" s="18">
        <f>IF(Info!$E$6="","",(J165-H165)+1)</f>
        <v>71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2.75" customHeight="1" x14ac:dyDescent="0.2">
      <c r="A166" s="14" t="s">
        <v>74</v>
      </c>
      <c r="B166" s="15">
        <f>Info!$B$43</f>
        <v>10</v>
      </c>
      <c r="C166" s="16" t="s">
        <v>15</v>
      </c>
      <c r="D166" s="16">
        <f>Info!$C$43</f>
        <v>165</v>
      </c>
      <c r="E166" s="16" t="s">
        <v>15</v>
      </c>
      <c r="F166" s="16">
        <f>Info!$D$43</f>
        <v>170</v>
      </c>
      <c r="G166" s="16" t="s">
        <v>15</v>
      </c>
      <c r="H166" s="16">
        <f>IF(Info!$E$6="",Info!$E$5,J165+1)</f>
        <v>72</v>
      </c>
      <c r="I166" s="16" t="s">
        <v>16</v>
      </c>
      <c r="J166" s="17">
        <f>IF(Info!$E$6="",Info!$E$5,$H166+49)</f>
        <v>121</v>
      </c>
      <c r="K166" s="18">
        <f>IF(Info!$E$6="","",(J166-H166)+1)</f>
        <v>50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2.75" customHeight="1" x14ac:dyDescent="0.2">
      <c r="A167" s="14" t="s">
        <v>133</v>
      </c>
      <c r="B167" s="15">
        <f>Info!$B$43</f>
        <v>10</v>
      </c>
      <c r="C167" s="16" t="s">
        <v>15</v>
      </c>
      <c r="D167" s="16">
        <f>Info!$C$43</f>
        <v>165</v>
      </c>
      <c r="E167" s="16" t="s">
        <v>15</v>
      </c>
      <c r="F167" s="16">
        <f>Info!$D$43</f>
        <v>170</v>
      </c>
      <c r="G167" s="16" t="s">
        <v>15</v>
      </c>
      <c r="H167" s="16">
        <f>IF(Info!$E$6="",Info!$E$5,J166+1)</f>
        <v>122</v>
      </c>
      <c r="I167" s="16" t="s">
        <v>16</v>
      </c>
      <c r="J167" s="17">
        <f>IF(Info!$E$6="",Info!$E$5,$H167+4)</f>
        <v>126</v>
      </c>
      <c r="K167" s="18">
        <f>IF(Info!$E$6="","",(J167-H167)+1)</f>
        <v>5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2.75" customHeight="1" x14ac:dyDescent="0.2">
      <c r="A168" s="19" t="s">
        <v>50</v>
      </c>
      <c r="B168" s="20">
        <f>Info!$B$43</f>
        <v>10</v>
      </c>
      <c r="C168" s="21" t="s">
        <v>15</v>
      </c>
      <c r="D168" s="21">
        <f>Info!$C$43</f>
        <v>165</v>
      </c>
      <c r="E168" s="21" t="s">
        <v>15</v>
      </c>
      <c r="F168" s="21">
        <f>Info!$D$43</f>
        <v>170</v>
      </c>
      <c r="G168" s="21" t="s">
        <v>15</v>
      </c>
      <c r="H168" s="21">
        <f>IF(Info!$E$6="",Info!$E$5,H167)</f>
        <v>122</v>
      </c>
      <c r="I168" s="21" t="s">
        <v>16</v>
      </c>
      <c r="J168" s="22">
        <f t="shared" ref="J168:J170" si="14">H168</f>
        <v>122</v>
      </c>
      <c r="K168" s="23">
        <f>IF(Info!$E$6="","",(J168-H168)+1)</f>
        <v>1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2.75" customHeight="1" x14ac:dyDescent="0.2">
      <c r="A169" s="19" t="s">
        <v>51</v>
      </c>
      <c r="B169" s="20">
        <f>Info!$B$43</f>
        <v>10</v>
      </c>
      <c r="C169" s="21" t="s">
        <v>15</v>
      </c>
      <c r="D169" s="21">
        <f>Info!$C$43</f>
        <v>165</v>
      </c>
      <c r="E169" s="21" t="s">
        <v>15</v>
      </c>
      <c r="F169" s="21">
        <f>Info!$D$43</f>
        <v>170</v>
      </c>
      <c r="G169" s="21" t="s">
        <v>15</v>
      </c>
      <c r="H169" s="21">
        <f>IF(Info!$E$6="",Info!$E$5,J168+1)</f>
        <v>123</v>
      </c>
      <c r="I169" s="21" t="s">
        <v>16</v>
      </c>
      <c r="J169" s="22">
        <f t="shared" si="14"/>
        <v>123</v>
      </c>
      <c r="K169" s="23">
        <f>IF(Info!$E$6="","",(J169-H169)+1)</f>
        <v>1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2.75" customHeight="1" x14ac:dyDescent="0.2">
      <c r="A170" s="19" t="s">
        <v>32</v>
      </c>
      <c r="B170" s="20">
        <f>Info!$B$43</f>
        <v>10</v>
      </c>
      <c r="C170" s="21" t="s">
        <v>15</v>
      </c>
      <c r="D170" s="21">
        <f>Info!$C$43</f>
        <v>165</v>
      </c>
      <c r="E170" s="21" t="s">
        <v>15</v>
      </c>
      <c r="F170" s="21">
        <f>Info!$D$43</f>
        <v>170</v>
      </c>
      <c r="G170" s="21" t="s">
        <v>15</v>
      </c>
      <c r="H170" s="21">
        <f>IF(Info!$E$6="",Info!$E$5,J169+3)</f>
        <v>126</v>
      </c>
      <c r="I170" s="21" t="s">
        <v>16</v>
      </c>
      <c r="J170" s="22">
        <f t="shared" si="14"/>
        <v>126</v>
      </c>
      <c r="K170" s="23">
        <f>IF(Info!$E$6="","",(J170-H170)+1)</f>
        <v>1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2.75" customHeight="1" x14ac:dyDescent="0.2">
      <c r="A171" s="25" t="s">
        <v>128</v>
      </c>
      <c r="B171" s="26">
        <f>Info!$B$43</f>
        <v>10</v>
      </c>
      <c r="C171" s="27" t="s">
        <v>15</v>
      </c>
      <c r="D171" s="27">
        <f>Info!$C$43</f>
        <v>165</v>
      </c>
      <c r="E171" s="27" t="s">
        <v>15</v>
      </c>
      <c r="F171" s="27">
        <f>Info!$D$43</f>
        <v>170</v>
      </c>
      <c r="G171" s="27" t="s">
        <v>15</v>
      </c>
      <c r="H171" s="28">
        <f>IF(Info!$E$6="",Info!$E$5,Info!E43)</f>
        <v>0</v>
      </c>
      <c r="I171" s="29"/>
      <c r="J171" s="6"/>
      <c r="K171" s="41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2.75" customHeight="1" x14ac:dyDescent="0.2">
      <c r="A172" s="25" t="s">
        <v>129</v>
      </c>
      <c r="B172" s="32">
        <v>255</v>
      </c>
      <c r="C172" s="33" t="s">
        <v>15</v>
      </c>
      <c r="D172" s="33">
        <v>255</v>
      </c>
      <c r="E172" s="33" t="s">
        <v>15</v>
      </c>
      <c r="F172" s="33">
        <v>255</v>
      </c>
      <c r="G172" s="33" t="s">
        <v>15</v>
      </c>
      <c r="H172" s="34">
        <v>128</v>
      </c>
      <c r="I172" s="29"/>
      <c r="J172" s="6"/>
      <c r="K172" s="41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2.75" customHeight="1" x14ac:dyDescent="0.2">
      <c r="A173" s="25" t="s">
        <v>134</v>
      </c>
      <c r="B173" s="36">
        <f>B170</f>
        <v>10</v>
      </c>
      <c r="C173" s="33" t="s">
        <v>15</v>
      </c>
      <c r="D173" s="33">
        <f>D170</f>
        <v>165</v>
      </c>
      <c r="E173" s="33" t="s">
        <v>15</v>
      </c>
      <c r="F173" s="33">
        <f>F170</f>
        <v>170</v>
      </c>
      <c r="G173" s="33" t="s">
        <v>15</v>
      </c>
      <c r="H173" s="34">
        <f>H170</f>
        <v>126</v>
      </c>
      <c r="I173" s="29"/>
      <c r="J173" s="6"/>
      <c r="K173" s="41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2.75" customHeight="1" x14ac:dyDescent="0.2">
      <c r="A174" s="4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2.75" customHeight="1" x14ac:dyDescent="0.2">
      <c r="A175" s="12" t="s">
        <v>135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2.75" customHeight="1" x14ac:dyDescent="0.2">
      <c r="A176" s="37" t="s">
        <v>136</v>
      </c>
      <c r="B176" s="20">
        <f>Info!$B$46</f>
        <v>10</v>
      </c>
      <c r="C176" s="21" t="s">
        <v>15</v>
      </c>
      <c r="D176" s="21">
        <f>Info!$C$46</f>
        <v>165</v>
      </c>
      <c r="E176" s="21" t="s">
        <v>15</v>
      </c>
      <c r="F176" s="21">
        <f>Info!$D$46</f>
        <v>170</v>
      </c>
      <c r="G176" s="21" t="s">
        <v>15</v>
      </c>
      <c r="H176" s="21">
        <f>IF(Info!$E$6="",Info!$E$5,Info!$E$46+1)</f>
        <v>129</v>
      </c>
      <c r="I176" s="21" t="s">
        <v>16</v>
      </c>
      <c r="J176" s="22">
        <f>IF(Info!$E$6="",Info!$E$5,$H176+9)</f>
        <v>138</v>
      </c>
      <c r="K176" s="23">
        <f>IF(Info!$E$6="","",(J176-H176)+1)</f>
        <v>10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2.75" customHeight="1" x14ac:dyDescent="0.2">
      <c r="A177" s="14" t="s">
        <v>74</v>
      </c>
      <c r="B177" s="15">
        <f>Info!$B$46</f>
        <v>10</v>
      </c>
      <c r="C177" s="16" t="s">
        <v>15</v>
      </c>
      <c r="D177" s="16">
        <f>Info!$C$46</f>
        <v>165</v>
      </c>
      <c r="E177" s="16" t="s">
        <v>15</v>
      </c>
      <c r="F177" s="16">
        <f>Info!$D$46</f>
        <v>170</v>
      </c>
      <c r="G177" s="16" t="s">
        <v>15</v>
      </c>
      <c r="H177" s="16">
        <f>IF(Info!$E$6="",Info!$E$5,J176+1)</f>
        <v>139</v>
      </c>
      <c r="I177" s="16" t="s">
        <v>16</v>
      </c>
      <c r="J177" s="17">
        <f>IF(Info!$E$6="",Info!$E$5,$H177+110)</f>
        <v>249</v>
      </c>
      <c r="K177" s="18">
        <f>IF(Info!$E$6="","",(J177-H177)+1)</f>
        <v>111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2.75" customHeight="1" x14ac:dyDescent="0.2">
      <c r="A178" s="14" t="s">
        <v>137</v>
      </c>
      <c r="B178" s="15">
        <f>Info!$B$46</f>
        <v>10</v>
      </c>
      <c r="C178" s="16" t="s">
        <v>15</v>
      </c>
      <c r="D178" s="16">
        <f>Info!$C$46</f>
        <v>165</v>
      </c>
      <c r="E178" s="16" t="s">
        <v>15</v>
      </c>
      <c r="F178" s="16">
        <f>Info!$D$46</f>
        <v>170</v>
      </c>
      <c r="G178" s="16" t="s">
        <v>15</v>
      </c>
      <c r="H178" s="16">
        <f>IF(Info!$E$6="",Info!$E$5,J177+1)</f>
        <v>250</v>
      </c>
      <c r="I178" s="16" t="s">
        <v>16</v>
      </c>
      <c r="J178" s="17">
        <f>IF(Info!$E$6="",Info!$E$5,$H178+4)</f>
        <v>254</v>
      </c>
      <c r="K178" s="18">
        <f>IF(Info!$E$6="","",(J178-H178)+1)</f>
        <v>5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2.75" customHeight="1" x14ac:dyDescent="0.2">
      <c r="A179" s="19" t="s">
        <v>50</v>
      </c>
      <c r="B179" s="20">
        <f>Info!$B$46</f>
        <v>10</v>
      </c>
      <c r="C179" s="21" t="s">
        <v>15</v>
      </c>
      <c r="D179" s="21">
        <f>Info!$C$46</f>
        <v>165</v>
      </c>
      <c r="E179" s="21" t="s">
        <v>15</v>
      </c>
      <c r="F179" s="21">
        <f>Info!$D$46</f>
        <v>170</v>
      </c>
      <c r="G179" s="21" t="s">
        <v>15</v>
      </c>
      <c r="H179" s="21">
        <f>IF(Info!$E$6="",Info!$E$5,H178)</f>
        <v>250</v>
      </c>
      <c r="I179" s="21" t="s">
        <v>16</v>
      </c>
      <c r="J179" s="22">
        <f t="shared" ref="J179:J181" si="15">H179</f>
        <v>250</v>
      </c>
      <c r="K179" s="23">
        <f>IF(Info!$E$6="","",(J179-H179)+1)</f>
        <v>1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2.75" customHeight="1" x14ac:dyDescent="0.2">
      <c r="A180" s="19" t="s">
        <v>51</v>
      </c>
      <c r="B180" s="20">
        <f>Info!$B$46</f>
        <v>10</v>
      </c>
      <c r="C180" s="21" t="s">
        <v>15</v>
      </c>
      <c r="D180" s="21">
        <f>Info!$C$46</f>
        <v>165</v>
      </c>
      <c r="E180" s="21" t="s">
        <v>15</v>
      </c>
      <c r="F180" s="21">
        <f>Info!$D$46</f>
        <v>170</v>
      </c>
      <c r="G180" s="21" t="s">
        <v>15</v>
      </c>
      <c r="H180" s="21">
        <f>IF(Info!$E$6="",Info!$E$5,J179+1)</f>
        <v>251</v>
      </c>
      <c r="I180" s="21" t="s">
        <v>16</v>
      </c>
      <c r="J180" s="22">
        <f t="shared" si="15"/>
        <v>251</v>
      </c>
      <c r="K180" s="23">
        <f>IF(Info!$E$6="","",(J180-H180)+1)</f>
        <v>1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2.75" customHeight="1" x14ac:dyDescent="0.2">
      <c r="A181" s="19" t="s">
        <v>32</v>
      </c>
      <c r="B181" s="20">
        <f>Info!$B$46</f>
        <v>10</v>
      </c>
      <c r="C181" s="21" t="s">
        <v>15</v>
      </c>
      <c r="D181" s="21">
        <f>Info!$C$46</f>
        <v>165</v>
      </c>
      <c r="E181" s="21" t="s">
        <v>15</v>
      </c>
      <c r="F181" s="21">
        <f>Info!$D$46</f>
        <v>170</v>
      </c>
      <c r="G181" s="21" t="s">
        <v>15</v>
      </c>
      <c r="H181" s="21">
        <f>IF(Info!$E$6="",Info!$E$5,J180+3)</f>
        <v>254</v>
      </c>
      <c r="I181" s="21" t="s">
        <v>16</v>
      </c>
      <c r="J181" s="22">
        <f t="shared" si="15"/>
        <v>254</v>
      </c>
      <c r="K181" s="23">
        <f>IF(Info!$E$6="","",(J181-H181)+1)</f>
        <v>1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2.75" customHeight="1" x14ac:dyDescent="0.2">
      <c r="A182" s="25" t="s">
        <v>183</v>
      </c>
      <c r="B182" s="26">
        <f>Info!$B$46</f>
        <v>10</v>
      </c>
      <c r="C182" s="27" t="s">
        <v>15</v>
      </c>
      <c r="D182" s="27">
        <f>Info!$C$46</f>
        <v>165</v>
      </c>
      <c r="E182" s="27" t="s">
        <v>15</v>
      </c>
      <c r="F182" s="27">
        <f>Info!$D$46</f>
        <v>170</v>
      </c>
      <c r="G182" s="27" t="s">
        <v>15</v>
      </c>
      <c r="H182" s="28">
        <f>IF(Info!$E$6="",Info!$E$5,Info!E46)</f>
        <v>128</v>
      </c>
      <c r="I182" s="29"/>
      <c r="J182" s="6"/>
      <c r="K182" s="41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2.75" customHeight="1" x14ac:dyDescent="0.2">
      <c r="A183" s="25" t="s">
        <v>184</v>
      </c>
      <c r="B183" s="32">
        <v>255</v>
      </c>
      <c r="C183" s="33" t="s">
        <v>15</v>
      </c>
      <c r="D183" s="33">
        <v>255</v>
      </c>
      <c r="E183" s="33" t="s">
        <v>15</v>
      </c>
      <c r="F183" s="33">
        <v>255</v>
      </c>
      <c r="G183" s="33" t="s">
        <v>15</v>
      </c>
      <c r="H183" s="34">
        <v>128</v>
      </c>
      <c r="I183" s="29"/>
      <c r="J183" s="6"/>
      <c r="K183" s="41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2.75" customHeight="1" x14ac:dyDescent="0.2">
      <c r="A184" s="25" t="s">
        <v>138</v>
      </c>
      <c r="B184" s="36">
        <f>B181</f>
        <v>10</v>
      </c>
      <c r="C184" s="33" t="s">
        <v>15</v>
      </c>
      <c r="D184" s="33">
        <f>D181</f>
        <v>165</v>
      </c>
      <c r="E184" s="33" t="s">
        <v>15</v>
      </c>
      <c r="F184" s="33">
        <f>F181</f>
        <v>170</v>
      </c>
      <c r="G184" s="33" t="s">
        <v>15</v>
      </c>
      <c r="H184" s="34">
        <f>H181</f>
        <v>254</v>
      </c>
      <c r="I184" s="29"/>
      <c r="J184" s="6"/>
      <c r="K184" s="41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ht="12.75" customHeight="1" x14ac:dyDescent="0.2">
      <c r="A185" s="4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ht="12.75" customHeight="1" x14ac:dyDescent="0.2">
      <c r="A187" s="44" t="s">
        <v>139</v>
      </c>
      <c r="B187" s="45">
        <f>Info!$B$16</f>
        <v>10</v>
      </c>
      <c r="C187" s="46" t="s">
        <v>15</v>
      </c>
      <c r="D187" s="46">
        <f>Info!$C$16</f>
        <v>165</v>
      </c>
      <c r="E187" s="46" t="s">
        <v>15</v>
      </c>
      <c r="F187" s="46">
        <f>Info!$D$16</f>
        <v>160</v>
      </c>
      <c r="G187" s="46" t="s">
        <v>15</v>
      </c>
      <c r="H187" s="47">
        <f>IF(Info!$E$6="",Info!$E$5,Info!$E$16)</f>
        <v>0</v>
      </c>
      <c r="I187" s="29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2.75" customHeight="1" x14ac:dyDescent="0.2">
      <c r="A188" s="44" t="s">
        <v>140</v>
      </c>
      <c r="B188" s="48">
        <v>255</v>
      </c>
      <c r="C188" s="46" t="s">
        <v>15</v>
      </c>
      <c r="D188" s="46">
        <v>255</v>
      </c>
      <c r="E188" s="46" t="s">
        <v>15</v>
      </c>
      <c r="F188" s="46">
        <v>240</v>
      </c>
      <c r="G188" s="46" t="s">
        <v>15</v>
      </c>
      <c r="H188" s="47">
        <v>0</v>
      </c>
      <c r="I188" s="29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12.75" customHeight="1" x14ac:dyDescent="0.2">
      <c r="A189" s="44" t="s">
        <v>141</v>
      </c>
      <c r="B189" s="45">
        <f>B17</f>
        <v>10</v>
      </c>
      <c r="C189" s="46" t="s">
        <v>15</v>
      </c>
      <c r="D189" s="46">
        <f>D17</f>
        <v>165</v>
      </c>
      <c r="E189" s="46" t="s">
        <v>15</v>
      </c>
      <c r="F189" s="46">
        <f>F17</f>
        <v>167</v>
      </c>
      <c r="G189" s="46" t="s">
        <v>15</v>
      </c>
      <c r="H189" s="47">
        <f>H17</f>
        <v>200</v>
      </c>
      <c r="I189" s="29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t="12.75" customHeight="1" x14ac:dyDescent="0.2">
      <c r="A192" s="49" t="s">
        <v>142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3"/>
      <c r="AB192" s="3"/>
      <c r="AC192" s="3"/>
      <c r="AD192" s="3"/>
    </row>
    <row r="193" spans="1:30" ht="12.75" customHeight="1" x14ac:dyDescent="0.2">
      <c r="A193" s="44" t="s">
        <v>139</v>
      </c>
      <c r="B193" s="46">
        <f>IF(Info!$B$10="","A",Info!$B$10)</f>
        <v>172</v>
      </c>
      <c r="C193" s="46" t="s">
        <v>15</v>
      </c>
      <c r="D193" s="46">
        <f>IF(Info!$C$10="","B",Info!$C$10)</f>
        <v>21</v>
      </c>
      <c r="E193" s="46" t="s">
        <v>15</v>
      </c>
      <c r="F193" s="46">
        <f>IF(Info!$D$10="","C",Info!$D$10)</f>
        <v>113</v>
      </c>
      <c r="G193" s="46" t="s">
        <v>15</v>
      </c>
      <c r="H193" s="46">
        <f>IF(Info!$E$10="","D",Info!E10+1)</f>
        <v>225</v>
      </c>
      <c r="I193" s="46" t="s">
        <v>16</v>
      </c>
      <c r="J193" s="47">
        <f>IF(Info!$E$10="","D",$H193+29)</f>
        <v>254</v>
      </c>
      <c r="K193" s="50">
        <f>IF(Info!$E$10="","",(J193-H193)+1)</f>
        <v>30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3"/>
      <c r="AB193" s="3"/>
      <c r="AC193" s="3"/>
      <c r="AD193" s="3"/>
    </row>
    <row r="194" spans="1:30" ht="12.75" customHeight="1" x14ac:dyDescent="0.2">
      <c r="A194" s="44" t="s">
        <v>143</v>
      </c>
      <c r="B194" s="46">
        <f>IF(Info!$B$10="","A",Info!$B$10)</f>
        <v>172</v>
      </c>
      <c r="C194" s="46" t="s">
        <v>15</v>
      </c>
      <c r="D194" s="46">
        <f>IF(Info!$C$10="","B",Info!$C$10)</f>
        <v>21</v>
      </c>
      <c r="E194" s="46" t="s">
        <v>15</v>
      </c>
      <c r="F194" s="46">
        <f>IF(Info!$D$10="","C",Info!$D$10)</f>
        <v>113</v>
      </c>
      <c r="G194" s="46" t="s">
        <v>15</v>
      </c>
      <c r="H194" s="46">
        <f>IF(Info!$E$10="","D",H193)</f>
        <v>225</v>
      </c>
      <c r="I194" s="46" t="s">
        <v>16</v>
      </c>
      <c r="J194" s="47">
        <f>IF(Info!$E$10="","D",$H194+24)</f>
        <v>249</v>
      </c>
      <c r="K194" s="50">
        <f>IF(Info!$E$10="","",(J194-H194)+1)</f>
        <v>25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3"/>
      <c r="AB194" s="3"/>
      <c r="AC194" s="3"/>
      <c r="AD194" s="3"/>
    </row>
    <row r="195" spans="1:30" ht="12.75" customHeight="1" x14ac:dyDescent="0.2">
      <c r="A195" s="44" t="s">
        <v>144</v>
      </c>
      <c r="B195" s="46">
        <f>IF(Info!$B$10="","A",Info!$B$10)</f>
        <v>172</v>
      </c>
      <c r="C195" s="46" t="s">
        <v>15</v>
      </c>
      <c r="D195" s="46">
        <f>IF(Info!$C$10="","B",Info!$C$10)</f>
        <v>21</v>
      </c>
      <c r="E195" s="46" t="s">
        <v>15</v>
      </c>
      <c r="F195" s="46">
        <f>IF(Info!$D$10="","C",Info!$D$10)</f>
        <v>113</v>
      </c>
      <c r="G195" s="46" t="s">
        <v>15</v>
      </c>
      <c r="H195" s="46">
        <f>IF(Info!$E$10="","D",J194+1)</f>
        <v>250</v>
      </c>
      <c r="I195" s="46" t="s">
        <v>16</v>
      </c>
      <c r="J195" s="47">
        <f>IF(Info!$E$10="","D",$H195+4)</f>
        <v>254</v>
      </c>
      <c r="K195" s="50">
        <f>IF(Info!$E$10="","",(J195-H195)+1)</f>
        <v>5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3"/>
      <c r="AB195" s="3"/>
      <c r="AC195" s="3"/>
      <c r="AD195" s="3"/>
    </row>
    <row r="196" spans="1:30" ht="12.75" customHeight="1" x14ac:dyDescent="0.2">
      <c r="A196" s="51" t="s">
        <v>50</v>
      </c>
      <c r="B196" s="52">
        <f>IF(Info!$B$10="","A",Info!$B$10)</f>
        <v>172</v>
      </c>
      <c r="C196" s="52" t="s">
        <v>15</v>
      </c>
      <c r="D196" s="52">
        <f>IF(Info!$C$10="","B",Info!$C$10)</f>
        <v>21</v>
      </c>
      <c r="E196" s="52" t="s">
        <v>15</v>
      </c>
      <c r="F196" s="52">
        <f>IF(Info!$D$10="","C",Info!$D$10)</f>
        <v>113</v>
      </c>
      <c r="G196" s="52" t="s">
        <v>15</v>
      </c>
      <c r="H196" s="52">
        <f>IF(Info!$E$10="","D",H195+2)</f>
        <v>252</v>
      </c>
      <c r="I196" s="52" t="s">
        <v>16</v>
      </c>
      <c r="J196" s="53">
        <f>IF(Info!$E$10="","D",$H196)</f>
        <v>252</v>
      </c>
      <c r="K196" s="50">
        <f>IF(Info!$E$10="","",(J196-H196)+1)</f>
        <v>1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3"/>
      <c r="AB196" s="3"/>
      <c r="AC196" s="3"/>
      <c r="AD196" s="3"/>
    </row>
    <row r="197" spans="1:30" ht="12.75" customHeight="1" x14ac:dyDescent="0.2">
      <c r="A197" s="51" t="s">
        <v>145</v>
      </c>
      <c r="B197" s="52">
        <f>IF(Info!$B$10="","A",Info!$B$10)</f>
        <v>172</v>
      </c>
      <c r="C197" s="52" t="s">
        <v>15</v>
      </c>
      <c r="D197" s="52">
        <f>IF(Info!$C$10="","B",Info!$C$10)</f>
        <v>21</v>
      </c>
      <c r="E197" s="52" t="s">
        <v>15</v>
      </c>
      <c r="F197" s="52">
        <f>IF(Info!$D$10="","C",Info!$D$10)</f>
        <v>113</v>
      </c>
      <c r="G197" s="52" t="s">
        <v>15</v>
      </c>
      <c r="H197" s="52">
        <f>IF(Info!$E$10="","D",H196+1)</f>
        <v>253</v>
      </c>
      <c r="I197" s="52" t="s">
        <v>16</v>
      </c>
      <c r="J197" s="53">
        <f>IF(Info!$E$10="","D",$H197)</f>
        <v>253</v>
      </c>
      <c r="K197" s="50">
        <f>IF(Info!$E$10="","",(J197-H197)+1)</f>
        <v>1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3"/>
      <c r="AB197" s="3"/>
      <c r="AC197" s="3"/>
      <c r="AD197" s="3"/>
    </row>
    <row r="198" spans="1:30" ht="12.75" customHeight="1" x14ac:dyDescent="0.2">
      <c r="A198" s="51" t="s">
        <v>32</v>
      </c>
      <c r="B198" s="52">
        <f>IF(Info!$B$10="","A",Info!$B$10)</f>
        <v>172</v>
      </c>
      <c r="C198" s="52" t="s">
        <v>15</v>
      </c>
      <c r="D198" s="52">
        <f>IF(Info!$C$10="","B",Info!$C$10)</f>
        <v>21</v>
      </c>
      <c r="E198" s="52" t="s">
        <v>15</v>
      </c>
      <c r="F198" s="52">
        <f>IF(Info!$D$10="","C",Info!$D$10)</f>
        <v>113</v>
      </c>
      <c r="G198" s="52" t="s">
        <v>15</v>
      </c>
      <c r="H198" s="52">
        <f>IF(Info!$E$10="","D",H197+1)</f>
        <v>254</v>
      </c>
      <c r="I198" s="52" t="s">
        <v>16</v>
      </c>
      <c r="J198" s="53">
        <f>IF(Info!$E$10="","D",$H198)</f>
        <v>254</v>
      </c>
      <c r="K198" s="50">
        <f>IF(Info!$E$10="","",(J198-H198)+1)</f>
        <v>1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3"/>
      <c r="AB198" s="3"/>
      <c r="AC198" s="3"/>
      <c r="AD198" s="3"/>
    </row>
    <row r="199" spans="1:30" ht="12.75" customHeight="1" x14ac:dyDescent="0.2">
      <c r="A199" s="25" t="s">
        <v>146</v>
      </c>
      <c r="B199" s="27">
        <f>IF(Info!$B$10="","A",Info!$B$10)</f>
        <v>172</v>
      </c>
      <c r="C199" s="27" t="s">
        <v>15</v>
      </c>
      <c r="D199" s="27">
        <f>IF(Info!$C$10="","B",Info!$C$10)</f>
        <v>21</v>
      </c>
      <c r="E199" s="27" t="s">
        <v>15</v>
      </c>
      <c r="F199" s="27">
        <f>IF(Info!$D$10="","C",Info!$D$10)</f>
        <v>113</v>
      </c>
      <c r="G199" s="27" t="s">
        <v>15</v>
      </c>
      <c r="H199" s="28">
        <f>IF(Info!$E$10="","D",Info!E10)</f>
        <v>224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3"/>
      <c r="AB199" s="3"/>
      <c r="AC199" s="3"/>
      <c r="AD199" s="3"/>
    </row>
    <row r="200" spans="1:30" ht="12.75" customHeight="1" x14ac:dyDescent="0.2">
      <c r="A200" s="25" t="s">
        <v>147</v>
      </c>
      <c r="B200" s="32">
        <v>255</v>
      </c>
      <c r="C200" s="33" t="s">
        <v>15</v>
      </c>
      <c r="D200" s="33">
        <v>255</v>
      </c>
      <c r="E200" s="33" t="s">
        <v>15</v>
      </c>
      <c r="F200" s="33">
        <v>255</v>
      </c>
      <c r="G200" s="33" t="s">
        <v>15</v>
      </c>
      <c r="H200" s="34">
        <v>224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3"/>
      <c r="AB200" s="3"/>
      <c r="AC200" s="3"/>
      <c r="AD200" s="3"/>
    </row>
    <row r="201" spans="1:30" ht="12.75" customHeight="1" x14ac:dyDescent="0.2">
      <c r="A201" s="25" t="s">
        <v>148</v>
      </c>
      <c r="B201" s="32">
        <f>B198</f>
        <v>172</v>
      </c>
      <c r="C201" s="33" t="s">
        <v>15</v>
      </c>
      <c r="D201" s="33">
        <f>D198</f>
        <v>21</v>
      </c>
      <c r="E201" s="33" t="s">
        <v>15</v>
      </c>
      <c r="F201" s="33">
        <f>F198</f>
        <v>113</v>
      </c>
      <c r="G201" s="33" t="s">
        <v>15</v>
      </c>
      <c r="H201" s="34">
        <f>H198</f>
        <v>254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</sheetData>
  <mergeCells count="1">
    <mergeCell ref="A3:K3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>
      <pane ySplit="10" topLeftCell="A11" activePane="bottomLeft" state="frozen"/>
      <selection pane="bottomLeft" activeCell="B12" sqref="B12"/>
    </sheetView>
  </sheetViews>
  <sheetFormatPr defaultColWidth="12.5703125" defaultRowHeight="15" customHeight="1" x14ac:dyDescent="0.2"/>
  <cols>
    <col min="1" max="1" width="9.42578125" customWidth="1"/>
    <col min="2" max="6" width="8.85546875" customWidth="1"/>
    <col min="7" max="26" width="8" customWidth="1"/>
  </cols>
  <sheetData>
    <row r="1" spans="1:26" ht="12.75" customHeight="1" x14ac:dyDescent="0.2">
      <c r="A1" s="54" t="s">
        <v>149</v>
      </c>
      <c r="B1" s="73" t="s">
        <v>150</v>
      </c>
      <c r="C1" s="74"/>
      <c r="D1" s="74"/>
      <c r="E1" s="74"/>
      <c r="F1" s="75"/>
    </row>
    <row r="2" spans="1:26" ht="12.75" customHeight="1" x14ac:dyDescent="0.2">
      <c r="A2" s="54" t="s">
        <v>151</v>
      </c>
      <c r="B2" s="73" t="s">
        <v>152</v>
      </c>
      <c r="C2" s="74"/>
      <c r="D2" s="74"/>
      <c r="E2" s="74"/>
      <c r="F2" s="75"/>
    </row>
    <row r="3" spans="1:26" ht="12.75" customHeight="1" x14ac:dyDescent="0.2">
      <c r="A3" s="8"/>
      <c r="B3" s="13"/>
      <c r="C3" s="13"/>
      <c r="D3" s="13"/>
      <c r="E3" s="13"/>
    </row>
    <row r="4" spans="1:26" ht="12.75" customHeight="1" x14ac:dyDescent="0.2">
      <c r="A4" s="55"/>
      <c r="B4" s="56" t="s">
        <v>153</v>
      </c>
      <c r="C4" s="56" t="s">
        <v>154</v>
      </c>
      <c r="D4" s="56" t="s">
        <v>155</v>
      </c>
      <c r="E4" s="32" t="s">
        <v>156</v>
      </c>
      <c r="F4" s="76" t="s">
        <v>140</v>
      </c>
    </row>
    <row r="5" spans="1:26" ht="12.75" customHeight="1" x14ac:dyDescent="0.2">
      <c r="A5" s="71" t="s">
        <v>157</v>
      </c>
      <c r="B5" s="56" t="s">
        <v>158</v>
      </c>
      <c r="C5" s="56" t="s">
        <v>159</v>
      </c>
      <c r="D5" s="56" t="s">
        <v>160</v>
      </c>
      <c r="E5" s="32" t="s">
        <v>161</v>
      </c>
      <c r="F5" s="72"/>
    </row>
    <row r="6" spans="1:26" ht="12.75" customHeight="1" x14ac:dyDescent="0.2">
      <c r="A6" s="72"/>
      <c r="B6" s="57">
        <v>10</v>
      </c>
      <c r="C6" s="58">
        <v>165</v>
      </c>
      <c r="D6" s="58">
        <v>160</v>
      </c>
      <c r="E6" s="59">
        <v>0</v>
      </c>
      <c r="F6" s="58" t="s">
        <v>162</v>
      </c>
      <c r="G6" s="3"/>
      <c r="H6" s="3"/>
    </row>
    <row r="7" spans="1:26" ht="12.75" customHeight="1" x14ac:dyDescent="0.2">
      <c r="A7" s="60"/>
      <c r="B7" s="13"/>
      <c r="C7" s="13"/>
      <c r="D7" s="13"/>
      <c r="E7" s="13"/>
    </row>
    <row r="8" spans="1:26" ht="12.75" customHeight="1" x14ac:dyDescent="0.2">
      <c r="A8" s="77" t="s">
        <v>163</v>
      </c>
      <c r="B8" s="74"/>
      <c r="C8" s="74"/>
      <c r="D8" s="74"/>
      <c r="E8" s="74"/>
      <c r="F8" s="7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">
      <c r="A9" s="78" t="s">
        <v>164</v>
      </c>
      <c r="B9" s="61" t="s">
        <v>158</v>
      </c>
      <c r="C9" s="61" t="s">
        <v>159</v>
      </c>
      <c r="D9" s="61" t="s">
        <v>160</v>
      </c>
      <c r="E9" s="61" t="s">
        <v>161</v>
      </c>
      <c r="F9" s="61" t="s">
        <v>140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">
      <c r="A10" s="72"/>
      <c r="B10" s="58">
        <v>172</v>
      </c>
      <c r="C10" s="58">
        <v>21</v>
      </c>
      <c r="D10" s="58">
        <v>113</v>
      </c>
      <c r="E10" s="58">
        <v>224</v>
      </c>
      <c r="F10" s="62" t="s">
        <v>165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">
      <c r="A11" s="60"/>
      <c r="B11" s="13"/>
      <c r="C11" s="13"/>
      <c r="D11" s="13"/>
      <c r="E11" s="13"/>
    </row>
    <row r="12" spans="1:26" ht="12.75" customHeight="1" x14ac:dyDescent="0.2">
      <c r="A12" s="71" t="s">
        <v>166</v>
      </c>
      <c r="B12" s="56" t="s">
        <v>158</v>
      </c>
      <c r="C12" s="56" t="s">
        <v>159</v>
      </c>
      <c r="D12" s="56" t="s">
        <v>160</v>
      </c>
      <c r="E12" s="56" t="s">
        <v>161</v>
      </c>
      <c r="F12" s="56" t="s">
        <v>140</v>
      </c>
    </row>
    <row r="13" spans="1:26" ht="12.75" customHeight="1" x14ac:dyDescent="0.2">
      <c r="A13" s="72"/>
      <c r="B13" s="63">
        <f>IF($B$6="",$B$5,$B$6)</f>
        <v>10</v>
      </c>
      <c r="C13" s="64">
        <f>IF($C$6="",$C$5,$C$6)</f>
        <v>165</v>
      </c>
      <c r="D13" s="64">
        <f>IF($D$6="",$D$5,$D$6+7)</f>
        <v>167</v>
      </c>
      <c r="E13" s="64">
        <f>IF($E$6="",$E$5,$E$6)</f>
        <v>0</v>
      </c>
      <c r="F13" s="65" t="s">
        <v>167</v>
      </c>
      <c r="I13" s="3"/>
    </row>
    <row r="14" spans="1:26" ht="12.75" customHeight="1" x14ac:dyDescent="0.2">
      <c r="I14" s="3"/>
    </row>
    <row r="15" spans="1:26" ht="12.75" customHeight="1" x14ac:dyDescent="0.2">
      <c r="A15" s="71" t="s">
        <v>168</v>
      </c>
      <c r="B15" s="56" t="s">
        <v>158</v>
      </c>
      <c r="C15" s="56" t="s">
        <v>159</v>
      </c>
      <c r="D15" s="56" t="s">
        <v>160</v>
      </c>
      <c r="E15" s="32" t="s">
        <v>161</v>
      </c>
      <c r="F15" s="56" t="s">
        <v>140</v>
      </c>
      <c r="I15" s="66"/>
    </row>
    <row r="16" spans="1:26" ht="12.75" customHeight="1" x14ac:dyDescent="0.2">
      <c r="A16" s="72"/>
      <c r="B16" s="63">
        <f>IF($B$6="",$B$5,$B$6)</f>
        <v>10</v>
      </c>
      <c r="C16" s="64">
        <f>IF($C$6="",$C$5,$C$6)</f>
        <v>165</v>
      </c>
      <c r="D16" s="64">
        <f>IF($D$6="",$D$5,$D$6)</f>
        <v>160</v>
      </c>
      <c r="E16" s="64">
        <f>IF($E$6="",$E$5,$E$6)</f>
        <v>0</v>
      </c>
      <c r="F16" s="65" t="s">
        <v>169</v>
      </c>
      <c r="I16" s="67"/>
    </row>
    <row r="17" spans="1:9" ht="12.75" customHeight="1" x14ac:dyDescent="0.2"/>
    <row r="18" spans="1:9" ht="12.75" customHeight="1" x14ac:dyDescent="0.2">
      <c r="A18" s="71" t="s">
        <v>170</v>
      </c>
      <c r="B18" s="56" t="s">
        <v>158</v>
      </c>
      <c r="C18" s="56" t="s">
        <v>159</v>
      </c>
      <c r="D18" s="56" t="s">
        <v>160</v>
      </c>
      <c r="E18" s="56" t="s">
        <v>161</v>
      </c>
      <c r="F18" s="56" t="s">
        <v>140</v>
      </c>
      <c r="I18" s="66"/>
    </row>
    <row r="19" spans="1:9" ht="12.75" customHeight="1" x14ac:dyDescent="0.2">
      <c r="A19" s="72"/>
      <c r="B19" s="63">
        <f>IF($B$6="",$B$5,$B$6)</f>
        <v>10</v>
      </c>
      <c r="C19" s="64">
        <f>IF($C$6="",$C$5,$C$6)</f>
        <v>165</v>
      </c>
      <c r="D19" s="64">
        <f>IF($D$6="",$D$5,$D$6+2)</f>
        <v>162</v>
      </c>
      <c r="E19" s="64">
        <f>IF($E$6="",$E$5,$E$6)</f>
        <v>0</v>
      </c>
      <c r="F19" s="65" t="s">
        <v>169</v>
      </c>
      <c r="I19" s="3"/>
    </row>
    <row r="20" spans="1:9" ht="12.75" customHeight="1" x14ac:dyDescent="0.2">
      <c r="I20" s="3"/>
    </row>
    <row r="21" spans="1:9" ht="12.75" customHeight="1" x14ac:dyDescent="0.2">
      <c r="A21" s="71" t="s">
        <v>171</v>
      </c>
      <c r="B21" s="56" t="s">
        <v>158</v>
      </c>
      <c r="C21" s="56" t="s">
        <v>159</v>
      </c>
      <c r="D21" s="56" t="s">
        <v>160</v>
      </c>
      <c r="E21" s="56" t="s">
        <v>161</v>
      </c>
      <c r="F21" s="56" t="s">
        <v>140</v>
      </c>
    </row>
    <row r="22" spans="1:9" ht="12.75" customHeight="1" x14ac:dyDescent="0.2">
      <c r="A22" s="72"/>
      <c r="B22" s="63">
        <f>IF($B$6="",$B$5,$B$6)</f>
        <v>10</v>
      </c>
      <c r="C22" s="64">
        <f>IF($C$6="",$C$5,$C$6)</f>
        <v>165</v>
      </c>
      <c r="D22" s="64">
        <f>IF($D$6="",$D$5,$D$6+4)</f>
        <v>164</v>
      </c>
      <c r="E22" s="64">
        <f>IF($E$6="",$E$5,$E$6)</f>
        <v>0</v>
      </c>
      <c r="F22" s="65" t="s">
        <v>167</v>
      </c>
    </row>
    <row r="23" spans="1:9" ht="12.75" customHeight="1" x14ac:dyDescent="0.2"/>
    <row r="24" spans="1:9" ht="12.75" customHeight="1" x14ac:dyDescent="0.2">
      <c r="A24" s="71" t="s">
        <v>172</v>
      </c>
      <c r="B24" s="56" t="s">
        <v>158</v>
      </c>
      <c r="C24" s="56" t="s">
        <v>159</v>
      </c>
      <c r="D24" s="56" t="s">
        <v>160</v>
      </c>
      <c r="E24" s="56" t="s">
        <v>161</v>
      </c>
      <c r="F24" s="56" t="s">
        <v>140</v>
      </c>
    </row>
    <row r="25" spans="1:9" ht="12.75" customHeight="1" x14ac:dyDescent="0.2">
      <c r="A25" s="72"/>
      <c r="B25" s="63">
        <f>IF($B$6="",$B$5,$B$6)</f>
        <v>10</v>
      </c>
      <c r="C25" s="64">
        <f>IF($C$6="",$C$5,$C$6)</f>
        <v>165</v>
      </c>
      <c r="D25" s="64">
        <f>IF($D$6="",$D$5,$D$6+6)</f>
        <v>166</v>
      </c>
      <c r="E25" s="64">
        <f>IF($E$6="",$E$5,$E$6)</f>
        <v>0</v>
      </c>
      <c r="F25" s="65" t="s">
        <v>167</v>
      </c>
    </row>
    <row r="26" spans="1:9" ht="12.75" customHeight="1" x14ac:dyDescent="0.2"/>
    <row r="27" spans="1:9" ht="12.75" customHeight="1" x14ac:dyDescent="0.2">
      <c r="A27" s="71" t="s">
        <v>173</v>
      </c>
      <c r="B27" s="56" t="s">
        <v>158</v>
      </c>
      <c r="C27" s="56" t="s">
        <v>159</v>
      </c>
      <c r="D27" s="56" t="s">
        <v>160</v>
      </c>
      <c r="E27" s="56" t="s">
        <v>161</v>
      </c>
      <c r="F27" s="56" t="s">
        <v>140</v>
      </c>
    </row>
    <row r="28" spans="1:9" ht="12.75" customHeight="1" x14ac:dyDescent="0.2">
      <c r="A28" s="72"/>
      <c r="B28" s="63">
        <f>IF($B$6="",$B$5,$B$6)</f>
        <v>10</v>
      </c>
      <c r="C28" s="64">
        <f>IF($C$6="",$C$5,$C$6)</f>
        <v>165</v>
      </c>
      <c r="D28" s="64">
        <f>IF($D$6="",$D$5,$D$6+14)</f>
        <v>174</v>
      </c>
      <c r="E28" s="64">
        <f>IF($E$6="",$E$5,$E$6)</f>
        <v>0</v>
      </c>
      <c r="F28" s="65" t="s">
        <v>167</v>
      </c>
    </row>
    <row r="29" spans="1:9" ht="12.75" customHeight="1" x14ac:dyDescent="0.2"/>
    <row r="30" spans="1:9" ht="12.75" customHeight="1" x14ac:dyDescent="0.2">
      <c r="A30" s="71" t="s">
        <v>174</v>
      </c>
      <c r="B30" s="56" t="s">
        <v>158</v>
      </c>
      <c r="C30" s="56" t="s">
        <v>159</v>
      </c>
      <c r="D30" s="56" t="s">
        <v>160</v>
      </c>
      <c r="E30" s="56" t="s">
        <v>161</v>
      </c>
      <c r="F30" s="56" t="s">
        <v>140</v>
      </c>
    </row>
    <row r="31" spans="1:9" ht="12.75" customHeight="1" x14ac:dyDescent="0.2">
      <c r="A31" s="72"/>
      <c r="B31" s="63">
        <f>IF($B$6="",$B$5,$B$6)</f>
        <v>10</v>
      </c>
      <c r="C31" s="64">
        <f>IF($C$6="",$C$5,$C$6)</f>
        <v>165</v>
      </c>
      <c r="D31" s="64">
        <f>IF($D$6="",$D$5,$D$6+15)</f>
        <v>175</v>
      </c>
      <c r="E31" s="64">
        <f>IF($E$6="",$E$5,$E$6)</f>
        <v>0</v>
      </c>
      <c r="F31" s="65" t="s">
        <v>175</v>
      </c>
    </row>
    <row r="32" spans="1:9" ht="12.75" customHeight="1" x14ac:dyDescent="0.2"/>
    <row r="33" spans="1:6" ht="12.75" customHeight="1" x14ac:dyDescent="0.2">
      <c r="A33" s="71" t="s">
        <v>176</v>
      </c>
      <c r="B33" s="56" t="s">
        <v>158</v>
      </c>
      <c r="C33" s="56" t="s">
        <v>159</v>
      </c>
      <c r="D33" s="56" t="s">
        <v>160</v>
      </c>
      <c r="E33" s="56" t="s">
        <v>161</v>
      </c>
      <c r="F33" s="56" t="s">
        <v>140</v>
      </c>
    </row>
    <row r="34" spans="1:6" ht="12.75" customHeight="1" x14ac:dyDescent="0.2">
      <c r="A34" s="72"/>
      <c r="B34" s="63">
        <f>IF($B$6="",$B$5,$B$6)</f>
        <v>10</v>
      </c>
      <c r="C34" s="64">
        <f>IF($C$6="",$C$5,$C$6)</f>
        <v>165</v>
      </c>
      <c r="D34" s="64">
        <f>IF($D$6="",$D$5,$D$6+11)</f>
        <v>171</v>
      </c>
      <c r="E34" s="64">
        <f>IF($E$6="",$E$5,$E$6)</f>
        <v>0</v>
      </c>
      <c r="F34" s="65" t="s">
        <v>175</v>
      </c>
    </row>
    <row r="35" spans="1:6" ht="12.75" customHeight="1" x14ac:dyDescent="0.2"/>
    <row r="36" spans="1:6" ht="12.75" customHeight="1" x14ac:dyDescent="0.2">
      <c r="A36" s="71" t="s">
        <v>177</v>
      </c>
      <c r="B36" s="56" t="s">
        <v>158</v>
      </c>
      <c r="C36" s="56" t="s">
        <v>159</v>
      </c>
      <c r="D36" s="56" t="s">
        <v>160</v>
      </c>
      <c r="E36" s="56" t="s">
        <v>161</v>
      </c>
      <c r="F36" s="56" t="s">
        <v>140</v>
      </c>
    </row>
    <row r="37" spans="1:6" ht="12.75" customHeight="1" x14ac:dyDescent="0.2">
      <c r="A37" s="72"/>
      <c r="B37" s="63">
        <f>IF($B$6="",$B$5,$B$6)</f>
        <v>10</v>
      </c>
      <c r="C37" s="64">
        <f>IF($C$6="",$C$5,$C$6)</f>
        <v>165</v>
      </c>
      <c r="D37" s="64">
        <f>IF($D$6="",$D$5,$D$6+8)</f>
        <v>168</v>
      </c>
      <c r="E37" s="64">
        <f>IF(Info!$E$6="",Info!$E$5,Info!$E$6)</f>
        <v>0</v>
      </c>
      <c r="F37" s="65" t="s">
        <v>167</v>
      </c>
    </row>
    <row r="38" spans="1:6" ht="12.75" customHeight="1" x14ac:dyDescent="0.2"/>
    <row r="39" spans="1:6" ht="12.75" customHeight="1" x14ac:dyDescent="0.2">
      <c r="A39" s="71" t="s">
        <v>178</v>
      </c>
      <c r="B39" s="56" t="s">
        <v>158</v>
      </c>
      <c r="C39" s="56" t="s">
        <v>159</v>
      </c>
      <c r="D39" s="56" t="s">
        <v>160</v>
      </c>
      <c r="E39" s="56" t="s">
        <v>161</v>
      </c>
      <c r="F39" s="56" t="s">
        <v>140</v>
      </c>
    </row>
    <row r="40" spans="1:6" ht="12.75" customHeight="1" x14ac:dyDescent="0.2">
      <c r="A40" s="72"/>
      <c r="B40" s="63">
        <f>IF(Info!$B$6="",Info!$B$5,Info!$B$6)</f>
        <v>10</v>
      </c>
      <c r="C40" s="64">
        <f>IF(Info!$C$6="",Info!$C$5,Info!$C$6)</f>
        <v>165</v>
      </c>
      <c r="D40" s="64">
        <f>IF($D$6="",$D$5,$D$6+5)</f>
        <v>165</v>
      </c>
      <c r="E40" s="64">
        <f>IF(Info!$E$6="",Info!$E$5,Info!$E$6)</f>
        <v>0</v>
      </c>
      <c r="F40" s="65" t="s">
        <v>175</v>
      </c>
    </row>
    <row r="41" spans="1:6" ht="12.75" customHeight="1" x14ac:dyDescent="0.2"/>
    <row r="42" spans="1:6" ht="12.75" customHeight="1" x14ac:dyDescent="0.2">
      <c r="A42" s="71" t="s">
        <v>179</v>
      </c>
      <c r="B42" s="56" t="s">
        <v>158</v>
      </c>
      <c r="C42" s="56" t="s">
        <v>159</v>
      </c>
      <c r="D42" s="56" t="s">
        <v>160</v>
      </c>
      <c r="E42" s="56" t="s">
        <v>161</v>
      </c>
      <c r="F42" s="56" t="s">
        <v>140</v>
      </c>
    </row>
    <row r="43" spans="1:6" ht="12.75" customHeight="1" x14ac:dyDescent="0.2">
      <c r="A43" s="72"/>
      <c r="B43" s="63">
        <f>IF(Info!$B$6="",Info!$B$5,Info!$B$6)</f>
        <v>10</v>
      </c>
      <c r="C43" s="64">
        <f>IF(Info!$C$6="",Info!$C$5,Info!$C$6)</f>
        <v>165</v>
      </c>
      <c r="D43" s="64">
        <f>IF(Info!$D$6="",Info!$D$5,Info!$D$6+10)</f>
        <v>170</v>
      </c>
      <c r="E43" s="64">
        <f>IF(Info!$E$6="",Info!$E$5,Info!$E$6)</f>
        <v>0</v>
      </c>
      <c r="F43" s="65" t="s">
        <v>175</v>
      </c>
    </row>
    <row r="45" spans="1:6" ht="12.75" customHeight="1" x14ac:dyDescent="0.2">
      <c r="A45" s="71" t="s">
        <v>180</v>
      </c>
      <c r="B45" s="56" t="s">
        <v>158</v>
      </c>
      <c r="C45" s="56" t="s">
        <v>159</v>
      </c>
      <c r="D45" s="56" t="s">
        <v>160</v>
      </c>
      <c r="E45" s="56" t="s">
        <v>161</v>
      </c>
      <c r="F45" s="56" t="s">
        <v>140</v>
      </c>
    </row>
    <row r="46" spans="1:6" ht="12.75" customHeight="1" x14ac:dyDescent="0.2">
      <c r="A46" s="72"/>
      <c r="B46" s="63">
        <f>IF(Info!$B$6="",Info!$B$5,Info!$B$6)</f>
        <v>10</v>
      </c>
      <c r="C46" s="64">
        <f>IF(Info!$C$6="",Info!$C$5,Info!$C$6)</f>
        <v>165</v>
      </c>
      <c r="D46" s="64">
        <f>IF(Info!$D$6="",Info!$D$5,Info!$D$6+10)</f>
        <v>170</v>
      </c>
      <c r="E46" s="64">
        <f>IF(Info!$E$6="",Info!$E$5,Info!$E$6+128)</f>
        <v>128</v>
      </c>
      <c r="F46" s="65" t="s">
        <v>175</v>
      </c>
    </row>
    <row r="47" spans="1:6" ht="12.75" customHeight="1" x14ac:dyDescent="0.2"/>
    <row r="48" spans="1:6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8">
    <mergeCell ref="B1:F1"/>
    <mergeCell ref="F4:F5"/>
    <mergeCell ref="A5:A6"/>
    <mergeCell ref="A8:F8"/>
    <mergeCell ref="A9:A10"/>
    <mergeCell ref="A12:A13"/>
    <mergeCell ref="B2:F2"/>
    <mergeCell ref="A36:A37"/>
    <mergeCell ref="A39:A40"/>
    <mergeCell ref="A42:A43"/>
    <mergeCell ref="A45:A46"/>
    <mergeCell ref="A15:A16"/>
    <mergeCell ref="A18:A19"/>
    <mergeCell ref="A21:A22"/>
    <mergeCell ref="A24:A25"/>
    <mergeCell ref="A27:A28"/>
    <mergeCell ref="A30:A31"/>
    <mergeCell ref="A33:A3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Historico</vt:lpstr>
      <vt:lpstr>Plano IP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CostaFR</dc:creator>
  <cp:lastModifiedBy>Renato França</cp:lastModifiedBy>
  <dcterms:created xsi:type="dcterms:W3CDTF">2002-06-20T20:10:48Z</dcterms:created>
  <dcterms:modified xsi:type="dcterms:W3CDTF">2023-06-18T15:26:16Z</dcterms:modified>
</cp:coreProperties>
</file>