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Guestff\Desktop\"/>
    </mc:Choice>
  </mc:AlternateContent>
  <xr:revisionPtr revIDLastSave="0" documentId="13_ncr:1_{D62E1EB1-1B15-4483-AFE8-E98E1F387A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7" i="1" l="1" a="1"/>
  <c r="A27" i="1" s="1"/>
  <c r="E28" i="1"/>
  <c r="E29" i="1"/>
  <c r="E27" i="1"/>
  <c r="K21" i="1"/>
  <c r="K20" i="1"/>
  <c r="H16" i="1"/>
  <c r="H23" i="1"/>
  <c r="H22" i="1"/>
  <c r="E6" i="1"/>
  <c r="E16" i="1"/>
  <c r="H20" i="1" s="1"/>
  <c r="H21" i="1" s="1"/>
  <c r="B21" i="1"/>
  <c r="A21" i="1"/>
  <c r="B17" i="1"/>
  <c r="A17" i="1"/>
  <c r="F12" i="1"/>
  <c r="E12" i="1"/>
  <c r="D12" i="1"/>
  <c r="C12" i="1"/>
  <c r="B12" i="1"/>
  <c r="F2" i="1"/>
  <c r="F3" i="1"/>
  <c r="F4" i="1"/>
  <c r="F5" i="1"/>
  <c r="F6" i="1"/>
  <c r="F7" i="1"/>
  <c r="F8" i="1"/>
  <c r="F9" i="1"/>
  <c r="F10" i="1"/>
  <c r="F11" i="1"/>
  <c r="E3" i="1"/>
  <c r="E4" i="1"/>
  <c r="E5" i="1"/>
  <c r="E7" i="1"/>
  <c r="E8" i="1"/>
  <c r="E9" i="1"/>
  <c r="E10" i="1"/>
  <c r="E11" i="1"/>
  <c r="E2" i="1"/>
  <c r="D4" i="1"/>
  <c r="D5" i="1"/>
  <c r="D6" i="1"/>
  <c r="D7" i="1"/>
  <c r="D8" i="1"/>
  <c r="D9" i="1"/>
  <c r="D10" i="1"/>
  <c r="D11" i="1"/>
  <c r="D3" i="1"/>
  <c r="D2" i="1"/>
  <c r="B29" i="1" l="1"/>
  <c r="A28" i="1"/>
  <c r="A30" i="1"/>
  <c r="B27" i="1"/>
  <c r="B30" i="1"/>
  <c r="A29" i="1"/>
  <c r="B28" i="1"/>
  <c r="B31" i="1"/>
  <c r="A31" i="1"/>
</calcChain>
</file>

<file path=xl/sharedStrings.xml><?xml version="1.0" encoding="utf-8"?>
<sst xmlns="http://schemas.openxmlformats.org/spreadsheetml/2006/main" count="32" uniqueCount="30">
  <si>
    <t>x</t>
  </si>
  <si>
    <t>y</t>
  </si>
  <si>
    <t>xy</t>
  </si>
  <si>
    <t>Среднее значение</t>
  </si>
  <si>
    <t>Выборочные 
средние</t>
  </si>
  <si>
    <t>Исправленные 
средние
квадратичные</t>
  </si>
  <si>
    <r>
      <rPr>
        <sz val="14"/>
        <color theme="1"/>
        <rFont val="Calibri"/>
        <family val="2"/>
        <charset val="204"/>
        <scheme val="minor"/>
      </rPr>
      <t>S</t>
    </r>
    <r>
      <rPr>
        <vertAlign val="subscript"/>
        <sz val="14"/>
        <color theme="1"/>
        <rFont val="Calibri"/>
        <family val="2"/>
        <charset val="204"/>
        <scheme val="minor"/>
      </rPr>
      <t>y испр</t>
    </r>
  </si>
  <si>
    <r>
      <t>S</t>
    </r>
    <r>
      <rPr>
        <vertAlign val="subscript"/>
        <sz val="14"/>
        <color theme="1"/>
        <rFont val="Calibri"/>
        <family val="2"/>
        <charset val="204"/>
        <scheme val="minor"/>
      </rPr>
      <t>x</t>
    </r>
    <r>
      <rPr>
        <sz val="14"/>
        <color theme="1"/>
        <rFont val="Calibri"/>
        <family val="2"/>
        <charset val="204"/>
        <scheme val="minor"/>
      </rPr>
      <t xml:space="preserve"> </t>
    </r>
    <r>
      <rPr>
        <vertAlign val="subscript"/>
        <sz val="14"/>
        <color theme="1"/>
        <rFont val="Calibri"/>
        <family val="2"/>
        <charset val="204"/>
        <scheme val="minor"/>
      </rPr>
      <t>испр</t>
    </r>
  </si>
  <si>
    <r>
      <t>x</t>
    </r>
    <r>
      <rPr>
        <vertAlign val="superscript"/>
        <sz val="14"/>
        <color theme="1"/>
        <rFont val="Calibri"/>
        <family val="2"/>
        <scheme val="minor"/>
      </rPr>
      <t>2</t>
    </r>
  </si>
  <si>
    <r>
      <t>y</t>
    </r>
    <r>
      <rPr>
        <vertAlign val="superscript"/>
        <sz val="14"/>
        <color theme="1"/>
        <rFont val="Calibri"/>
        <family val="2"/>
        <scheme val="minor"/>
      </rPr>
      <t>2</t>
    </r>
  </si>
  <si>
    <r>
      <t>S</t>
    </r>
    <r>
      <rPr>
        <vertAlign val="subscript"/>
        <sz val="14"/>
        <color theme="1"/>
        <rFont val="Calibri"/>
        <family val="2"/>
        <scheme val="minor"/>
      </rPr>
      <t>y</t>
    </r>
    <r>
      <rPr>
        <vertAlign val="superscript"/>
        <sz val="14"/>
        <color theme="1"/>
        <rFont val="Calibri"/>
        <family val="2"/>
        <scheme val="minor"/>
      </rPr>
      <t>2</t>
    </r>
  </si>
  <si>
    <r>
      <t>S</t>
    </r>
    <r>
      <rPr>
        <vertAlign val="subscript"/>
        <sz val="14"/>
        <color theme="1"/>
        <rFont val="Calibri"/>
        <family val="2"/>
        <scheme val="minor"/>
      </rPr>
      <t>x</t>
    </r>
    <r>
      <rPr>
        <vertAlign val="superscript"/>
        <sz val="14"/>
        <color theme="1"/>
        <rFont val="Calibri"/>
        <family val="2"/>
        <scheme val="minor"/>
      </rPr>
      <t>2</t>
    </r>
  </si>
  <si>
    <t>Коэффициент
корреляции</t>
  </si>
  <si>
    <r>
      <t>r</t>
    </r>
    <r>
      <rPr>
        <vertAlign val="subscript"/>
        <sz val="12"/>
        <color theme="1"/>
        <rFont val="Calibri"/>
        <family val="2"/>
        <charset val="204"/>
        <scheme val="minor"/>
      </rPr>
      <t>xy</t>
    </r>
  </si>
  <si>
    <t>Вспомогательные данные</t>
  </si>
  <si>
    <t>n</t>
  </si>
  <si>
    <t>Уровень значимости</t>
  </si>
  <si>
    <t>Проверка значимости коэффициента корреляции</t>
  </si>
  <si>
    <t>Стандартная ошибка</t>
  </si>
  <si>
    <t>t-статистика</t>
  </si>
  <si>
    <t>Критическое значение t-статистика</t>
  </si>
  <si>
    <t>Вывод</t>
  </si>
  <si>
    <t>Коэффициент
детерминации</t>
  </si>
  <si>
    <r>
      <t>R</t>
    </r>
    <r>
      <rPr>
        <vertAlign val="superscript"/>
        <sz val="12"/>
        <color theme="1"/>
        <rFont val="Calibri"/>
        <family val="2"/>
        <charset val="204"/>
        <scheme val="minor"/>
      </rPr>
      <t>2</t>
    </r>
    <r>
      <rPr>
        <vertAlign val="subscript"/>
        <sz val="12"/>
        <color theme="1"/>
        <rFont val="Calibri"/>
        <family val="2"/>
        <charset val="204"/>
        <scheme val="minor"/>
      </rPr>
      <t>xy</t>
    </r>
  </si>
  <si>
    <t>Коэффициенты 
регрессии</t>
  </si>
  <si>
    <t>a</t>
  </si>
  <si>
    <t>b</t>
  </si>
  <si>
    <t>Расчет параметров регрессии с помощью статистических функций Excel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</si>
  <si>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xy</t>
    </r>
  </si>
  <si>
    <t>Линейн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</si>
</sst>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vertAlign val="subscript"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vertAlign val="subscript"/>
      <sz val="12"/>
      <color theme="1"/>
      <name val="Calibri"/>
      <family val="2"/>
      <charset val="204"/>
      <scheme val="minor"/>
    </font>
    <font>
      <sz val="11"/>
      <color theme="9" tint="-0.499984740745262"/>
      <name val="Calibri"/>
      <family val="2"/>
      <scheme val="minor"/>
    </font>
    <font>
      <vertAlign val="superscript"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6" fillId="0" borderId="1" xfId="0" applyFont="1" applyBorder="1"/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kk-KZ" b="1">
                <a:solidFill>
                  <a:schemeClr val="tx1"/>
                </a:solidFill>
                <a:latin typeface="+mn-lt"/>
                <a:cs typeface="Times New Roman" panose="02020603050405020304" pitchFamily="18" charset="0"/>
              </a:rPr>
              <a:t>Линейная регрессия</a:t>
            </a:r>
            <a:endParaRPr lang="ru-RU" b="1">
              <a:solidFill>
                <a:schemeClr val="tx1"/>
              </a:solidFill>
              <a:latin typeface="+mn-lt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389181545968726"/>
          <c:y val="0.11816801606737623"/>
          <c:w val="0.62273668256256698"/>
          <c:h val="0.73257431738486689"/>
        </c:manualLayout>
      </c:layout>
      <c:scatterChart>
        <c:scatterStyle val="lineMarker"/>
        <c:varyColors val="0"/>
        <c:ser>
          <c:idx val="0"/>
          <c:order val="0"/>
          <c:tx>
            <c:v>y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Лист1!$B$2:$B$11</c:f>
              <c:numCache>
                <c:formatCode>General</c:formatCode>
                <c:ptCount val="10"/>
                <c:pt idx="0">
                  <c:v>36</c:v>
                </c:pt>
                <c:pt idx="1">
                  <c:v>28</c:v>
                </c:pt>
                <c:pt idx="2">
                  <c:v>43</c:v>
                </c:pt>
                <c:pt idx="3">
                  <c:v>52</c:v>
                </c:pt>
                <c:pt idx="4">
                  <c:v>51</c:v>
                </c:pt>
                <c:pt idx="5">
                  <c:v>54</c:v>
                </c:pt>
                <c:pt idx="6">
                  <c:v>25</c:v>
                </c:pt>
                <c:pt idx="7">
                  <c:v>37</c:v>
                </c:pt>
                <c:pt idx="8">
                  <c:v>51</c:v>
                </c:pt>
                <c:pt idx="9">
                  <c:v>29</c:v>
                </c:pt>
              </c:numCache>
            </c:numRef>
          </c:xVal>
          <c:yVal>
            <c:numRef>
              <c:f>Лист1!$C$2:$C$11</c:f>
              <c:numCache>
                <c:formatCode>General</c:formatCode>
                <c:ptCount val="10"/>
                <c:pt idx="0">
                  <c:v>85</c:v>
                </c:pt>
                <c:pt idx="1">
                  <c:v>60</c:v>
                </c:pt>
                <c:pt idx="2">
                  <c:v>99</c:v>
                </c:pt>
                <c:pt idx="3">
                  <c:v>117</c:v>
                </c:pt>
                <c:pt idx="4">
                  <c:v>118</c:v>
                </c:pt>
                <c:pt idx="5">
                  <c:v>125</c:v>
                </c:pt>
                <c:pt idx="6">
                  <c:v>56</c:v>
                </c:pt>
                <c:pt idx="7">
                  <c:v>86</c:v>
                </c:pt>
                <c:pt idx="8">
                  <c:v>115</c:v>
                </c:pt>
                <c:pt idx="9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7A-46F7-862B-473FA7790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53455"/>
        <c:axId val="47452975"/>
      </c:scatterChart>
      <c:valAx>
        <c:axId val="47453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 b="1">
                    <a:solidFill>
                      <a:schemeClr val="tx1"/>
                    </a:solidFill>
                  </a:rPr>
                  <a:t>Численность населения </a:t>
                </a:r>
                <a:r>
                  <a:rPr lang="en-US" sz="1200" b="1">
                    <a:solidFill>
                      <a:schemeClr val="tx1"/>
                    </a:solidFill>
                  </a:rPr>
                  <a:t>x</a:t>
                </a:r>
                <a:r>
                  <a:rPr lang="kk-KZ" sz="1200" b="1">
                    <a:solidFill>
                      <a:schemeClr val="tx1"/>
                    </a:solidFill>
                  </a:rPr>
                  <a:t> </a:t>
                </a:r>
                <a:r>
                  <a:rPr lang="en-US" sz="1200" b="1">
                    <a:solidFill>
                      <a:schemeClr val="tx1"/>
                    </a:solidFill>
                  </a:rPr>
                  <a:t>(</a:t>
                </a:r>
                <a:r>
                  <a:rPr lang="kk-KZ" sz="1200" b="1">
                    <a:solidFill>
                      <a:schemeClr val="tx1"/>
                    </a:solidFill>
                  </a:rPr>
                  <a:t>тыс.</a:t>
                </a:r>
                <a:r>
                  <a:rPr lang="kk-KZ" sz="1200" b="1" baseline="0">
                    <a:solidFill>
                      <a:schemeClr val="tx1"/>
                    </a:solidFill>
                  </a:rPr>
                  <a:t> чел.</a:t>
                </a:r>
                <a:r>
                  <a:rPr lang="en-US" sz="1200" b="1">
                    <a:solidFill>
                      <a:schemeClr val="tx1"/>
                    </a:solidFill>
                  </a:rPr>
                  <a:t>)</a:t>
                </a:r>
                <a:endParaRPr lang="ru-RU" sz="12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452975"/>
        <c:crosses val="autoZero"/>
        <c:crossBetween val="midCat"/>
      </c:valAx>
      <c:valAx>
        <c:axId val="4745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k-KZ" sz="1200" b="1">
                    <a:solidFill>
                      <a:schemeClr val="tx1"/>
                    </a:solidFill>
                  </a:rPr>
                  <a:t>Объем</a:t>
                </a:r>
                <a:r>
                  <a:rPr lang="kk-KZ" sz="1200" b="1" baseline="0">
                    <a:solidFill>
                      <a:schemeClr val="tx1"/>
                    </a:solidFill>
                  </a:rPr>
                  <a:t>  производтсва </a:t>
                </a:r>
                <a:r>
                  <a:rPr lang="en-US" sz="1200" b="1" baseline="0">
                    <a:solidFill>
                      <a:schemeClr val="tx1"/>
                    </a:solidFill>
                  </a:rPr>
                  <a:t>(</a:t>
                </a:r>
                <a:r>
                  <a:rPr lang="kk-KZ" sz="1200" b="1" baseline="0">
                    <a:solidFill>
                      <a:schemeClr val="tx1"/>
                    </a:solidFill>
                  </a:rPr>
                  <a:t>тыс. ед.</a:t>
                </a:r>
                <a:r>
                  <a:rPr lang="en-US" sz="1200" b="1" baseline="0">
                    <a:solidFill>
                      <a:schemeClr val="tx1"/>
                    </a:solidFill>
                  </a:rPr>
                  <a:t>)</a:t>
                </a:r>
                <a:endParaRPr lang="ru-RU" sz="12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4534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364418067144603"/>
          <c:y val="0.47658571293046198"/>
          <c:w val="0.2089490435317207"/>
          <c:h val="0.131579868305935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666750</xdr:colOff>
      <xdr:row>18</xdr:row>
      <xdr:rowOff>0</xdr:rowOff>
    </xdr:from>
    <xdr:to>
      <xdr:col>20</xdr:col>
      <xdr:colOff>400050</xdr:colOff>
      <xdr:row>32</xdr:row>
      <xdr:rowOff>57150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2EAD7A0-9115-B07C-4A76-3DBB6C47C2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G29" sqref="G29"/>
    </sheetView>
  </sheetViews>
  <sheetFormatPr defaultRowHeight="15" x14ac:dyDescent="0.25"/>
  <cols>
    <col min="1" max="1" width="14.5703125" customWidth="1"/>
    <col min="2" max="2" width="9.5703125" customWidth="1"/>
    <col min="5" max="5" width="13.85546875" bestFit="1" customWidth="1"/>
    <col min="8" max="8" width="13.140625" bestFit="1" customWidth="1"/>
    <col min="12" max="12" width="10.140625" customWidth="1"/>
  </cols>
  <sheetData>
    <row r="1" spans="1:14" ht="21" x14ac:dyDescent="0.3">
      <c r="A1" s="1"/>
      <c r="B1" s="8" t="s">
        <v>0</v>
      </c>
      <c r="C1" s="8" t="s">
        <v>1</v>
      </c>
      <c r="D1" s="8" t="s">
        <v>2</v>
      </c>
      <c r="E1" s="8" t="s">
        <v>8</v>
      </c>
      <c r="F1" s="8" t="s">
        <v>9</v>
      </c>
    </row>
    <row r="2" spans="1:14" x14ac:dyDescent="0.25">
      <c r="A2" s="1">
        <v>1</v>
      </c>
      <c r="B2" s="1">
        <v>36</v>
      </c>
      <c r="C2" s="1">
        <v>85</v>
      </c>
      <c r="D2" s="1">
        <f>B2*C2</f>
        <v>3060</v>
      </c>
      <c r="E2" s="1">
        <f>B2^2</f>
        <v>1296</v>
      </c>
      <c r="F2" s="1">
        <f>C2^2</f>
        <v>7225</v>
      </c>
    </row>
    <row r="3" spans="1:14" x14ac:dyDescent="0.25">
      <c r="A3" s="1">
        <v>2</v>
      </c>
      <c r="B3" s="1">
        <v>28</v>
      </c>
      <c r="C3" s="1">
        <v>60</v>
      </c>
      <c r="D3" s="1">
        <f>B3*C3</f>
        <v>1680</v>
      </c>
      <c r="E3" s="1">
        <f t="shared" ref="E3:F11" si="0">B3^2</f>
        <v>784</v>
      </c>
      <c r="F3" s="1">
        <f t="shared" si="0"/>
        <v>3600</v>
      </c>
    </row>
    <row r="4" spans="1:14" x14ac:dyDescent="0.25">
      <c r="A4" s="1">
        <v>3</v>
      </c>
      <c r="B4" s="1">
        <v>43</v>
      </c>
      <c r="C4" s="1">
        <v>99</v>
      </c>
      <c r="D4" s="1">
        <f t="shared" ref="D4:D11" si="1">B4*C4</f>
        <v>4257</v>
      </c>
      <c r="E4" s="1">
        <f t="shared" si="0"/>
        <v>1849</v>
      </c>
      <c r="F4" s="1">
        <f t="shared" si="0"/>
        <v>9801</v>
      </c>
    </row>
    <row r="5" spans="1:14" x14ac:dyDescent="0.25">
      <c r="A5" s="1">
        <v>4</v>
      </c>
      <c r="B5" s="1">
        <v>52</v>
      </c>
      <c r="C5" s="1">
        <v>117</v>
      </c>
      <c r="D5" s="1">
        <f t="shared" si="1"/>
        <v>6084</v>
      </c>
      <c r="E5" s="1">
        <f t="shared" si="0"/>
        <v>2704</v>
      </c>
      <c r="F5" s="1">
        <f t="shared" si="0"/>
        <v>13689</v>
      </c>
    </row>
    <row r="6" spans="1:14" x14ac:dyDescent="0.25">
      <c r="A6" s="1">
        <v>5</v>
      </c>
      <c r="B6" s="1">
        <v>51</v>
      </c>
      <c r="C6" s="1">
        <v>118</v>
      </c>
      <c r="D6" s="1">
        <f t="shared" si="1"/>
        <v>6018</v>
      </c>
      <c r="E6" s="1">
        <f>B6^2</f>
        <v>2601</v>
      </c>
      <c r="F6" s="1">
        <f t="shared" si="0"/>
        <v>13924</v>
      </c>
    </row>
    <row r="7" spans="1:14" x14ac:dyDescent="0.25">
      <c r="A7" s="1">
        <v>6</v>
      </c>
      <c r="B7" s="1">
        <v>54</v>
      </c>
      <c r="C7" s="1">
        <v>125</v>
      </c>
      <c r="D7" s="1">
        <f t="shared" si="1"/>
        <v>6750</v>
      </c>
      <c r="E7" s="1">
        <f t="shared" si="0"/>
        <v>2916</v>
      </c>
      <c r="F7" s="1">
        <f t="shared" si="0"/>
        <v>15625</v>
      </c>
    </row>
    <row r="8" spans="1:14" x14ac:dyDescent="0.25">
      <c r="A8" s="1">
        <v>7</v>
      </c>
      <c r="B8" s="1">
        <v>25</v>
      </c>
      <c r="C8" s="1">
        <v>56</v>
      </c>
      <c r="D8" s="1">
        <f t="shared" si="1"/>
        <v>1400</v>
      </c>
      <c r="E8" s="1">
        <f t="shared" si="0"/>
        <v>625</v>
      </c>
      <c r="F8" s="1">
        <f t="shared" si="0"/>
        <v>3136</v>
      </c>
    </row>
    <row r="9" spans="1:14" x14ac:dyDescent="0.25">
      <c r="A9" s="1">
        <v>8</v>
      </c>
      <c r="B9" s="1">
        <v>37</v>
      </c>
      <c r="C9" s="1">
        <v>86</v>
      </c>
      <c r="D9" s="1">
        <f t="shared" si="1"/>
        <v>3182</v>
      </c>
      <c r="E9" s="1">
        <f t="shared" si="0"/>
        <v>1369</v>
      </c>
      <c r="F9" s="1">
        <f t="shared" si="0"/>
        <v>7396</v>
      </c>
    </row>
    <row r="10" spans="1:14" x14ac:dyDescent="0.25">
      <c r="A10" s="1">
        <v>9</v>
      </c>
      <c r="B10" s="1">
        <v>51</v>
      </c>
      <c r="C10" s="1">
        <v>115</v>
      </c>
      <c r="D10" s="1">
        <f t="shared" si="1"/>
        <v>5865</v>
      </c>
      <c r="E10" s="1">
        <f t="shared" si="0"/>
        <v>2601</v>
      </c>
      <c r="F10" s="1">
        <f t="shared" si="0"/>
        <v>13225</v>
      </c>
    </row>
    <row r="11" spans="1:14" x14ac:dyDescent="0.25">
      <c r="A11" s="1">
        <v>10</v>
      </c>
      <c r="B11" s="1">
        <v>29</v>
      </c>
      <c r="C11" s="1">
        <v>68</v>
      </c>
      <c r="D11" s="1">
        <f t="shared" si="1"/>
        <v>1972</v>
      </c>
      <c r="E11" s="1">
        <f t="shared" si="0"/>
        <v>841</v>
      </c>
      <c r="F11" s="1">
        <f t="shared" si="0"/>
        <v>4624</v>
      </c>
    </row>
    <row r="12" spans="1:14" ht="26.25" customHeight="1" x14ac:dyDescent="0.25">
      <c r="A12" s="13" t="s">
        <v>3</v>
      </c>
      <c r="B12" s="1">
        <f>AVERAGE(B2:B11)</f>
        <v>40.6</v>
      </c>
      <c r="C12" s="1">
        <f>AVERAGE(C2:C11)</f>
        <v>92.9</v>
      </c>
      <c r="D12" s="1">
        <f>AVERAGE(D2:D11)</f>
        <v>4026.8</v>
      </c>
      <c r="E12" s="1">
        <f>AVERAGE(E2:E11)</f>
        <v>1758.6</v>
      </c>
      <c r="F12" s="1">
        <f>AVERAGE(F2:F11)</f>
        <v>9224.5</v>
      </c>
    </row>
    <row r="15" spans="1:14" s="11" customFormat="1" ht="37.5" customHeight="1" x14ac:dyDescent="0.25">
      <c r="A15" s="9" t="s">
        <v>4</v>
      </c>
      <c r="B15" s="9"/>
      <c r="D15" s="9" t="s">
        <v>12</v>
      </c>
      <c r="E15" s="9"/>
      <c r="G15" s="9" t="s">
        <v>22</v>
      </c>
      <c r="H15" s="9"/>
      <c r="L15" s="9" t="s">
        <v>14</v>
      </c>
      <c r="M15" s="9"/>
      <c r="N15" s="9"/>
    </row>
    <row r="16" spans="1:14" s="11" customFormat="1" ht="21.75" x14ac:dyDescent="0.35">
      <c r="A16" s="8" t="s">
        <v>11</v>
      </c>
      <c r="B16" s="8" t="s">
        <v>10</v>
      </c>
      <c r="D16" s="15" t="s">
        <v>13</v>
      </c>
      <c r="E16" s="15">
        <f>(D12-B12*C12)/SQRT(A17*B17)</f>
        <v>0.99665908974957085</v>
      </c>
      <c r="G16" s="15" t="s">
        <v>23</v>
      </c>
      <c r="H16" s="15">
        <f>E16^2</f>
        <v>0.99332934118044314</v>
      </c>
      <c r="L16" s="9" t="s">
        <v>15</v>
      </c>
      <c r="M16" s="9"/>
      <c r="N16" s="14">
        <v>10</v>
      </c>
    </row>
    <row r="17" spans="1:14" x14ac:dyDescent="0.25">
      <c r="A17" s="1">
        <f>E12-B12^2</f>
        <v>110.23999999999978</v>
      </c>
      <c r="B17" s="1">
        <f>F12-C12^2</f>
        <v>594.08999999999833</v>
      </c>
      <c r="L17" s="2" t="s">
        <v>16</v>
      </c>
      <c r="M17" s="2"/>
      <c r="N17">
        <v>0.05</v>
      </c>
    </row>
    <row r="19" spans="1:14" ht="48.75" customHeight="1" x14ac:dyDescent="0.25">
      <c r="A19" s="6" t="s">
        <v>5</v>
      </c>
      <c r="B19" s="10"/>
      <c r="D19" s="4" t="s">
        <v>17</v>
      </c>
      <c r="E19" s="4"/>
      <c r="F19" s="4"/>
      <c r="G19" s="4"/>
      <c r="H19" s="4"/>
      <c r="J19" s="3" t="s">
        <v>24</v>
      </c>
      <c r="K19" s="4"/>
      <c r="L19" s="7"/>
    </row>
    <row r="20" spans="1:14" ht="20.25" x14ac:dyDescent="0.35">
      <c r="A20" s="12" t="s">
        <v>7</v>
      </c>
      <c r="B20" s="12" t="s">
        <v>6</v>
      </c>
      <c r="D20" s="16" t="s">
        <v>18</v>
      </c>
      <c r="E20" s="16"/>
      <c r="F20" s="16"/>
      <c r="G20" s="16"/>
      <c r="H20" s="1">
        <f>SQRT((1-E16^2)/(N16-2))</f>
        <v>2.887615543046906E-2</v>
      </c>
      <c r="J20" s="1" t="s">
        <v>26</v>
      </c>
      <c r="K20" s="1">
        <f>(D12-B12*C12)/(E12-B12^2)</f>
        <v>2.3136792452830228</v>
      </c>
    </row>
    <row r="21" spans="1:14" ht="15" customHeight="1" x14ac:dyDescent="0.25">
      <c r="A21" s="1">
        <f>STDEV(B2:B11)</f>
        <v>11.067469850371811</v>
      </c>
      <c r="B21" s="1">
        <f>STDEV(C2:C11)</f>
        <v>25.692411330974743</v>
      </c>
      <c r="D21" s="16" t="s">
        <v>19</v>
      </c>
      <c r="E21" s="16"/>
      <c r="F21" s="16"/>
      <c r="G21" s="16"/>
      <c r="H21" s="1">
        <f>E16/H20</f>
        <v>34.51495099994969</v>
      </c>
      <c r="J21" s="1" t="s">
        <v>25</v>
      </c>
      <c r="K21" s="1">
        <f>C12-K20*B12</f>
        <v>-1.0353773584907202</v>
      </c>
    </row>
    <row r="22" spans="1:14" ht="15" customHeight="1" x14ac:dyDescent="0.25">
      <c r="D22" s="16" t="s">
        <v>20</v>
      </c>
      <c r="E22" s="16"/>
      <c r="F22" s="16"/>
      <c r="G22" s="16"/>
      <c r="H22" s="1">
        <f>TINV(N17,N16-1-1)</f>
        <v>2.3060041352041671</v>
      </c>
    </row>
    <row r="23" spans="1:14" x14ac:dyDescent="0.25">
      <c r="D23" s="16" t="s">
        <v>21</v>
      </c>
      <c r="E23" s="16"/>
      <c r="F23" s="16"/>
      <c r="G23" s="16"/>
      <c r="H23" s="17" t="str">
        <f>IF(H21&gt;H22,"Значим","Незначим")</f>
        <v>Значим</v>
      </c>
    </row>
    <row r="25" spans="1:14" x14ac:dyDescent="0.25">
      <c r="A25" s="5" t="s">
        <v>27</v>
      </c>
      <c r="B25" s="5"/>
      <c r="C25" s="5"/>
      <c r="D25" s="5"/>
      <c r="E25" s="5"/>
      <c r="F25" s="5"/>
      <c r="G25" s="5"/>
    </row>
    <row r="26" spans="1:14" x14ac:dyDescent="0.25">
      <c r="A26" s="5" t="s">
        <v>29</v>
      </c>
      <c r="B26" s="5"/>
    </row>
    <row r="27" spans="1:14" ht="18" x14ac:dyDescent="0.35">
      <c r="A27" s="1">
        <f t="array" ref="A27:B31">LINEST(C2:C11,B2:B11,1,1)</f>
        <v>2.3136792452830184</v>
      </c>
      <c r="B27" s="1">
        <v>-1.0353773584905497</v>
      </c>
      <c r="D27" s="1" t="s">
        <v>28</v>
      </c>
      <c r="E27" s="1">
        <f>CORREL(B2:B11,C2:C11)</f>
        <v>0.99665908974956874</v>
      </c>
    </row>
    <row r="28" spans="1:14" x14ac:dyDescent="0.25">
      <c r="A28" s="1">
        <v>6.7034116469908089E-2</v>
      </c>
      <c r="B28" s="1">
        <v>2.8111202526585117</v>
      </c>
      <c r="D28" s="1" t="s">
        <v>25</v>
      </c>
      <c r="E28" s="1">
        <f>INTERCEPT(C2:C11,B2:B11)</f>
        <v>-1.0353773584905639</v>
      </c>
    </row>
    <row r="29" spans="1:14" x14ac:dyDescent="0.25">
      <c r="A29" s="1">
        <v>0.99332934118043859</v>
      </c>
      <c r="B29" s="1">
        <v>2.2256941889310595</v>
      </c>
      <c r="D29" s="1" t="s">
        <v>26</v>
      </c>
      <c r="E29" s="1">
        <f>SLOPE(C2:C11,B2:B11)</f>
        <v>2.3136792452830188</v>
      </c>
    </row>
    <row r="30" spans="1:14" x14ac:dyDescent="0.25">
      <c r="A30" s="1">
        <v>1191.2818425281253</v>
      </c>
      <c r="B30" s="1">
        <v>8</v>
      </c>
    </row>
    <row r="31" spans="1:14" x14ac:dyDescent="0.25">
      <c r="A31" s="1">
        <v>5901.2702830188673</v>
      </c>
      <c r="B31" s="1">
        <v>39.629716981131899</v>
      </c>
    </row>
  </sheetData>
  <mergeCells count="14">
    <mergeCell ref="J19:K19"/>
    <mergeCell ref="A25:G25"/>
    <mergeCell ref="A26:B26"/>
    <mergeCell ref="D19:H19"/>
    <mergeCell ref="D20:G20"/>
    <mergeCell ref="D21:G21"/>
    <mergeCell ref="D22:G22"/>
    <mergeCell ref="D23:G23"/>
    <mergeCell ref="G15:H15"/>
    <mergeCell ref="A15:B15"/>
    <mergeCell ref="D15:E15"/>
    <mergeCell ref="L15:N15"/>
    <mergeCell ref="L16:M16"/>
    <mergeCell ref="L17:M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LGN</dc:creator>
  <cp:lastModifiedBy>Darkholm Van</cp:lastModifiedBy>
  <dcterms:created xsi:type="dcterms:W3CDTF">2015-06-05T18:19:34Z</dcterms:created>
  <dcterms:modified xsi:type="dcterms:W3CDTF">2025-10-06T16:42:08Z</dcterms:modified>
</cp:coreProperties>
</file>