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Серик\Desktop\"/>
    </mc:Choice>
  </mc:AlternateContent>
  <xr:revisionPtr revIDLastSave="0" documentId="13_ncr:1_{92F2FF36-1D4A-4C9C-844B-D771733AEB2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0" i="1" l="1"/>
  <c r="E28" i="1"/>
  <c r="E27" i="1"/>
  <c r="E26" i="1"/>
  <c r="A26" i="1" a="1"/>
  <c r="B27" i="1" s="1"/>
  <c r="H21" i="1"/>
  <c r="B20" i="1"/>
  <c r="A20" i="1"/>
  <c r="C11" i="1"/>
  <c r="B11" i="1"/>
  <c r="F10" i="1"/>
  <c r="E10" i="1"/>
  <c r="D10" i="1"/>
  <c r="F9" i="1"/>
  <c r="E9" i="1"/>
  <c r="D9" i="1"/>
  <c r="F8" i="1"/>
  <c r="E8" i="1"/>
  <c r="D8" i="1"/>
  <c r="F7" i="1"/>
  <c r="E7" i="1"/>
  <c r="D7" i="1"/>
  <c r="F6" i="1"/>
  <c r="E6" i="1"/>
  <c r="D6" i="1"/>
  <c r="F5" i="1"/>
  <c r="E5" i="1"/>
  <c r="D5" i="1"/>
  <c r="F4" i="1"/>
  <c r="E4" i="1"/>
  <c r="D4" i="1"/>
  <c r="F3" i="1"/>
  <c r="E3" i="1"/>
  <c r="D3" i="1"/>
  <c r="F2" i="1"/>
  <c r="E2" i="1"/>
  <c r="D2" i="1"/>
  <c r="D11" i="1" l="1"/>
  <c r="E11" i="1"/>
  <c r="A16" i="1" s="1"/>
  <c r="F11" i="1"/>
  <c r="B16" i="1" s="1"/>
  <c r="E15" i="1" s="1"/>
  <c r="K19" i="1"/>
  <c r="K20" i="1" s="1"/>
  <c r="B28" i="1"/>
  <c r="A29" i="1"/>
  <c r="B29" i="1"/>
  <c r="A28" i="1"/>
  <c r="A26" i="1"/>
  <c r="A30" i="1"/>
  <c r="B26" i="1"/>
  <c r="B30" i="1"/>
  <c r="A27" i="1"/>
  <c r="H19" i="1" l="1"/>
  <c r="H20" i="1" s="1"/>
  <c r="H22" i="1" s="1"/>
  <c r="H15" i="1"/>
</calcChain>
</file>

<file path=xl/sharedStrings.xml><?xml version="1.0" encoding="utf-8"?>
<sst xmlns="http://schemas.openxmlformats.org/spreadsheetml/2006/main" count="32" uniqueCount="30">
  <si>
    <t>x</t>
  </si>
  <si>
    <t>y</t>
  </si>
  <si>
    <t>xy</t>
  </si>
  <si>
    <r>
      <t>x</t>
    </r>
    <r>
      <rPr>
        <vertAlign val="superscript"/>
        <sz val="14"/>
        <color theme="1"/>
        <rFont val="Calibri"/>
        <family val="2"/>
        <scheme val="minor"/>
      </rPr>
      <t>2</t>
    </r>
  </si>
  <si>
    <r>
      <t>y</t>
    </r>
    <r>
      <rPr>
        <vertAlign val="superscript"/>
        <sz val="14"/>
        <color theme="1"/>
        <rFont val="Calibri"/>
        <family val="2"/>
        <scheme val="minor"/>
      </rPr>
      <t>2</t>
    </r>
  </si>
  <si>
    <t>Среднее значение</t>
  </si>
  <si>
    <t>Выборочные 
средние</t>
  </si>
  <si>
    <t>Коэффициент
корреляции</t>
  </si>
  <si>
    <t>Коэффициент
детерминации</t>
  </si>
  <si>
    <t>Вспомогательные данные</t>
  </si>
  <si>
    <r>
      <t>S</t>
    </r>
    <r>
      <rPr>
        <vertAlign val="subscript"/>
        <sz val="14"/>
        <color theme="1"/>
        <rFont val="Calibri"/>
        <family val="2"/>
        <scheme val="minor"/>
      </rPr>
      <t>x</t>
    </r>
    <r>
      <rPr>
        <vertAlign val="superscript"/>
        <sz val="14"/>
        <color theme="1"/>
        <rFont val="Calibri"/>
        <family val="2"/>
        <scheme val="minor"/>
      </rPr>
      <t>2</t>
    </r>
  </si>
  <si>
    <r>
      <t>S</t>
    </r>
    <r>
      <rPr>
        <vertAlign val="subscript"/>
        <sz val="14"/>
        <color theme="1"/>
        <rFont val="Calibri"/>
        <family val="2"/>
        <scheme val="minor"/>
      </rPr>
      <t>y</t>
    </r>
    <r>
      <rPr>
        <vertAlign val="superscript"/>
        <sz val="14"/>
        <color theme="1"/>
        <rFont val="Calibri"/>
        <family val="2"/>
        <scheme val="minor"/>
      </rPr>
      <t>2</t>
    </r>
  </si>
  <si>
    <r>
      <t>r</t>
    </r>
    <r>
      <rPr>
        <vertAlign val="subscript"/>
        <sz val="12"/>
        <color theme="1"/>
        <rFont val="Calibri"/>
        <family val="2"/>
        <charset val="204"/>
        <scheme val="minor"/>
      </rPr>
      <t>xy</t>
    </r>
  </si>
  <si>
    <r>
      <t>R</t>
    </r>
    <r>
      <rPr>
        <vertAlign val="superscript"/>
        <sz val="12"/>
        <color theme="1"/>
        <rFont val="Calibri"/>
        <family val="2"/>
        <charset val="204"/>
        <scheme val="minor"/>
      </rPr>
      <t>2</t>
    </r>
    <r>
      <rPr>
        <vertAlign val="subscript"/>
        <sz val="12"/>
        <color theme="1"/>
        <rFont val="Calibri"/>
        <family val="2"/>
        <charset val="204"/>
        <scheme val="minor"/>
      </rPr>
      <t>xy</t>
    </r>
  </si>
  <si>
    <t>n</t>
  </si>
  <si>
    <t>Уровень значимости</t>
  </si>
  <si>
    <t>Исправленные 
средние
квадратичные</t>
  </si>
  <si>
    <t>Проверка значимости коэффициента корреляции</t>
  </si>
  <si>
    <t>Коэффициенты 
регрессии</t>
  </si>
  <si>
    <r>
      <t>S</t>
    </r>
    <r>
      <rPr>
        <vertAlign val="subscript"/>
        <sz val="14"/>
        <color theme="1"/>
        <rFont val="Calibri"/>
        <family val="2"/>
        <charset val="204"/>
        <scheme val="minor"/>
      </rPr>
      <t>x</t>
    </r>
    <r>
      <rPr>
        <sz val="14"/>
        <color theme="1"/>
        <rFont val="Calibri"/>
        <family val="2"/>
        <charset val="204"/>
        <scheme val="minor"/>
      </rPr>
      <t xml:space="preserve"> </t>
    </r>
    <r>
      <rPr>
        <vertAlign val="subscript"/>
        <sz val="14"/>
        <color theme="1"/>
        <rFont val="Calibri"/>
        <family val="2"/>
        <charset val="204"/>
        <scheme val="minor"/>
      </rPr>
      <t>испр</t>
    </r>
  </si>
  <si>
    <r>
      <rPr>
        <sz val="14"/>
        <color theme="1"/>
        <rFont val="Calibri"/>
        <family val="2"/>
        <charset val="204"/>
        <scheme val="minor"/>
      </rPr>
      <t>S</t>
    </r>
    <r>
      <rPr>
        <vertAlign val="subscript"/>
        <sz val="14"/>
        <color theme="1"/>
        <rFont val="Calibri"/>
        <family val="2"/>
        <charset val="204"/>
        <scheme val="minor"/>
      </rPr>
      <t>y испр</t>
    </r>
  </si>
  <si>
    <t>Стандартная ошибка</t>
  </si>
  <si>
    <t>b</t>
  </si>
  <si>
    <t>t-статистика</t>
  </si>
  <si>
    <t>a</t>
  </si>
  <si>
    <t>Критическое значение t-статистика</t>
  </si>
  <si>
    <t>Вывод</t>
  </si>
  <si>
    <t>Расчет параметров регрессии с помощью статистических функций Excel</t>
  </si>
  <si>
    <t>Линейн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</si>
  <si>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xy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</si>
</sst>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vertAlign val="subscript"/>
      <sz val="12"/>
      <color theme="1"/>
      <name val="Calibri"/>
      <family val="2"/>
      <charset val="204"/>
      <scheme val="minor"/>
    </font>
    <font>
      <vertAlign val="superscript"/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vertAlign val="subscript"/>
      <sz val="14"/>
      <color theme="1"/>
      <name val="Calibri"/>
      <family val="2"/>
      <charset val="204"/>
      <scheme val="minor"/>
    </font>
    <font>
      <sz val="11"/>
      <color theme="9" tint="-0.499984740745262"/>
      <name val="Calibri"/>
      <family val="2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0" fillId="0" borderId="1" xfId="0" applyFont="1" applyBorder="1"/>
    <xf numFmtId="0" fontId="1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kk-KZ" b="1">
                <a:solidFill>
                  <a:schemeClr val="tx1"/>
                </a:solidFill>
                <a:latin typeface="+mn-lt"/>
                <a:cs typeface="Times New Roman" panose="02020603050405020304" pitchFamily="18" charset="0"/>
              </a:rPr>
              <a:t>Линейная регрессия</a:t>
            </a:r>
            <a:endParaRPr lang="ru-RU" b="1">
              <a:solidFill>
                <a:schemeClr val="tx1"/>
              </a:solidFill>
              <a:latin typeface="+mn-lt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389181545968726"/>
          <c:y val="0.11816801606737623"/>
          <c:w val="0.62273668256256698"/>
          <c:h val="0.73257431738486689"/>
        </c:manualLayout>
      </c:layout>
      <c:scatterChart>
        <c:scatterStyle val="lineMarker"/>
        <c:varyColors val="0"/>
        <c:ser>
          <c:idx val="0"/>
          <c:order val="0"/>
          <c:tx>
            <c:v>y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402988815587242"/>
                  <c:y val="-6.273426348022286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KZ"/>
                </a:p>
              </c:txPr>
            </c:trendlineLbl>
          </c:trendline>
          <c:xVal>
            <c:numRef>
              <c:f>Sheet1!$B$2:$B$10</c:f>
              <c:numCache>
                <c:formatCode>General</c:formatCode>
                <c:ptCount val="9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18</c:v>
                </c:pt>
                <c:pt idx="4">
                  <c:v>20</c:v>
                </c:pt>
                <c:pt idx="5">
                  <c:v>22</c:v>
                </c:pt>
                <c:pt idx="6">
                  <c:v>24</c:v>
                </c:pt>
                <c:pt idx="7">
                  <c:v>25</c:v>
                </c:pt>
                <c:pt idx="8">
                  <c:v>27</c:v>
                </c:pt>
              </c:numCache>
            </c:numRef>
          </c:xVal>
          <c:yVal>
            <c:numRef>
              <c:f>Sheet1!$C$2:$C$10</c:f>
              <c:numCache>
                <c:formatCode>General</c:formatCode>
                <c:ptCount val="9"/>
                <c:pt idx="0">
                  <c:v>15</c:v>
                </c:pt>
                <c:pt idx="1">
                  <c:v>17</c:v>
                </c:pt>
                <c:pt idx="2">
                  <c:v>21</c:v>
                </c:pt>
                <c:pt idx="3">
                  <c:v>20</c:v>
                </c:pt>
                <c:pt idx="4">
                  <c:v>28</c:v>
                </c:pt>
                <c:pt idx="5">
                  <c:v>33</c:v>
                </c:pt>
                <c:pt idx="6">
                  <c:v>34</c:v>
                </c:pt>
                <c:pt idx="7">
                  <c:v>32</c:v>
                </c:pt>
                <c:pt idx="8">
                  <c:v>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C24-4368-A4B4-194B47E36B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53455"/>
        <c:axId val="47452975"/>
      </c:scatterChart>
      <c:valAx>
        <c:axId val="47453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 b="1">
                    <a:solidFill>
                      <a:schemeClr val="tx1"/>
                    </a:solidFill>
                  </a:rPr>
                  <a:t>Численность населения </a:t>
                </a:r>
                <a:r>
                  <a:rPr lang="en-US" sz="1200" b="1">
                    <a:solidFill>
                      <a:schemeClr val="tx1"/>
                    </a:solidFill>
                  </a:rPr>
                  <a:t>x</a:t>
                </a:r>
                <a:r>
                  <a:rPr lang="kk-KZ" sz="1200" b="1">
                    <a:solidFill>
                      <a:schemeClr val="tx1"/>
                    </a:solidFill>
                  </a:rPr>
                  <a:t> </a:t>
                </a:r>
                <a:r>
                  <a:rPr lang="en-US" sz="1200" b="1">
                    <a:solidFill>
                      <a:schemeClr val="tx1"/>
                    </a:solidFill>
                  </a:rPr>
                  <a:t>(</a:t>
                </a:r>
                <a:r>
                  <a:rPr lang="kk-KZ" sz="1200" b="1">
                    <a:solidFill>
                      <a:schemeClr val="tx1"/>
                    </a:solidFill>
                  </a:rPr>
                  <a:t>тыс.</a:t>
                </a:r>
                <a:r>
                  <a:rPr lang="kk-KZ" sz="1200" b="1" baseline="0">
                    <a:solidFill>
                      <a:schemeClr val="tx1"/>
                    </a:solidFill>
                  </a:rPr>
                  <a:t> чел.</a:t>
                </a:r>
                <a:r>
                  <a:rPr lang="en-US" sz="1200" b="1">
                    <a:solidFill>
                      <a:schemeClr val="tx1"/>
                    </a:solidFill>
                  </a:rPr>
                  <a:t>)</a:t>
                </a:r>
                <a:endParaRPr lang="ru-RU" sz="12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452975"/>
        <c:crosses val="autoZero"/>
        <c:crossBetween val="midCat"/>
      </c:valAx>
      <c:valAx>
        <c:axId val="4745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k-KZ" sz="1200" b="1">
                    <a:solidFill>
                      <a:schemeClr val="tx1"/>
                    </a:solidFill>
                  </a:rPr>
                  <a:t>Объем</a:t>
                </a:r>
                <a:r>
                  <a:rPr lang="kk-KZ" sz="1200" b="1" baseline="0">
                    <a:solidFill>
                      <a:schemeClr val="tx1"/>
                    </a:solidFill>
                  </a:rPr>
                  <a:t>  производтсва </a:t>
                </a:r>
                <a:r>
                  <a:rPr lang="en-US" sz="1200" b="1" baseline="0">
                    <a:solidFill>
                      <a:schemeClr val="tx1"/>
                    </a:solidFill>
                  </a:rPr>
                  <a:t>(</a:t>
                </a:r>
                <a:r>
                  <a:rPr lang="kk-KZ" sz="1200" b="1" baseline="0">
                    <a:solidFill>
                      <a:schemeClr val="tx1"/>
                    </a:solidFill>
                  </a:rPr>
                  <a:t>тыс. ед.</a:t>
                </a:r>
                <a:r>
                  <a:rPr lang="en-US" sz="1200" b="1" baseline="0">
                    <a:solidFill>
                      <a:schemeClr val="tx1"/>
                    </a:solidFill>
                  </a:rPr>
                  <a:t>)</a:t>
                </a:r>
                <a:endParaRPr lang="ru-RU" sz="12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4534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364418067144603"/>
          <c:y val="0.47658571293046198"/>
          <c:w val="0.2089490435317207"/>
          <c:h val="0.131579868305935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561975</xdr:colOff>
      <xdr:row>23</xdr:row>
      <xdr:rowOff>9525</xdr:rowOff>
    </xdr:from>
    <xdr:to>
      <xdr:col>15</xdr:col>
      <xdr:colOff>28575</xdr:colOff>
      <xdr:row>39</xdr:row>
      <xdr:rowOff>180975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7B7F59C-79B5-4412-9FA7-1CCEE0281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&#1057;&#1077;&#1088;&#1080;&#1082;\Desktop\datascience.xlsx" TargetMode="External"/><Relationship Id="rId1" Type="http://schemas.openxmlformats.org/officeDocument/2006/relationships/externalLinkPath" Target="datascie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Лист1"/>
    </sheetNames>
    <sheetDataSet>
      <sheetData sheetId="0">
        <row r="2">
          <cell r="B2">
            <v>36</v>
          </cell>
          <cell r="C2">
            <v>85</v>
          </cell>
        </row>
        <row r="3">
          <cell r="B3">
            <v>28</v>
          </cell>
          <cell r="C3">
            <v>60</v>
          </cell>
        </row>
        <row r="4">
          <cell r="B4">
            <v>43</v>
          </cell>
          <cell r="C4">
            <v>99</v>
          </cell>
        </row>
        <row r="5">
          <cell r="B5">
            <v>52</v>
          </cell>
          <cell r="C5">
            <v>117</v>
          </cell>
        </row>
        <row r="6">
          <cell r="B6">
            <v>51</v>
          </cell>
          <cell r="C6">
            <v>118</v>
          </cell>
        </row>
        <row r="7">
          <cell r="B7">
            <v>54</v>
          </cell>
          <cell r="C7">
            <v>125</v>
          </cell>
        </row>
        <row r="8">
          <cell r="B8">
            <v>25</v>
          </cell>
          <cell r="C8">
            <v>56</v>
          </cell>
        </row>
        <row r="9">
          <cell r="B9">
            <v>37</v>
          </cell>
          <cell r="C9">
            <v>86</v>
          </cell>
        </row>
        <row r="10">
          <cell r="B10">
            <v>51</v>
          </cell>
          <cell r="C10">
            <v>115</v>
          </cell>
        </row>
        <row r="11">
          <cell r="B11">
            <v>29</v>
          </cell>
          <cell r="C11">
            <v>68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D30" sqref="D30"/>
    </sheetView>
  </sheetViews>
  <sheetFormatPr defaultRowHeight="15" x14ac:dyDescent="0.25"/>
  <cols>
    <col min="1" max="1" width="14.5703125" customWidth="1"/>
    <col min="2" max="2" width="9.5703125" customWidth="1"/>
    <col min="5" max="5" width="13.85546875" bestFit="1" customWidth="1"/>
    <col min="8" max="8" width="13.140625" bestFit="1" customWidth="1"/>
    <col min="12" max="12" width="10.140625" customWidth="1"/>
  </cols>
  <sheetData>
    <row r="1" spans="1:14" ht="2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14" x14ac:dyDescent="0.25">
      <c r="A2" s="1">
        <v>1</v>
      </c>
      <c r="B2" s="1">
        <v>11</v>
      </c>
      <c r="C2" s="1">
        <v>15</v>
      </c>
      <c r="D2" s="1">
        <f>B2*C2</f>
        <v>165</v>
      </c>
      <c r="E2" s="1">
        <f>B2^2</f>
        <v>121</v>
      </c>
      <c r="F2" s="1">
        <f>C2^2</f>
        <v>225</v>
      </c>
    </row>
    <row r="3" spans="1:14" x14ac:dyDescent="0.25">
      <c r="A3" s="1">
        <v>2</v>
      </c>
      <c r="B3" s="1">
        <v>13</v>
      </c>
      <c r="C3" s="1">
        <v>17</v>
      </c>
      <c r="D3" s="1">
        <f>B3*C3</f>
        <v>221</v>
      </c>
      <c r="E3" s="1">
        <f t="shared" ref="E3:F10" si="0">B3^2</f>
        <v>169</v>
      </c>
      <c r="F3" s="1">
        <f t="shared" si="0"/>
        <v>289</v>
      </c>
    </row>
    <row r="4" spans="1:14" x14ac:dyDescent="0.25">
      <c r="A4" s="1">
        <v>3</v>
      </c>
      <c r="B4" s="1">
        <v>15</v>
      </c>
      <c r="C4" s="1">
        <v>21</v>
      </c>
      <c r="D4" s="1">
        <f t="shared" ref="D4:D10" si="1">B4*C4</f>
        <v>315</v>
      </c>
      <c r="E4" s="1">
        <f t="shared" si="0"/>
        <v>225</v>
      </c>
      <c r="F4" s="1">
        <f t="shared" si="0"/>
        <v>441</v>
      </c>
    </row>
    <row r="5" spans="1:14" x14ac:dyDescent="0.25">
      <c r="A5" s="1">
        <v>4</v>
      </c>
      <c r="B5" s="1">
        <v>18</v>
      </c>
      <c r="C5" s="1">
        <v>20</v>
      </c>
      <c r="D5" s="1">
        <f t="shared" si="1"/>
        <v>360</v>
      </c>
      <c r="E5" s="1">
        <f t="shared" si="0"/>
        <v>324</v>
      </c>
      <c r="F5" s="1">
        <f t="shared" si="0"/>
        <v>400</v>
      </c>
    </row>
    <row r="6" spans="1:14" x14ac:dyDescent="0.25">
      <c r="A6" s="1">
        <v>5</v>
      </c>
      <c r="B6" s="1">
        <v>20</v>
      </c>
      <c r="C6" s="1">
        <v>28</v>
      </c>
      <c r="D6" s="1">
        <f t="shared" si="1"/>
        <v>560</v>
      </c>
      <c r="E6" s="1">
        <f>B6^2</f>
        <v>400</v>
      </c>
      <c r="F6" s="1">
        <f t="shared" si="0"/>
        <v>784</v>
      </c>
    </row>
    <row r="7" spans="1:14" x14ac:dyDescent="0.25">
      <c r="A7" s="1">
        <v>6</v>
      </c>
      <c r="B7" s="1">
        <v>22</v>
      </c>
      <c r="C7" s="1">
        <v>33</v>
      </c>
      <c r="D7" s="1">
        <f t="shared" si="1"/>
        <v>726</v>
      </c>
      <c r="E7" s="1">
        <f t="shared" si="0"/>
        <v>484</v>
      </c>
      <c r="F7" s="1">
        <f t="shared" si="0"/>
        <v>1089</v>
      </c>
    </row>
    <row r="8" spans="1:14" x14ac:dyDescent="0.25">
      <c r="A8" s="1">
        <v>7</v>
      </c>
      <c r="B8" s="1">
        <v>24</v>
      </c>
      <c r="C8" s="1">
        <v>34</v>
      </c>
      <c r="D8" s="1">
        <f t="shared" si="1"/>
        <v>816</v>
      </c>
      <c r="E8" s="1">
        <f t="shared" si="0"/>
        <v>576</v>
      </c>
      <c r="F8" s="1">
        <f t="shared" si="0"/>
        <v>1156</v>
      </c>
    </row>
    <row r="9" spans="1:14" x14ac:dyDescent="0.25">
      <c r="A9" s="1">
        <v>8</v>
      </c>
      <c r="B9" s="1">
        <v>25</v>
      </c>
      <c r="C9" s="1">
        <v>32</v>
      </c>
      <c r="D9" s="1">
        <f t="shared" si="1"/>
        <v>800</v>
      </c>
      <c r="E9" s="1">
        <f t="shared" si="0"/>
        <v>625</v>
      </c>
      <c r="F9" s="1">
        <f t="shared" si="0"/>
        <v>1024</v>
      </c>
    </row>
    <row r="10" spans="1:14" x14ac:dyDescent="0.25">
      <c r="A10" s="1">
        <v>9</v>
      </c>
      <c r="B10" s="1">
        <v>27</v>
      </c>
      <c r="C10" s="1">
        <v>29</v>
      </c>
      <c r="D10" s="1">
        <f t="shared" si="1"/>
        <v>783</v>
      </c>
      <c r="E10" s="1">
        <f t="shared" si="0"/>
        <v>729</v>
      </c>
      <c r="F10" s="1">
        <f t="shared" si="0"/>
        <v>841</v>
      </c>
    </row>
    <row r="11" spans="1:14" ht="30" x14ac:dyDescent="0.25">
      <c r="A11" s="3" t="s">
        <v>5</v>
      </c>
      <c r="B11" s="1">
        <f>AVERAGE(B2:B10)</f>
        <v>19.444444444444443</v>
      </c>
      <c r="C11" s="1">
        <f>AVERAGE(C2:C10)</f>
        <v>25.444444444444443</v>
      </c>
      <c r="D11" s="1">
        <f>AVERAGE(D2:D10)</f>
        <v>527.33333333333337</v>
      </c>
      <c r="E11" s="1">
        <f>AVERAGE(E2:E10)</f>
        <v>405.88888888888891</v>
      </c>
      <c r="F11" s="1">
        <f>AVERAGE(F2:F10)</f>
        <v>694.33333333333337</v>
      </c>
    </row>
    <row r="14" spans="1:14" s="5" customFormat="1" ht="15.75" x14ac:dyDescent="0.25">
      <c r="A14" s="4" t="s">
        <v>6</v>
      </c>
      <c r="B14" s="4"/>
      <c r="D14" s="4" t="s">
        <v>7</v>
      </c>
      <c r="E14" s="4"/>
      <c r="G14" s="4" t="s">
        <v>8</v>
      </c>
      <c r="H14" s="4"/>
      <c r="L14" s="4" t="s">
        <v>9</v>
      </c>
      <c r="M14" s="4"/>
      <c r="N14" s="4"/>
    </row>
    <row r="15" spans="1:14" s="5" customFormat="1" ht="21.75" x14ac:dyDescent="0.35">
      <c r="A15" s="2" t="s">
        <v>10</v>
      </c>
      <c r="B15" s="2" t="s">
        <v>11</v>
      </c>
      <c r="D15" s="6" t="s">
        <v>12</v>
      </c>
      <c r="E15" s="6">
        <f>(D11-B11*C11)/SQRT(A16*B16)</f>
        <v>0.90211810472953535</v>
      </c>
      <c r="G15" s="6" t="s">
        <v>13</v>
      </c>
      <c r="H15" s="6">
        <f>E15^2</f>
        <v>0.8138170748808089</v>
      </c>
      <c r="L15" s="7" t="s">
        <v>14</v>
      </c>
      <c r="M15" s="7"/>
      <c r="N15" s="6">
        <v>9</v>
      </c>
    </row>
    <row r="16" spans="1:14" x14ac:dyDescent="0.25">
      <c r="A16" s="1">
        <f>E11-B11^2</f>
        <v>27.802469135802539</v>
      </c>
      <c r="B16" s="1">
        <f>F11-C11^2</f>
        <v>46.913580246913739</v>
      </c>
      <c r="L16" s="8" t="s">
        <v>15</v>
      </c>
      <c r="M16" s="8"/>
      <c r="N16" s="1">
        <v>0.05</v>
      </c>
    </row>
    <row r="18" spans="1:12" ht="60" x14ac:dyDescent="0.25">
      <c r="A18" s="9" t="s">
        <v>16</v>
      </c>
      <c r="B18" s="10"/>
      <c r="D18" s="11" t="s">
        <v>17</v>
      </c>
      <c r="E18" s="11"/>
      <c r="F18" s="11"/>
      <c r="G18" s="11"/>
      <c r="H18" s="11"/>
      <c r="J18" s="12" t="s">
        <v>18</v>
      </c>
      <c r="K18" s="11"/>
      <c r="L18" s="13"/>
    </row>
    <row r="19" spans="1:12" ht="20.25" x14ac:dyDescent="0.35">
      <c r="A19" s="14" t="s">
        <v>19</v>
      </c>
      <c r="B19" s="14" t="s">
        <v>20</v>
      </c>
      <c r="D19" s="8" t="s">
        <v>21</v>
      </c>
      <c r="E19" s="8"/>
      <c r="F19" s="8"/>
      <c r="G19" s="8"/>
      <c r="H19" s="1">
        <f>SQRT((1-E15^2)/(N15-2))</f>
        <v>0.1630875860735973</v>
      </c>
      <c r="J19" s="1" t="s">
        <v>22</v>
      </c>
      <c r="K19" s="1">
        <f>(D11-B11*C11)/(E11-B11^2)</f>
        <v>1.1718472468916532</v>
      </c>
    </row>
    <row r="20" spans="1:12" ht="15" customHeight="1" x14ac:dyDescent="0.25">
      <c r="A20" s="1">
        <f>STDEV(B2:B10)</f>
        <v>5.592653911854172</v>
      </c>
      <c r="B20" s="1">
        <f>STDEV(C2:C10)</f>
        <v>7.2648315725677923</v>
      </c>
      <c r="D20" s="8" t="s">
        <v>23</v>
      </c>
      <c r="E20" s="8"/>
      <c r="F20" s="8"/>
      <c r="G20" s="8"/>
      <c r="H20" s="1">
        <f>E15/H19</f>
        <v>5.5314946186181961</v>
      </c>
      <c r="J20" s="1" t="s">
        <v>24</v>
      </c>
      <c r="K20" s="1">
        <f>C11-K19*B11</f>
        <v>2.658525754884522</v>
      </c>
    </row>
    <row r="21" spans="1:12" ht="15" customHeight="1" x14ac:dyDescent="0.25">
      <c r="D21" s="8" t="s">
        <v>25</v>
      </c>
      <c r="E21" s="8"/>
      <c r="F21" s="8"/>
      <c r="G21" s="8"/>
      <c r="H21" s="1">
        <f>TINV(N16,N15-1-1)</f>
        <v>2.3646242515927849</v>
      </c>
    </row>
    <row r="22" spans="1:12" x14ac:dyDescent="0.25">
      <c r="D22" s="8" t="s">
        <v>26</v>
      </c>
      <c r="E22" s="8"/>
      <c r="F22" s="8"/>
      <c r="G22" s="8"/>
      <c r="H22" s="15" t="str">
        <f>IF(H20&gt;H21,"Значим","Незначим")</f>
        <v>Значим</v>
      </c>
    </row>
    <row r="24" spans="1:12" x14ac:dyDescent="0.25">
      <c r="A24" s="16" t="s">
        <v>27</v>
      </c>
      <c r="B24" s="16"/>
      <c r="C24" s="16"/>
      <c r="D24" s="16"/>
      <c r="E24" s="16"/>
      <c r="F24" s="16"/>
      <c r="G24" s="16"/>
    </row>
    <row r="25" spans="1:12" x14ac:dyDescent="0.25">
      <c r="A25" s="16" t="s">
        <v>28</v>
      </c>
      <c r="B25" s="16"/>
    </row>
    <row r="26" spans="1:12" ht="18" x14ac:dyDescent="0.35">
      <c r="A26" s="1">
        <f t="array" ref="A26:B30">LINEST(C2:C10,B2:B10,1,1)</f>
        <v>1.1718472468916519</v>
      </c>
      <c r="B26" s="1">
        <v>2.6585257548845469</v>
      </c>
      <c r="D26" s="1" t="s">
        <v>29</v>
      </c>
      <c r="E26" s="1">
        <f>CORREL(B2:B10,C2:C10)</f>
        <v>0.90211810472953446</v>
      </c>
    </row>
    <row r="27" spans="1:12" x14ac:dyDescent="0.25">
      <c r="A27" s="1">
        <v>0.21185002023637364</v>
      </c>
      <c r="B27" s="1">
        <v>4.2680754798318512</v>
      </c>
      <c r="D27" s="1" t="s">
        <v>24</v>
      </c>
      <c r="E27" s="1">
        <f>INTERCEPT(C2:C10,B2:B10)</f>
        <v>2.6585257548845469</v>
      </c>
    </row>
    <row r="28" spans="1:12" x14ac:dyDescent="0.25">
      <c r="A28" s="1">
        <v>0.81381707488080768</v>
      </c>
      <c r="B28" s="1">
        <v>3.351131331008316</v>
      </c>
      <c r="D28" s="1" t="s">
        <v>22</v>
      </c>
      <c r="E28" s="1">
        <f>SLOPE(C2:C10,B2:B10)</f>
        <v>1.1718472468916519</v>
      </c>
    </row>
    <row r="29" spans="1:12" x14ac:dyDescent="0.25">
      <c r="A29" s="1">
        <v>30.597432715801816</v>
      </c>
      <c r="B29" s="1">
        <v>7</v>
      </c>
    </row>
    <row r="30" spans="1:12" x14ac:dyDescent="0.25">
      <c r="A30" s="1">
        <v>343.61165383856326</v>
      </c>
      <c r="B30" s="1">
        <v>78.610568383658972</v>
      </c>
      <c r="D30">
        <f>E28*25+E27</f>
        <v>31.954706927175845</v>
      </c>
    </row>
  </sheetData>
  <mergeCells count="14">
    <mergeCell ref="A24:G24"/>
    <mergeCell ref="A25:B25"/>
    <mergeCell ref="D18:H18"/>
    <mergeCell ref="J18:K18"/>
    <mergeCell ref="D19:G19"/>
    <mergeCell ref="D20:G20"/>
    <mergeCell ref="D21:G21"/>
    <mergeCell ref="D22:G22"/>
    <mergeCell ref="A14:B14"/>
    <mergeCell ref="D14:E14"/>
    <mergeCell ref="G14:H14"/>
    <mergeCell ref="L14:N14"/>
    <mergeCell ref="L15:M15"/>
    <mergeCell ref="L16:M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Бекжан</dc:creator>
  <cp:lastModifiedBy>Бекжан</cp:lastModifiedBy>
  <dcterms:created xsi:type="dcterms:W3CDTF">2015-06-05T18:17:20Z</dcterms:created>
  <dcterms:modified xsi:type="dcterms:W3CDTF">2025-10-07T06:32:46Z</dcterms:modified>
</cp:coreProperties>
</file>