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Unterricht 2021_2022\LF 2 - SOL\LF2 - Handelskalkulation\"/>
    </mc:Choice>
  </mc:AlternateContent>
  <xr:revisionPtr revIDLastSave="148" documentId="13_ncr:1_{86106B30-7C61-4E3D-A701-A0FB74D2B19C}" xr6:coauthVersionLast="47" xr6:coauthVersionMax="47" xr10:uidLastSave="{BD81080C-0513-40FC-BE81-113C4EC66E11}"/>
  <bookViews>
    <workbookView xWindow="-120" yWindow="-120" windowWidth="29040" windowHeight="15840" firstSheet="2" activeTab="2" xr2:uid="{1E092636-2CA6-4333-9925-39D2E975DD0E}"/>
  </bookViews>
  <sheets>
    <sheet name="Lösung Vorwärtskalkulation" sheetId="2" r:id="rId1"/>
    <sheet name="Übung Rückwärtskalkulation" sheetId="7" r:id="rId2"/>
    <sheet name="Übung Differenzkalkulation" sheetId="11" r:id="rId3"/>
    <sheet name="Vorlage_Vorwärtskalkulation" sheetId="1" r:id="rId4"/>
    <sheet name="Übung Vorwärtskalkulation" sheetId="6" r:id="rId5"/>
    <sheet name="Aufgabe 1 Vorwärtskalkulation" sheetId="8" r:id="rId6"/>
    <sheet name="Aufgaben 2_Rückwärtskalkulation" sheetId="9" r:id="rId7"/>
    <sheet name="Aufgaben 3_Differenzkalkulation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1" l="1"/>
  <c r="E12" i="11"/>
  <c r="E11" i="11"/>
  <c r="E10" i="11"/>
  <c r="E9" i="11"/>
  <c r="E7" i="11"/>
  <c r="E6" i="11"/>
  <c r="E5" i="11"/>
  <c r="E4" i="11"/>
  <c r="E17" i="11"/>
  <c r="E16" i="11" s="1"/>
  <c r="E19" i="11"/>
  <c r="E20" i="11" s="1"/>
  <c r="E3" i="7"/>
  <c r="E4" i="7"/>
  <c r="E5" i="7"/>
  <c r="E6" i="7"/>
  <c r="E7" i="7"/>
  <c r="E9" i="7"/>
  <c r="E10" i="7"/>
  <c r="E11" i="7"/>
  <c r="E12" i="7"/>
  <c r="E13" i="7"/>
  <c r="E14" i="7"/>
  <c r="E15" i="7"/>
  <c r="E17" i="7"/>
  <c r="D9" i="8"/>
  <c r="D10" i="8"/>
  <c r="D11" i="8" s="1"/>
  <c r="E4" i="2"/>
  <c r="E5" i="2" s="1"/>
  <c r="E14" i="11" l="1"/>
  <c r="E15" i="11"/>
  <c r="E13" i="11" s="1"/>
  <c r="E6" i="2"/>
  <c r="E7" i="2" s="1"/>
  <c r="E9" i="2" s="1"/>
  <c r="D12" i="8"/>
  <c r="D13" i="8"/>
  <c r="E10" i="2" l="1"/>
  <c r="E11" i="2" s="1"/>
  <c r="D15" i="8"/>
  <c r="D16" i="8"/>
  <c r="D14" i="8"/>
  <c r="E12" i="2" l="1"/>
  <c r="E13" i="2"/>
  <c r="D17" i="8"/>
  <c r="D18" i="8"/>
  <c r="E15" i="2" l="1"/>
  <c r="E14" i="2"/>
  <c r="E16" i="2" s="1"/>
  <c r="E17" i="2" l="1"/>
  <c r="E18" i="2"/>
  <c r="E19" i="2" l="1"/>
  <c r="E20" i="2" s="1"/>
</calcChain>
</file>

<file path=xl/sharedStrings.xml><?xml version="1.0" encoding="utf-8"?>
<sst xmlns="http://schemas.openxmlformats.org/spreadsheetml/2006/main" count="246" uniqueCount="26">
  <si>
    <t>Lösung:</t>
  </si>
  <si>
    <t>Listeneinkaufspreis</t>
  </si>
  <si>
    <t>-</t>
  </si>
  <si>
    <t>Liefererrabatt</t>
  </si>
  <si>
    <t>=</t>
  </si>
  <si>
    <t>Zieleinkaufspreis</t>
  </si>
  <si>
    <t>Liefererskonto</t>
  </si>
  <si>
    <t>Bareinkaufspreis</t>
  </si>
  <si>
    <t>+</t>
  </si>
  <si>
    <t>Bezugskosten</t>
  </si>
  <si>
    <t>Einstandspreis</t>
  </si>
  <si>
    <t>Handlungskosten</t>
  </si>
  <si>
    <t>Selbstkosten</t>
  </si>
  <si>
    <t>Gewinnzuschlag</t>
  </si>
  <si>
    <t>Barverkaufspreis</t>
  </si>
  <si>
    <t>Kundenskonto</t>
  </si>
  <si>
    <t>Vertreterprovision</t>
  </si>
  <si>
    <t>Zielverkaufspreis</t>
  </si>
  <si>
    <t>Kundenrabatt</t>
  </si>
  <si>
    <t>Listenverkaufspreis (netto)</t>
  </si>
  <si>
    <t>Umsatzsteuer</t>
  </si>
  <si>
    <t>Listenverkaufspreis (brutto)</t>
  </si>
  <si>
    <t>Handelskalkulation - Listeneinkaufspreis ermitteln</t>
  </si>
  <si>
    <t>Listenverkaufspreis</t>
  </si>
  <si>
    <t>Handelskalkulation - Gewinn ermitteln</t>
  </si>
  <si>
    <t>Handelskalkulation - Listenverkaufspreis ermitteln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</si>
</sst>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9" fontId="0" fillId="0" borderId="1" xfId="0" applyNumberFormat="1" applyBorder="1"/>
    <xf numFmtId="164" fontId="0" fillId="0" borderId="1" xfId="0" applyNumberFormat="1" applyBorder="1"/>
    <xf numFmtId="9" fontId="0" fillId="0" borderId="1" xfId="2" applyFont="1" applyBorder="1"/>
    <xf numFmtId="9" fontId="0" fillId="2" borderId="1" xfId="2" applyFont="1" applyFill="1" applyBorder="1"/>
    <xf numFmtId="44" fontId="0" fillId="0" borderId="1" xfId="1" applyFont="1" applyBorder="1"/>
    <xf numFmtId="9" fontId="0" fillId="3" borderId="1" xfId="2" applyFont="1" applyFill="1" applyBorder="1"/>
    <xf numFmtId="0" fontId="0" fillId="3" borderId="1" xfId="0" quotePrefix="1" applyFill="1" applyBorder="1" applyAlignment="1">
      <alignment horizontal="right"/>
    </xf>
    <xf numFmtId="0" fontId="0" fillId="3" borderId="1" xfId="0" applyFill="1" applyBorder="1"/>
    <xf numFmtId="44" fontId="0" fillId="3" borderId="1" xfId="1" applyFont="1" applyFill="1" applyBorder="1"/>
    <xf numFmtId="0" fontId="0" fillId="2" borderId="1" xfId="0" applyFill="1" applyBorder="1"/>
    <xf numFmtId="0" fontId="0" fillId="2" borderId="1" xfId="0" quotePrefix="1" applyFill="1" applyBorder="1" applyAlignment="1">
      <alignment horizontal="right"/>
    </xf>
    <xf numFmtId="44" fontId="0" fillId="2" borderId="1" xfId="1" applyFont="1" applyFill="1" applyBorder="1"/>
    <xf numFmtId="9" fontId="0" fillId="0" borderId="0" xfId="0" applyNumberFormat="1"/>
    <xf numFmtId="9" fontId="0" fillId="0" borderId="1" xfId="2" applyFont="1" applyFill="1" applyBorder="1"/>
    <xf numFmtId="44" fontId="0" fillId="0" borderId="1" xfId="0" applyNumberFormat="1" applyBorder="1"/>
    <xf numFmtId="0" fontId="0" fillId="4" borderId="1" xfId="0" applyFill="1" applyBorder="1"/>
    <xf numFmtId="0" fontId="0" fillId="4" borderId="1" xfId="0" quotePrefix="1" applyFill="1" applyBorder="1" applyAlignment="1">
      <alignment horizontal="right"/>
    </xf>
    <xf numFmtId="44" fontId="0" fillId="4" borderId="1" xfId="0" applyNumberFormat="1" applyFill="1" applyBorder="1"/>
    <xf numFmtId="0" fontId="2" fillId="0" borderId="0" xfId="0" applyFont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164" fontId="0" fillId="4" borderId="1" xfId="0" applyNumberFormat="1" applyFill="1" applyBorder="1"/>
    <xf numFmtId="9" fontId="0" fillId="4" borderId="1" xfId="2" applyFont="1" applyFill="1" applyBorder="1"/>
    <xf numFmtId="164" fontId="0" fillId="2" borderId="1" xfId="1" applyNumberFormat="1" applyFont="1" applyFill="1" applyBorder="1"/>
    <xf numFmtId="9" fontId="0" fillId="5" borderId="0" xfId="0" applyNumberFormat="1" applyFill="1"/>
    <xf numFmtId="9" fontId="0" fillId="2" borderId="1" xfId="0" applyNumberFormat="1" applyFill="1" applyBorder="1"/>
    <xf numFmtId="9" fontId="0" fillId="6" borderId="0" xfId="0" applyNumberFormat="1" applyFill="1"/>
    <xf numFmtId="9" fontId="0" fillId="7" borderId="1" xfId="2" applyFont="1" applyFill="1" applyBorder="1"/>
    <xf numFmtId="0" fontId="0" fillId="7" borderId="1" xfId="0" quotePrefix="1" applyFill="1" applyBorder="1" applyAlignment="1">
      <alignment horizontal="right"/>
    </xf>
    <xf numFmtId="0" fontId="0" fillId="7" borderId="1" xfId="0" applyFill="1" applyBorder="1"/>
    <xf numFmtId="164" fontId="0" fillId="7" borderId="1" xfId="1" applyNumberFormat="1" applyFont="1" applyFill="1" applyBorder="1"/>
    <xf numFmtId="9" fontId="0" fillId="8" borderId="1" xfId="2" applyFont="1" applyFill="1" applyBorder="1"/>
    <xf numFmtId="0" fontId="0" fillId="8" borderId="1" xfId="0" quotePrefix="1" applyFill="1" applyBorder="1" applyAlignment="1">
      <alignment horizontal="right"/>
    </xf>
    <xf numFmtId="0" fontId="0" fillId="8" borderId="1" xfId="0" applyFill="1" applyBorder="1"/>
    <xf numFmtId="164" fontId="0" fillId="8" borderId="1" xfId="1" applyNumberFormat="1" applyFont="1" applyFill="1" applyBorder="1"/>
    <xf numFmtId="9" fontId="0" fillId="9" borderId="1" xfId="2" applyFont="1" applyFill="1" applyBorder="1"/>
    <xf numFmtId="0" fontId="0" fillId="9" borderId="1" xfId="0" quotePrefix="1" applyFill="1" applyBorder="1" applyAlignment="1">
      <alignment horizontal="right"/>
    </xf>
    <xf numFmtId="0" fontId="0" fillId="9" borderId="1" xfId="0" applyFill="1" applyBorder="1"/>
    <xf numFmtId="164" fontId="0" fillId="9" borderId="1" xfId="1" applyNumberFormat="1" applyFont="1" applyFill="1" applyBorder="1"/>
    <xf numFmtId="9" fontId="0" fillId="10" borderId="1" xfId="2" applyFont="1" applyFill="1" applyBorder="1"/>
    <xf numFmtId="0" fontId="0" fillId="10" borderId="1" xfId="0" quotePrefix="1" applyFill="1" applyBorder="1" applyAlignment="1">
      <alignment horizontal="right"/>
    </xf>
    <xf numFmtId="0" fontId="0" fillId="10" borderId="1" xfId="0" applyFill="1" applyBorder="1"/>
    <xf numFmtId="164" fontId="0" fillId="10" borderId="1" xfId="1" applyNumberFormat="1" applyFont="1" applyFill="1" applyBorder="1"/>
    <xf numFmtId="9" fontId="0" fillId="11" borderId="1" xfId="2" applyFont="1" applyFill="1" applyBorder="1"/>
    <xf numFmtId="0" fontId="0" fillId="11" borderId="1" xfId="0" applyFill="1" applyBorder="1" applyAlignment="1">
      <alignment horizontal="right"/>
    </xf>
    <xf numFmtId="0" fontId="0" fillId="11" borderId="1" xfId="0" applyFill="1" applyBorder="1"/>
    <xf numFmtId="164" fontId="0" fillId="11" borderId="1" xfId="1" applyNumberFormat="1" applyFont="1" applyFill="1" applyBorder="1"/>
    <xf numFmtId="0" fontId="0" fillId="11" borderId="1" xfId="0" quotePrefix="1" applyFill="1" applyBorder="1" applyAlignment="1">
      <alignment horizontal="right"/>
    </xf>
    <xf numFmtId="6" fontId="0" fillId="0" borderId="1" xfId="2" applyNumberFormat="1" applyFont="1" applyBorder="1"/>
    <xf numFmtId="164" fontId="0" fillId="0" borderId="1" xfId="2" applyNumberFormat="1" applyFont="1" applyBorder="1"/>
    <xf numFmtId="10" fontId="0" fillId="0" borderId="1" xfId="2" applyNumberFormat="1" applyFont="1" applyBorder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624841</xdr:colOff>
      <xdr:row>1</xdr:row>
      <xdr:rowOff>55245</xdr:rowOff>
    </xdr:from>
    <xdr:to>
      <xdr:col>14</xdr:col>
      <xdr:colOff>236221</xdr:colOff>
      <xdr:row>19</xdr:row>
      <xdr:rowOff>137160</xdr:rowOff>
    </xdr:to>
    <xdr:sp macro="" textlink="">
      <xdr:nvSpPr>
        <xdr:cNvPr id="5" name="Textfeld 3">
          <a:extLst>
            <a:ext uri="{FF2B5EF4-FFF2-40B4-BE49-F238E27FC236}">
              <a16:creationId xmlns:a16="http://schemas.microsoft.com/office/drawing/2014/main" id="{436FCEF7-3F37-4049-9431-7F916F2284AD}"/>
            </a:ext>
          </a:extLst>
        </xdr:cNvPr>
        <xdr:cNvSpPr txBox="1"/>
      </xdr:nvSpPr>
      <xdr:spPr>
        <a:xfrm>
          <a:off x="4907281" y="238125"/>
          <a:ext cx="6675120" cy="33737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 u="sng">
              <a:solidFill>
                <a:srgbClr val="FF0000"/>
              </a:solidFill>
            </a:rPr>
            <a:t>Situation:</a:t>
          </a:r>
        </a:p>
        <a:p>
          <a:r>
            <a:rPr lang="de-DE" sz="1100" b="0" u="none" baseline="0">
              <a:solidFill>
                <a:sysClr val="windowText" lastClr="000000"/>
              </a:solidFill>
            </a:rPr>
            <a:t>Die IT Solutions GmbH wurde von der </a:t>
          </a:r>
          <a:r>
            <a:rPr lang="de-DE" sz="1100" b="0" i="1" u="none" baseline="0">
              <a:solidFill>
                <a:sysClr val="windowText" lastClr="000000"/>
              </a:solidFill>
            </a:rPr>
            <a:t>Pizzeria Luigi e.K. </a:t>
          </a:r>
          <a:r>
            <a:rPr lang="de-DE" sz="1100" b="0" u="none" baseline="0">
              <a:solidFill>
                <a:sysClr val="windowText" lastClr="000000"/>
              </a:solidFill>
            </a:rPr>
            <a:t>beauftragt, ein Angebot für einen </a:t>
          </a:r>
          <a:r>
            <a:rPr lang="de-DE"/>
            <a:t>Farblaser-Multifunktionsdrucker, 4in1 Drucker</a:t>
          </a:r>
          <a:r>
            <a:rPr lang="de-DE" sz="1100" b="0" u="none" baseline="0">
              <a:solidFill>
                <a:sysClr val="windowText" lastClr="000000"/>
              </a:solidFill>
            </a:rPr>
            <a:t> (Scanner, Kopierer, Drucker, Fax) zu erstellen. Sie selbst müssen den Drucker bei einem Großhändler, Hardwarekomponenten Schmidt KG, bestellen. Der Großhändler bietet Ihnen einen Listeneinkaufspreis von 915,00 € zzgl. 19% Umsatzsteuer an. Zusätzlich werden der IT Solutions GmbH 30% Rabatt und 2% Skonto gewährt; Kosten für Verpackung, Fracht und Transportversicherung werden pauschal 20,00 € zuzüglich Umsatzsteuer berechnet.</a:t>
          </a:r>
        </a:p>
        <a:p>
          <a:endParaRPr lang="de-DE" sz="1100" b="0" u="none" baseline="0">
            <a:solidFill>
              <a:sysClr val="windowText" lastClr="000000"/>
            </a:solidFill>
          </a:endParaRPr>
        </a:p>
        <a:p>
          <a:r>
            <a:rPr lang="de-DE" sz="1100" b="0" u="none" baseline="0">
              <a:solidFill>
                <a:sysClr val="windowText" lastClr="000000"/>
              </a:solidFill>
            </a:rPr>
            <a:t>Um einen Angebotspreis für die </a:t>
          </a:r>
          <a:r>
            <a:rPr lang="de-DE" sz="1100" b="0" i="1" u="none" baseline="0">
              <a:solidFill>
                <a:sysClr val="windowText" lastClr="000000"/>
              </a:solidFill>
            </a:rPr>
            <a:t>Pizzeria Luigi e.K. </a:t>
          </a:r>
          <a:r>
            <a:rPr lang="de-DE" sz="1100" b="0" u="none" baseline="0">
              <a:solidFill>
                <a:sysClr val="windowText" lastClr="000000"/>
              </a:solidFill>
            </a:rPr>
            <a:t>zu ermitteln, benötigen wir die innerbetrieblichen Zuschlagssätze wie den Handlungskostenzuschlagssatz von 25 % und den Gewinnzuschlagssatz von 20 %. Auch wir gewähren dem Kunden 20 % Rabatt und 2 % Skonto. Zudem berücksichtigen wir in unserer Kalkulation eine Vertreterprovision von 5 %, da die Vertriebsmitarbeiter eine umsatzabhängige Provision erhalten.</a:t>
          </a:r>
        </a:p>
        <a:p>
          <a:endParaRPr lang="de-DE" sz="1100" b="0" u="none">
            <a:solidFill>
              <a:sysClr val="windowText" lastClr="000000"/>
            </a:solidFill>
          </a:endParaRPr>
        </a:p>
        <a:p>
          <a:r>
            <a:rPr lang="de-DE" sz="1100" b="0" u="none">
              <a:solidFill>
                <a:sysClr val="windowText" lastClr="000000"/>
              </a:solidFill>
            </a:rPr>
            <a:t>Wie hoch ist der Angebotspreis inklusive Umsatzsteuer von 19% (Listenverkaufspreis, brutto) für den </a:t>
          </a:r>
          <a:r>
            <a:rPr lang="de-DE"/>
            <a:t>Farblaser-Multifunktionsdrucker</a:t>
          </a:r>
          <a:r>
            <a:rPr lang="de-DE" baseline="0"/>
            <a:t> für die </a:t>
          </a:r>
          <a:r>
            <a:rPr lang="de-DE" i="1" baseline="0"/>
            <a:t>Pizzeria Luigi e.K.</a:t>
          </a:r>
          <a:r>
            <a:rPr lang="de-DE" baseline="0"/>
            <a:t>?</a:t>
          </a:r>
          <a:endParaRPr lang="de-DE" sz="1100" b="0" u="none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386715</xdr:colOff>
      <xdr:row>7</xdr:row>
      <xdr:rowOff>169545</xdr:rowOff>
    </xdr:from>
    <xdr:to>
      <xdr:col>12</xdr:col>
      <xdr:colOff>262890</xdr:colOff>
      <xdr:row>22</xdr:row>
      <xdr:rowOff>70485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32EE3033-8881-4129-955E-C3A2C9799C69}"/>
            </a:ext>
            <a:ext uri="{147F2762-F138-4A5C-976F-8EAC2B608ADB}">
              <a16:predDERef xmlns:a16="http://schemas.microsoft.com/office/drawing/2014/main" pred="{436FCEF7-3F37-4049-9431-7F916F2284AD}"/>
            </a:ext>
          </a:extLst>
        </xdr:cNvPr>
        <xdr:cNvSpPr txBox="1"/>
      </xdr:nvSpPr>
      <xdr:spPr>
        <a:xfrm>
          <a:off x="5711190" y="1503045"/>
          <a:ext cx="4448175" cy="275844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 b="1"/>
            <a:t>Lösung</a:t>
          </a:r>
        </a:p>
        <a:p>
          <a:endParaRPr lang="de-DE" sz="1100"/>
        </a:p>
        <a:p>
          <a:r>
            <a:rPr lang="de-DE" sz="1100"/>
            <a:t>Hier</a:t>
          </a:r>
          <a:r>
            <a:rPr lang="de-DE" sz="1100" baseline="0"/>
            <a:t> findest du die Lösung!</a:t>
          </a:r>
        </a:p>
        <a:p>
          <a:endParaRPr lang="de-DE" sz="1100" baseline="0"/>
        </a:p>
        <a:p>
          <a:r>
            <a:rPr lang="de-DE" sz="1100" baseline="0"/>
            <a:t>Tipp:</a:t>
          </a:r>
        </a:p>
        <a:p>
          <a:r>
            <a:rPr lang="de-DE" sz="1100" baseline="0"/>
            <a:t>Erst spicken, wenn du die Aufgabe versucht hast zu lösen!</a:t>
          </a:r>
        </a:p>
        <a:p>
          <a:endParaRPr lang="de-DE" sz="1100" baseline="0"/>
        </a:p>
        <a:p>
          <a:r>
            <a:rPr lang="de-DE" sz="1100" baseline="0"/>
            <a:t>Falls dein Ergebnis abweicht, versuche die Zellbezüge zu verstehen oder schaue dort nach</a:t>
          </a:r>
        </a:p>
        <a:p>
          <a:r>
            <a:rPr lang="de-DE" sz="1100"/>
            <a:t>https://welt-der-bwl.de/Vorw%C3%A4rtskalkulation</a:t>
          </a:r>
        </a:p>
        <a:p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396241</xdr:colOff>
      <xdr:row>1</xdr:row>
      <xdr:rowOff>32385</xdr:rowOff>
    </xdr:from>
    <xdr:to>
      <xdr:col>14</xdr:col>
      <xdr:colOff>7621</xdr:colOff>
      <xdr:row>19</xdr:row>
      <xdr:rowOff>114300</xdr:rowOff>
    </xdr:to>
    <xdr:sp macro="" textlink="">
      <xdr:nvSpPr>
        <xdr:cNvPr id="2" name="Textfeld 3">
          <a:extLst>
            <a:ext uri="{FF2B5EF4-FFF2-40B4-BE49-F238E27FC236}">
              <a16:creationId xmlns:a16="http://schemas.microsoft.com/office/drawing/2014/main" id="{EDDBF168-23F9-4D9A-936F-0F8265FE7979}"/>
            </a:ext>
          </a:extLst>
        </xdr:cNvPr>
        <xdr:cNvSpPr txBox="1"/>
      </xdr:nvSpPr>
      <xdr:spPr>
        <a:xfrm>
          <a:off x="5073016" y="270510"/>
          <a:ext cx="6469380" cy="35109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 u="sng">
              <a:solidFill>
                <a:srgbClr val="FF0000"/>
              </a:solidFill>
            </a:rPr>
            <a:t>Situation:</a:t>
          </a: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Der Inhaber der Pizzeria Luigi e.K. ist mit dem Angebotspreis von 1305,83 € nicht einverstanden!</a:t>
          </a: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 möchte den Drucker für maximal 1000,00 € zzgl. 19% Umsatzsteuer kaufen. Welchen Listeneinkaufspreis kann höchstens bezahlt werden, wenn die Konditionen wie zuvor bestehen.</a:t>
          </a: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Siehe unten: </a:t>
          </a: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Der Lieferant gewährt der IT Solutions GmbH 30% Rabatt und 2% Skonto gewährt; Kosten für Verpackung, Fracht und Transportversicherung werden pauschal 20,00 € zuzüglich Umsatzsteuer berechnet.</a:t>
          </a: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 innerbetrieblichen Zuschlagssätze der IT Solutions GmbH betragen: Handlungskostenzuschlagssatz 25 %, Gewinnzuschlagssatz 20 %, Kundenrabatt 20 % und 2 % Skonto. Zudem werden Vertreterprovisionen von 5 % gewährt, da die Mitarbeiter im Vertrieb eine umsatzabhängige Provision erhalten.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Theoretische Inhalte zum Thema Handelskalkulation finden Sie unter </a:t>
          </a:r>
          <a:r>
            <a:rPr lang="de-DE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https://welt-der-bwl.de/Handelskalkulation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Kalkulationszuschlagssätze werden hier erklärt </a:t>
          </a:r>
          <a:r>
            <a:rPr lang="de-DE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https://welt-der-bwl.de/Kalkulationszuschlag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95250</xdr:colOff>
      <xdr:row>2</xdr:row>
      <xdr:rowOff>114300</xdr:rowOff>
    </xdr:from>
    <xdr:to>
      <xdr:col>5</xdr:col>
      <xdr:colOff>104775</xdr:colOff>
      <xdr:row>19</xdr:row>
      <xdr:rowOff>142875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9AAAACF0-BC49-45F5-8358-0D64776CA6C1}"/>
            </a:ext>
            <a:ext uri="{147F2762-F138-4A5C-976F-8EAC2B608ADB}">
              <a16:predDERef xmlns:a16="http://schemas.microsoft.com/office/drawing/2014/main" pred="{EDDBF168-23F9-4D9A-936F-0F8265FE7979}"/>
            </a:ext>
          </a:extLst>
        </xdr:cNvPr>
        <xdr:cNvCxnSpPr>
          <a:cxnSpLocks/>
        </xdr:cNvCxnSpPr>
      </xdr:nvCxnSpPr>
      <xdr:spPr>
        <a:xfrm flipH="1" flipV="1">
          <a:off x="4772025" y="542925"/>
          <a:ext cx="9525" cy="32670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405766</xdr:colOff>
      <xdr:row>0</xdr:row>
      <xdr:rowOff>80010</xdr:rowOff>
    </xdr:from>
    <xdr:to>
      <xdr:col>15</xdr:col>
      <xdr:colOff>17146</xdr:colOff>
      <xdr:row>18</xdr:row>
      <xdr:rowOff>114300</xdr:rowOff>
    </xdr:to>
    <xdr:sp macro="" textlink="">
      <xdr:nvSpPr>
        <xdr:cNvPr id="2" name="Textfeld 3">
          <a:extLst>
            <a:ext uri="{FF2B5EF4-FFF2-40B4-BE49-F238E27FC236}">
              <a16:creationId xmlns:a16="http://schemas.microsoft.com/office/drawing/2014/main" id="{70962C67-025D-4F51-8B24-464E8D53227E}"/>
            </a:ext>
          </a:extLst>
        </xdr:cNvPr>
        <xdr:cNvSpPr txBox="1"/>
      </xdr:nvSpPr>
      <xdr:spPr>
        <a:xfrm>
          <a:off x="5844541" y="80010"/>
          <a:ext cx="6469380" cy="35109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 u="sng">
              <a:solidFill>
                <a:srgbClr val="FF0000"/>
              </a:solidFill>
            </a:rPr>
            <a:t>Situation: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123825</xdr:colOff>
      <xdr:row>2</xdr:row>
      <xdr:rowOff>95250</xdr:rowOff>
    </xdr:from>
    <xdr:to>
      <xdr:col>5</xdr:col>
      <xdr:colOff>133350</xdr:colOff>
      <xdr:row>10</xdr:row>
      <xdr:rowOff>171450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75870E79-3C89-4D9D-97E0-2BA915D4FC6D}"/>
            </a:ext>
            <a:ext uri="{147F2762-F138-4A5C-976F-8EAC2B608ADB}">
              <a16:predDERef xmlns:a16="http://schemas.microsoft.com/office/drawing/2014/main" pred="{70962C67-025D-4F51-8B24-464E8D53227E}"/>
            </a:ext>
          </a:extLst>
        </xdr:cNvPr>
        <xdr:cNvCxnSpPr>
          <a:cxnSpLocks/>
        </xdr:cNvCxnSpPr>
      </xdr:nvCxnSpPr>
      <xdr:spPr>
        <a:xfrm flipH="1">
          <a:off x="4800600" y="523875"/>
          <a:ext cx="9525" cy="160020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12</xdr:row>
      <xdr:rowOff>38100</xdr:rowOff>
    </xdr:from>
    <xdr:to>
      <xdr:col>5</xdr:col>
      <xdr:colOff>123825</xdr:colOff>
      <xdr:row>19</xdr:row>
      <xdr:rowOff>85725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6F7BA7D8-A115-4344-AC4D-DABEF8451FAE}"/>
            </a:ext>
            <a:ext uri="{147F2762-F138-4A5C-976F-8EAC2B608ADB}">
              <a16:predDERef xmlns:a16="http://schemas.microsoft.com/office/drawing/2014/main" pred="{75870E79-3C89-4D9D-97E0-2BA915D4FC6D}"/>
            </a:ext>
          </a:extLst>
        </xdr:cNvPr>
        <xdr:cNvCxnSpPr>
          <a:cxnSpLocks/>
        </xdr:cNvCxnSpPr>
      </xdr:nvCxnSpPr>
      <xdr:spPr>
        <a:xfrm flipH="1" flipV="1">
          <a:off x="4781550" y="2371725"/>
          <a:ext cx="19050" cy="13811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457200</xdr:colOff>
      <xdr:row>2</xdr:row>
      <xdr:rowOff>171450</xdr:rowOff>
    </xdr:from>
    <xdr:to>
      <xdr:col>12</xdr:col>
      <xdr:colOff>710565</xdr:colOff>
      <xdr:row>15</xdr:row>
      <xdr:rowOff>5715</xdr:rowOff>
    </xdr:to>
    <xdr:pic>
      <xdr:nvPicPr>
        <xdr:cNvPr id="5" name="Bild 4" descr="Differenzkalkulation_Bsp">
          <a:extLst>
            <a:ext uri="{FF2B5EF4-FFF2-40B4-BE49-F238E27FC236}">
              <a16:creationId xmlns:a16="http://schemas.microsoft.com/office/drawing/2014/main" id="{715E9239-9FFD-43E3-AD41-E35FD17F80AC}"/>
            </a:ext>
            <a:ext uri="{147F2762-F138-4A5C-976F-8EAC2B608ADB}">
              <a16:predDERef xmlns:a16="http://schemas.microsoft.com/office/drawing/2014/main" pred="{6F7BA7D8-A115-4344-AC4D-DABEF8451FA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600075"/>
          <a:ext cx="5587365" cy="23107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396241</xdr:colOff>
      <xdr:row>1</xdr:row>
      <xdr:rowOff>32385</xdr:rowOff>
    </xdr:from>
    <xdr:to>
      <xdr:col>14</xdr:col>
      <xdr:colOff>7621</xdr:colOff>
      <xdr:row>19</xdr:row>
      <xdr:rowOff>114300</xdr:rowOff>
    </xdr:to>
    <xdr:sp macro="" textlink="">
      <xdr:nvSpPr>
        <xdr:cNvPr id="2" name="Textfeld 3">
          <a:extLst>
            <a:ext uri="{FF2B5EF4-FFF2-40B4-BE49-F238E27FC236}">
              <a16:creationId xmlns:a16="http://schemas.microsoft.com/office/drawing/2014/main" id="{CEDC8F45-EC11-4F7E-B451-BC98A66D2658}"/>
            </a:ext>
          </a:extLst>
        </xdr:cNvPr>
        <xdr:cNvSpPr txBox="1"/>
      </xdr:nvSpPr>
      <xdr:spPr>
        <a:xfrm>
          <a:off x="4678681" y="215265"/>
          <a:ext cx="6675120" cy="33737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 u="sng">
              <a:solidFill>
                <a:srgbClr val="FF0000"/>
              </a:solidFill>
            </a:rPr>
            <a:t>Situation:</a:t>
          </a:r>
        </a:p>
        <a:p>
          <a:r>
            <a:rPr lang="de-DE" sz="1100" b="0" u="none" baseline="0">
              <a:solidFill>
                <a:sysClr val="windowText" lastClr="000000"/>
              </a:solidFill>
            </a:rPr>
            <a:t>Die IT Solutions GmbH wurde von der </a:t>
          </a:r>
          <a:r>
            <a:rPr lang="de-DE" sz="1100" b="0" i="1" u="none" baseline="0">
              <a:solidFill>
                <a:sysClr val="windowText" lastClr="000000"/>
              </a:solidFill>
            </a:rPr>
            <a:t>Pizzeria Luigi e.K. </a:t>
          </a:r>
          <a:r>
            <a:rPr lang="de-DE" sz="1100" b="0" u="none" baseline="0">
              <a:solidFill>
                <a:sysClr val="windowText" lastClr="000000"/>
              </a:solidFill>
            </a:rPr>
            <a:t>beauftragt, ein Angebot für einen </a:t>
          </a:r>
          <a:r>
            <a:rPr lang="de-DE"/>
            <a:t>Farblaser-Multifunktionsdrucker, 4in1 Drucker</a:t>
          </a:r>
          <a:r>
            <a:rPr lang="de-DE" sz="1100" b="0" u="none" baseline="0">
              <a:solidFill>
                <a:sysClr val="windowText" lastClr="000000"/>
              </a:solidFill>
            </a:rPr>
            <a:t> (Scanner, Kopierer, Drucker, Fax) zu erstellen. Sie selbst müssen den Drucker bei einem Großhändler, Hardwarekomponenten Schmidt KG, bestellen. Der Großhändler bietet Ihnen einen Listeneinkaufspreis von 915,00 € zzgl. 19% Umsatzsteuer an. Zusätzlich werden der IT Solutions GmbH 30% Rabatt und 2% Skonto gewährt; Kosten für Verpackung, Fracht und Transportversicherung werden pauschal 20,00 € zuzüglich Umsatzsteuer berechnet.</a:t>
          </a:r>
        </a:p>
        <a:p>
          <a:endParaRPr lang="de-DE" sz="1100" b="0" u="none" baseline="0">
            <a:solidFill>
              <a:sysClr val="windowText" lastClr="000000"/>
            </a:solidFill>
          </a:endParaRPr>
        </a:p>
        <a:p>
          <a:r>
            <a:rPr lang="de-DE" sz="1100" b="0" u="none" baseline="0">
              <a:solidFill>
                <a:sysClr val="windowText" lastClr="000000"/>
              </a:solidFill>
            </a:rPr>
            <a:t>Um einen Angebotspreis für die </a:t>
          </a:r>
          <a:r>
            <a:rPr lang="de-DE" sz="1100" b="0" i="1" u="none" baseline="0">
              <a:solidFill>
                <a:sysClr val="windowText" lastClr="000000"/>
              </a:solidFill>
            </a:rPr>
            <a:t>Pizzeria Luigi e.K. </a:t>
          </a:r>
          <a:r>
            <a:rPr lang="de-DE" sz="1100" b="0" u="none" baseline="0">
              <a:solidFill>
                <a:sysClr val="windowText" lastClr="000000"/>
              </a:solidFill>
            </a:rPr>
            <a:t>zu ermitteln, benötigen wir die innerbetrieblichen Zuschlagssätze wie den Handlungskostenzuschlagssatz von 25 % und den Gewinnzuschlagssatz von 20 %. Auch wir gewähren dem Kunden 20 % Rabatt und 2 % Skonto. Zudem berücksichtigen wir in unserer Kalkulation eine Vertreterprovision von 5 %, da die Vertriebsmitarbeiter eine umsatzabhängige Provision erhalten.</a:t>
          </a:r>
        </a:p>
        <a:p>
          <a:endParaRPr lang="de-DE" sz="1100" b="0" u="none">
            <a:solidFill>
              <a:sysClr val="windowText" lastClr="000000"/>
            </a:solidFill>
          </a:endParaRPr>
        </a:p>
        <a:p>
          <a:r>
            <a:rPr lang="de-DE" sz="1100" b="0" u="none">
              <a:solidFill>
                <a:sysClr val="windowText" lastClr="000000"/>
              </a:solidFill>
            </a:rPr>
            <a:t>Wie hoch ist der Angebotspreis (Listenverkaufspreis) für den </a:t>
          </a:r>
          <a:r>
            <a:rPr lang="de-DE"/>
            <a:t>Farblaser-Multifunktionsdrucker</a:t>
          </a:r>
          <a:r>
            <a:rPr lang="de-DE" baseline="0"/>
            <a:t> für die </a:t>
          </a:r>
          <a:r>
            <a:rPr lang="de-DE" i="1" baseline="0"/>
            <a:t>Pizzeria Luigi e.K.</a:t>
          </a:r>
          <a:r>
            <a:rPr lang="de-DE" baseline="0"/>
            <a:t>?</a:t>
          </a:r>
          <a:endParaRPr lang="de-DE" sz="1100" b="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1</xdr:row>
      <xdr:rowOff>70485</xdr:rowOff>
    </xdr:from>
    <xdr:to>
      <xdr:col>14</xdr:col>
      <xdr:colOff>83820</xdr:colOff>
      <xdr:row>19</xdr:row>
      <xdr:rowOff>152400</xdr:rowOff>
    </xdr:to>
    <xdr:grpSp>
      <xdr:nvGrpSpPr>
        <xdr:cNvPr id="2" name="Gruppieren 5">
          <a:extLst>
            <a:ext uri="{FF2B5EF4-FFF2-40B4-BE49-F238E27FC236}">
              <a16:creationId xmlns:a16="http://schemas.microsoft.com/office/drawing/2014/main" id="{DEE381B8-3335-4232-95E2-D15CB1E15C14}"/>
            </a:ext>
          </a:extLst>
        </xdr:cNvPr>
        <xdr:cNvGrpSpPr/>
      </xdr:nvGrpSpPr>
      <xdr:grpSpPr>
        <a:xfrm>
          <a:off x="4634865" y="260985"/>
          <a:ext cx="6469380" cy="3510915"/>
          <a:chOff x="4137660" y="461982"/>
          <a:chExt cx="6713220" cy="2956560"/>
        </a:xfrm>
      </xdr:grpSpPr>
      <xdr:sp macro="" textlink="">
        <xdr:nvSpPr>
          <xdr:cNvPr id="3" name="Textfeld 3">
            <a:extLst>
              <a:ext uri="{FF2B5EF4-FFF2-40B4-BE49-F238E27FC236}">
                <a16:creationId xmlns:a16="http://schemas.microsoft.com/office/drawing/2014/main" id="{38E5719B-5150-43D0-A370-6F76168FC12E}"/>
              </a:ext>
            </a:extLst>
          </xdr:cNvPr>
          <xdr:cNvSpPr txBox="1"/>
        </xdr:nvSpPr>
        <xdr:spPr>
          <a:xfrm>
            <a:off x="4137660" y="461982"/>
            <a:ext cx="6713220" cy="29565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1100" b="1" u="sng">
                <a:solidFill>
                  <a:srgbClr val="FF0000"/>
                </a:solidFill>
              </a:rPr>
              <a:t>Situation:</a:t>
            </a:r>
          </a:p>
        </xdr:txBody>
      </xdr:sp>
      <xdr:pic>
        <xdr:nvPicPr>
          <xdr:cNvPr id="4" name="Bild 18">
            <a:extLst>
              <a:ext uri="{FF2B5EF4-FFF2-40B4-BE49-F238E27FC236}">
                <a16:creationId xmlns:a16="http://schemas.microsoft.com/office/drawing/2014/main" id="{A8701FDC-855A-4330-BC3D-21985E67161D}"/>
              </a:ext>
            </a:extLst>
          </xdr:cNvPr>
          <xdr:cNvPicPr/>
        </xdr:nvPicPr>
        <xdr:blipFill>
          <a:blip xmlns:r="http://schemas.openxmlformats.org/officeDocument/2006/relationships" r:embed="rId1" cstate="screen">
            <a:lum contrast="60000"/>
          </a:blip>
          <a:srcRect/>
          <a:stretch>
            <a:fillRect/>
          </a:stretch>
        </xdr:blipFill>
        <xdr:spPr bwMode="auto">
          <a:xfrm>
            <a:off x="4305300" y="861060"/>
            <a:ext cx="6324600" cy="1476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1</xdr:row>
      <xdr:rowOff>99060</xdr:rowOff>
    </xdr:from>
    <xdr:ext cx="5796915" cy="2036445"/>
    <xdr:pic>
      <xdr:nvPicPr>
        <xdr:cNvPr id="2" name="Bild 1" descr="Unbenannt-6">
          <a:extLst>
            <a:ext uri="{FF2B5EF4-FFF2-40B4-BE49-F238E27FC236}">
              <a16:creationId xmlns:a16="http://schemas.microsoft.com/office/drawing/2014/main" id="{0F534221-8A4E-45E0-963E-F201D5574DF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109" b="2844"/>
        <a:stretch>
          <a:fillRect/>
        </a:stretch>
      </xdr:blipFill>
      <xdr:spPr bwMode="auto">
        <a:xfrm>
          <a:off x="4762500" y="289560"/>
          <a:ext cx="5796915" cy="203644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5587365" cy="2310765"/>
    <xdr:pic>
      <xdr:nvPicPr>
        <xdr:cNvPr id="2" name="Bild 1" descr="Differenzkalkulation_Bsp">
          <a:extLst>
            <a:ext uri="{FF2B5EF4-FFF2-40B4-BE49-F238E27FC236}">
              <a16:creationId xmlns:a16="http://schemas.microsoft.com/office/drawing/2014/main" id="{9CC4E956-740B-47B1-A880-24C157F04CB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71500"/>
          <a:ext cx="5587365" cy="231076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9CCA0-EF73-45AA-9E0E-5AE42817D622}">
  <dimension ref="A2:F20"/>
  <sheetViews>
    <sheetView workbookViewId="0">
      <selection activeCell="E11" sqref="E11"/>
    </sheetView>
  </sheetViews>
  <sheetFormatPr defaultColWidth="11.42578125" defaultRowHeight="15"/>
  <cols>
    <col min="4" max="4" width="22.7109375" bestFit="1" customWidth="1"/>
  </cols>
  <sheetData>
    <row r="2" spans="1:6">
      <c r="A2" t="s">
        <v>0</v>
      </c>
    </row>
    <row r="3" spans="1:6">
      <c r="A3" s="3"/>
      <c r="B3" s="8"/>
      <c r="C3" s="4"/>
      <c r="D3" s="3" t="s">
        <v>1</v>
      </c>
      <c r="E3" s="10">
        <v>915</v>
      </c>
    </row>
    <row r="4" spans="1:6">
      <c r="A4" s="3"/>
      <c r="B4" s="8">
        <v>0.3</v>
      </c>
      <c r="C4" s="5" t="s">
        <v>2</v>
      </c>
      <c r="D4" s="3" t="s">
        <v>3</v>
      </c>
      <c r="E4" s="10">
        <f>E3*B4</f>
        <v>274.5</v>
      </c>
    </row>
    <row r="5" spans="1:6">
      <c r="A5" s="3"/>
      <c r="B5" s="8"/>
      <c r="C5" s="5" t="s">
        <v>4</v>
      </c>
      <c r="D5" s="3" t="s">
        <v>5</v>
      </c>
      <c r="E5" s="10">
        <f>E3-E4</f>
        <v>640.5</v>
      </c>
    </row>
    <row r="6" spans="1:6">
      <c r="A6" s="3"/>
      <c r="B6" s="8">
        <v>0.02</v>
      </c>
      <c r="C6" s="5" t="s">
        <v>2</v>
      </c>
      <c r="D6" s="3" t="s">
        <v>6</v>
      </c>
      <c r="E6" s="10">
        <f>E5*B6</f>
        <v>12.81</v>
      </c>
    </row>
    <row r="7" spans="1:6">
      <c r="A7" s="3"/>
      <c r="B7" s="8"/>
      <c r="C7" s="5" t="s">
        <v>4</v>
      </c>
      <c r="D7" s="3" t="s">
        <v>7</v>
      </c>
      <c r="E7" s="10">
        <f>E5-E6</f>
        <v>627.69000000000005</v>
      </c>
    </row>
    <row r="8" spans="1:6">
      <c r="A8" s="3"/>
      <c r="B8" s="8"/>
      <c r="C8" s="5" t="s">
        <v>8</v>
      </c>
      <c r="D8" s="3" t="s">
        <v>9</v>
      </c>
      <c r="E8" s="10">
        <v>20</v>
      </c>
    </row>
    <row r="9" spans="1:6">
      <c r="A9" s="3"/>
      <c r="B9" s="8"/>
      <c r="C9" s="5" t="s">
        <v>4</v>
      </c>
      <c r="D9" s="3" t="s">
        <v>10</v>
      </c>
      <c r="E9" s="10">
        <f>E7+E8</f>
        <v>647.69000000000005</v>
      </c>
    </row>
    <row r="10" spans="1:6">
      <c r="A10" s="3"/>
      <c r="B10" s="8">
        <v>0.25</v>
      </c>
      <c r="C10" s="5" t="s">
        <v>8</v>
      </c>
      <c r="D10" s="3" t="s">
        <v>11</v>
      </c>
      <c r="E10" s="10">
        <f>E9*B10</f>
        <v>161.92250000000001</v>
      </c>
    </row>
    <row r="11" spans="1:6">
      <c r="A11" s="3"/>
      <c r="B11" s="8"/>
      <c r="C11" s="5" t="s">
        <v>4</v>
      </c>
      <c r="D11" s="3" t="s">
        <v>12</v>
      </c>
      <c r="E11" s="10">
        <f>E10+E9</f>
        <v>809.61250000000007</v>
      </c>
      <c r="F11" s="18"/>
    </row>
    <row r="12" spans="1:6">
      <c r="A12" s="3"/>
      <c r="B12" s="8">
        <v>0.2</v>
      </c>
      <c r="C12" s="5" t="s">
        <v>8</v>
      </c>
      <c r="D12" s="3" t="s">
        <v>13</v>
      </c>
      <c r="E12" s="10">
        <f>E11*B12</f>
        <v>161.92250000000001</v>
      </c>
      <c r="F12" s="18"/>
    </row>
    <row r="13" spans="1:6">
      <c r="A13" s="9">
        <v>0.93</v>
      </c>
      <c r="B13" s="15"/>
      <c r="C13" s="16" t="s">
        <v>4</v>
      </c>
      <c r="D13" s="15" t="s">
        <v>14</v>
      </c>
      <c r="E13" s="17">
        <f>E11+E12</f>
        <v>971.53500000000008</v>
      </c>
      <c r="F13" s="18"/>
    </row>
    <row r="14" spans="1:6">
      <c r="A14" s="9">
        <v>0.02</v>
      </c>
      <c r="B14" s="15"/>
      <c r="C14" s="16" t="s">
        <v>8</v>
      </c>
      <c r="D14" s="15" t="s">
        <v>15</v>
      </c>
      <c r="E14" s="17">
        <f>E13/A13*A14</f>
        <v>20.893225806451614</v>
      </c>
    </row>
    <row r="15" spans="1:6">
      <c r="A15" s="9">
        <v>0.05</v>
      </c>
      <c r="B15" s="15"/>
      <c r="C15" s="16" t="s">
        <v>8</v>
      </c>
      <c r="D15" s="15" t="s">
        <v>16</v>
      </c>
      <c r="E15" s="17">
        <f>E13/A13*A15</f>
        <v>52.233064516129041</v>
      </c>
    </row>
    <row r="16" spans="1:6">
      <c r="A16" s="9">
        <v>1</v>
      </c>
      <c r="B16" s="11">
        <v>0.8</v>
      </c>
      <c r="C16" s="12" t="s">
        <v>4</v>
      </c>
      <c r="D16" s="13" t="s">
        <v>17</v>
      </c>
      <c r="E16" s="14">
        <f>E13+E14+E15</f>
        <v>1044.6612903225807</v>
      </c>
      <c r="F16" s="18"/>
    </row>
    <row r="17" spans="1:6">
      <c r="A17" s="3"/>
      <c r="B17" s="11">
        <v>0.2</v>
      </c>
      <c r="C17" s="12" t="s">
        <v>8</v>
      </c>
      <c r="D17" s="13" t="s">
        <v>18</v>
      </c>
      <c r="E17" s="14">
        <f>E16/B16*B17</f>
        <v>261.16532258064518</v>
      </c>
      <c r="F17" s="18"/>
    </row>
    <row r="18" spans="1:6">
      <c r="A18" s="3"/>
      <c r="B18" s="11">
        <v>1</v>
      </c>
      <c r="C18" s="12" t="s">
        <v>4</v>
      </c>
      <c r="D18" s="13" t="s">
        <v>19</v>
      </c>
      <c r="E18" s="14">
        <f>E16+E17</f>
        <v>1305.8266129032259</v>
      </c>
      <c r="F18" s="18"/>
    </row>
    <row r="19" spans="1:6">
      <c r="A19" s="6">
        <v>0.19</v>
      </c>
      <c r="B19" s="3"/>
      <c r="C19" s="5" t="s">
        <v>8</v>
      </c>
      <c r="D19" s="3" t="s">
        <v>20</v>
      </c>
      <c r="E19" s="20">
        <f>E18*A19</f>
        <v>248.10705645161292</v>
      </c>
    </row>
    <row r="20" spans="1:6">
      <c r="A20" s="21"/>
      <c r="B20" s="21"/>
      <c r="C20" s="22" t="s">
        <v>4</v>
      </c>
      <c r="D20" s="21" t="s">
        <v>21</v>
      </c>
      <c r="E20" s="23">
        <f>E18+E19</f>
        <v>1553.9336693548387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47DAF-9F8D-48C4-8282-EDE489D3804E}">
  <dimension ref="A1:F20"/>
  <sheetViews>
    <sheetView zoomScale="110" zoomScaleNormal="110" workbookViewId="0">
      <selection activeCell="E11" sqref="E11"/>
    </sheetView>
  </sheetViews>
  <sheetFormatPr defaultColWidth="11.42578125" defaultRowHeight="15"/>
  <cols>
    <col min="4" max="4" width="24.42578125" bestFit="1" customWidth="1"/>
  </cols>
  <sheetData>
    <row r="1" spans="1:6" ht="18.75">
      <c r="A1" s="24" t="s">
        <v>22</v>
      </c>
    </row>
    <row r="3" spans="1:6">
      <c r="A3" s="49">
        <v>1</v>
      </c>
      <c r="B3" s="49"/>
      <c r="C3" s="50"/>
      <c r="D3" s="51" t="s">
        <v>1</v>
      </c>
      <c r="E3" s="52">
        <f>E5+E4</f>
        <v>693.87755102040819</v>
      </c>
    </row>
    <row r="4" spans="1:6">
      <c r="A4" s="49">
        <v>0.3</v>
      </c>
      <c r="B4" s="49"/>
      <c r="C4" s="53" t="s">
        <v>8</v>
      </c>
      <c r="D4" s="51" t="s">
        <v>3</v>
      </c>
      <c r="E4" s="52">
        <f>E5/A5*A4</f>
        <v>208.16326530612244</v>
      </c>
    </row>
    <row r="5" spans="1:6">
      <c r="A5" s="49">
        <v>0.7</v>
      </c>
      <c r="B5" s="33">
        <v>1</v>
      </c>
      <c r="C5" s="34" t="s">
        <v>4</v>
      </c>
      <c r="D5" s="35" t="s">
        <v>5</v>
      </c>
      <c r="E5" s="36">
        <f>E7+E6</f>
        <v>485.71428571428572</v>
      </c>
    </row>
    <row r="6" spans="1:6">
      <c r="A6" s="8"/>
      <c r="B6" s="33">
        <v>0.02</v>
      </c>
      <c r="C6" s="34" t="s">
        <v>8</v>
      </c>
      <c r="D6" s="35" t="s">
        <v>6</v>
      </c>
      <c r="E6" s="36">
        <f>E7/B7*B6</f>
        <v>9.7142857142857153</v>
      </c>
    </row>
    <row r="7" spans="1:6">
      <c r="A7" s="8"/>
      <c r="B7" s="33">
        <v>0.98</v>
      </c>
      <c r="C7" s="34" t="s">
        <v>4</v>
      </c>
      <c r="D7" s="35" t="s">
        <v>7</v>
      </c>
      <c r="E7" s="36">
        <f>E9-E8</f>
        <v>476</v>
      </c>
    </row>
    <row r="8" spans="1:6">
      <c r="A8" s="8"/>
      <c r="B8" s="8"/>
      <c r="C8" s="5" t="s">
        <v>2</v>
      </c>
      <c r="D8" s="3" t="s">
        <v>9</v>
      </c>
      <c r="E8" s="25">
        <v>20</v>
      </c>
    </row>
    <row r="9" spans="1:6">
      <c r="A9" s="45"/>
      <c r="B9" s="45">
        <v>1</v>
      </c>
      <c r="C9" s="46" t="s">
        <v>4</v>
      </c>
      <c r="D9" s="47" t="s">
        <v>10</v>
      </c>
      <c r="E9" s="48">
        <f>E11-E10</f>
        <v>496</v>
      </c>
    </row>
    <row r="10" spans="1:6">
      <c r="A10" s="45"/>
      <c r="B10" s="45">
        <v>0.25</v>
      </c>
      <c r="C10" s="46" t="s">
        <v>2</v>
      </c>
      <c r="D10" s="47" t="s">
        <v>11</v>
      </c>
      <c r="E10" s="48">
        <f>E11/B11*B10</f>
        <v>124</v>
      </c>
    </row>
    <row r="11" spans="1:6">
      <c r="A11" s="41">
        <v>1</v>
      </c>
      <c r="B11" s="45">
        <v>1.25</v>
      </c>
      <c r="C11" s="42" t="s">
        <v>4</v>
      </c>
      <c r="D11" s="43" t="s">
        <v>12</v>
      </c>
      <c r="E11" s="44">
        <f>E13/A13*A11</f>
        <v>620</v>
      </c>
      <c r="F11" s="18"/>
    </row>
    <row r="12" spans="1:6">
      <c r="A12" s="41">
        <v>0.2</v>
      </c>
      <c r="B12" s="41"/>
      <c r="C12" s="42" t="s">
        <v>2</v>
      </c>
      <c r="D12" s="43" t="s">
        <v>13</v>
      </c>
      <c r="E12" s="44">
        <f>E13/A13*A12</f>
        <v>124</v>
      </c>
      <c r="F12" s="18"/>
    </row>
    <row r="13" spans="1:6">
      <c r="A13" s="41">
        <v>1.2</v>
      </c>
      <c r="B13" s="37">
        <v>0.93</v>
      </c>
      <c r="C13" s="38" t="s">
        <v>4</v>
      </c>
      <c r="D13" s="39" t="s">
        <v>14</v>
      </c>
      <c r="E13" s="40">
        <f>E16-E15-E14</f>
        <v>744</v>
      </c>
      <c r="F13" s="18"/>
    </row>
    <row r="14" spans="1:6">
      <c r="A14" s="19"/>
      <c r="B14" s="37">
        <v>0.02</v>
      </c>
      <c r="C14" s="38" t="s">
        <v>2</v>
      </c>
      <c r="D14" s="39" t="s">
        <v>15</v>
      </c>
      <c r="E14" s="40">
        <f>E16*B14</f>
        <v>16</v>
      </c>
    </row>
    <row r="15" spans="1:6">
      <c r="A15" s="19"/>
      <c r="B15" s="37">
        <v>0.05</v>
      </c>
      <c r="C15" s="38" t="s">
        <v>2</v>
      </c>
      <c r="D15" s="39" t="s">
        <v>16</v>
      </c>
      <c r="E15" s="40">
        <f>E16*B15</f>
        <v>40</v>
      </c>
    </row>
    <row r="16" spans="1:6">
      <c r="A16" s="33">
        <v>0.8</v>
      </c>
      <c r="B16" s="37">
        <v>1</v>
      </c>
      <c r="C16" s="34" t="s">
        <v>4</v>
      </c>
      <c r="D16" s="35" t="s">
        <v>17</v>
      </c>
      <c r="E16" s="36">
        <v>800</v>
      </c>
      <c r="F16" s="18"/>
    </row>
    <row r="17" spans="1:6">
      <c r="A17" s="33">
        <v>0.2</v>
      </c>
      <c r="B17" s="33"/>
      <c r="C17" s="34" t="s">
        <v>2</v>
      </c>
      <c r="D17" s="35" t="s">
        <v>18</v>
      </c>
      <c r="E17" s="36">
        <f>E18*A17</f>
        <v>200</v>
      </c>
      <c r="F17" s="18"/>
    </row>
    <row r="18" spans="1:6">
      <c r="A18" s="33">
        <v>1</v>
      </c>
      <c r="B18" s="19">
        <v>1</v>
      </c>
      <c r="C18" s="5" t="s">
        <v>4</v>
      </c>
      <c r="D18" s="3" t="s">
        <v>23</v>
      </c>
      <c r="E18" s="29">
        <v>1000</v>
      </c>
      <c r="F18" s="18"/>
    </row>
    <row r="19" spans="1:6">
      <c r="A19" s="8"/>
      <c r="B19" s="8">
        <v>0.19</v>
      </c>
      <c r="C19" s="5" t="s">
        <v>2</v>
      </c>
      <c r="D19" s="3" t="s">
        <v>20</v>
      </c>
      <c r="E19" s="7">
        <v>190</v>
      </c>
    </row>
    <row r="20" spans="1:6">
      <c r="A20" s="28"/>
      <c r="B20" s="28">
        <v>1.19</v>
      </c>
      <c r="C20" s="22" t="s">
        <v>4</v>
      </c>
      <c r="D20" s="21" t="s">
        <v>21</v>
      </c>
      <c r="E20" s="27">
        <v>1190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9AE6-E458-42A4-B499-0CAA936F5C0E}">
  <dimension ref="A1:F20"/>
  <sheetViews>
    <sheetView tabSelected="1" zoomScale="110" zoomScaleNormal="110" workbookViewId="0">
      <selection activeCell="A12" sqref="A12"/>
    </sheetView>
  </sheetViews>
  <sheetFormatPr defaultColWidth="11.42578125" defaultRowHeight="15"/>
  <cols>
    <col min="4" max="4" width="24.42578125" bestFit="1" customWidth="1"/>
  </cols>
  <sheetData>
    <row r="1" spans="1:6" ht="18.75">
      <c r="A1" s="24" t="s">
        <v>24</v>
      </c>
    </row>
    <row r="3" spans="1:6">
      <c r="A3" s="8"/>
      <c r="B3" s="8"/>
      <c r="C3" s="4"/>
      <c r="D3" s="3" t="s">
        <v>1</v>
      </c>
      <c r="E3" s="52">
        <v>525</v>
      </c>
    </row>
    <row r="4" spans="1:6">
      <c r="A4" s="8"/>
      <c r="B4" s="8">
        <v>0.2</v>
      </c>
      <c r="C4" s="5"/>
      <c r="D4" s="3" t="s">
        <v>3</v>
      </c>
      <c r="E4" s="25">
        <f>E3*B4</f>
        <v>105</v>
      </c>
    </row>
    <row r="5" spans="1:6">
      <c r="A5" s="8"/>
      <c r="B5" s="8"/>
      <c r="C5" s="5" t="s">
        <v>4</v>
      </c>
      <c r="D5" s="3" t="s">
        <v>5</v>
      </c>
      <c r="E5" s="25">
        <f>E3-E4</f>
        <v>420</v>
      </c>
    </row>
    <row r="6" spans="1:6">
      <c r="A6" s="8"/>
      <c r="B6" s="8">
        <v>0.02</v>
      </c>
      <c r="C6" s="5"/>
      <c r="D6" s="3" t="s">
        <v>6</v>
      </c>
      <c r="E6" s="25">
        <f>E5*B6</f>
        <v>8.4</v>
      </c>
    </row>
    <row r="7" spans="1:6">
      <c r="A7" s="8"/>
      <c r="B7" s="8"/>
      <c r="C7" s="5" t="s">
        <v>4</v>
      </c>
      <c r="D7" s="3" t="s">
        <v>7</v>
      </c>
      <c r="E7" s="25">
        <f>E5-E6</f>
        <v>411.6</v>
      </c>
    </row>
    <row r="8" spans="1:6">
      <c r="A8" s="8"/>
      <c r="B8" s="54"/>
      <c r="C8" s="5"/>
      <c r="D8" s="3" t="s">
        <v>9</v>
      </c>
      <c r="E8" s="25">
        <v>30</v>
      </c>
    </row>
    <row r="9" spans="1:6">
      <c r="A9" s="8"/>
      <c r="B9" s="8"/>
      <c r="C9" s="5" t="s">
        <v>4</v>
      </c>
      <c r="D9" s="3" t="s">
        <v>10</v>
      </c>
      <c r="E9" s="25">
        <f>E7+E8</f>
        <v>441.6</v>
      </c>
    </row>
    <row r="10" spans="1:6">
      <c r="A10" s="8"/>
      <c r="B10" s="8">
        <v>0.18</v>
      </c>
      <c r="C10" s="5"/>
      <c r="D10" s="3" t="s">
        <v>11</v>
      </c>
      <c r="E10" s="25">
        <f>E9*B10</f>
        <v>79.488</v>
      </c>
    </row>
    <row r="11" spans="1:6">
      <c r="A11" s="8"/>
      <c r="B11" s="8"/>
      <c r="C11" s="5" t="s">
        <v>4</v>
      </c>
      <c r="D11" s="3" t="s">
        <v>12</v>
      </c>
      <c r="E11" s="25">
        <f>E10+E9</f>
        <v>521.08799999999997</v>
      </c>
      <c r="F11" s="18"/>
    </row>
    <row r="12" spans="1:6">
      <c r="A12" s="56">
        <f>E12/E11</f>
        <v>0.12840042372881355</v>
      </c>
      <c r="B12" s="55"/>
      <c r="C12" s="5"/>
      <c r="D12" s="3" t="s">
        <v>13</v>
      </c>
      <c r="E12" s="29">
        <f>E13-E11</f>
        <v>66.90791999999999</v>
      </c>
      <c r="F12" s="18"/>
    </row>
    <row r="13" spans="1:6">
      <c r="A13" s="19"/>
      <c r="B13" s="19"/>
      <c r="C13" s="5" t="s">
        <v>4</v>
      </c>
      <c r="D13" s="3" t="s">
        <v>14</v>
      </c>
      <c r="E13" s="26">
        <f>E16-E15-E14</f>
        <v>587.99591999999996</v>
      </c>
      <c r="F13" s="18"/>
    </row>
    <row r="14" spans="1:6">
      <c r="A14" s="19"/>
      <c r="B14" s="19">
        <v>0.02</v>
      </c>
      <c r="C14" s="5"/>
      <c r="D14" s="3" t="s">
        <v>15</v>
      </c>
      <c r="E14" s="26">
        <f>E16*B14</f>
        <v>12.78252</v>
      </c>
    </row>
    <row r="15" spans="1:6">
      <c r="A15" s="19"/>
      <c r="B15" s="19">
        <v>0.06</v>
      </c>
      <c r="C15" s="5"/>
      <c r="D15" s="3" t="s">
        <v>16</v>
      </c>
      <c r="E15" s="26">
        <f>E16*B15</f>
        <v>38.347559999999994</v>
      </c>
    </row>
    <row r="16" spans="1:6">
      <c r="A16" s="19"/>
      <c r="B16" s="19"/>
      <c r="C16" s="5" t="s">
        <v>4</v>
      </c>
      <c r="D16" s="3" t="s">
        <v>17</v>
      </c>
      <c r="E16" s="26">
        <f>E18-E17</f>
        <v>639.12599999999998</v>
      </c>
      <c r="F16" s="18"/>
    </row>
    <row r="17" spans="1:6">
      <c r="A17" s="19"/>
      <c r="B17" s="19">
        <v>0.1</v>
      </c>
      <c r="C17" s="5"/>
      <c r="D17" s="3" t="s">
        <v>18</v>
      </c>
      <c r="E17" s="26">
        <f>E18*B17</f>
        <v>71.013999999999996</v>
      </c>
      <c r="F17" s="18"/>
    </row>
    <row r="18" spans="1:6">
      <c r="A18" s="19"/>
      <c r="B18" s="19"/>
      <c r="C18" s="5" t="s">
        <v>4</v>
      </c>
      <c r="D18" s="3" t="s">
        <v>23</v>
      </c>
      <c r="E18" s="52">
        <v>710.14</v>
      </c>
      <c r="F18" s="18"/>
    </row>
    <row r="19" spans="1:6">
      <c r="A19" s="8"/>
      <c r="B19" s="8">
        <v>0.19</v>
      </c>
      <c r="C19" s="5"/>
      <c r="D19" s="3" t="s">
        <v>20</v>
      </c>
      <c r="E19" s="7">
        <f>E18*B19</f>
        <v>134.92660000000001</v>
      </c>
    </row>
    <row r="20" spans="1:6">
      <c r="A20" s="28"/>
      <c r="B20" s="28"/>
      <c r="C20" s="22" t="s">
        <v>4</v>
      </c>
      <c r="D20" s="21" t="s">
        <v>21</v>
      </c>
      <c r="E20" s="27">
        <f>E18+E19</f>
        <v>845.06659999999999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7F29E-67D7-4344-B2A8-5B79066B60A9}">
  <dimension ref="B2:C17"/>
  <sheetViews>
    <sheetView workbookViewId="0">
      <selection activeCell="B2" sqref="B2"/>
    </sheetView>
  </sheetViews>
  <sheetFormatPr defaultColWidth="11.42578125" defaultRowHeight="15"/>
  <cols>
    <col min="2" max="2" width="11.5703125" style="1"/>
    <col min="3" max="3" width="16.7109375" bestFit="1" customWidth="1"/>
  </cols>
  <sheetData>
    <row r="2" spans="2:3">
      <c r="C2" t="s">
        <v>1</v>
      </c>
    </row>
    <row r="3" spans="2:3">
      <c r="B3" s="2" t="s">
        <v>2</v>
      </c>
      <c r="C3" t="s">
        <v>3</v>
      </c>
    </row>
    <row r="4" spans="2:3">
      <c r="B4" s="2" t="s">
        <v>4</v>
      </c>
      <c r="C4" t="s">
        <v>5</v>
      </c>
    </row>
    <row r="5" spans="2:3">
      <c r="B5" s="2" t="s">
        <v>2</v>
      </c>
      <c r="C5" t="s">
        <v>6</v>
      </c>
    </row>
    <row r="6" spans="2:3">
      <c r="B6" s="2" t="s">
        <v>4</v>
      </c>
      <c r="C6" t="s">
        <v>7</v>
      </c>
    </row>
    <row r="7" spans="2:3">
      <c r="B7" s="2" t="s">
        <v>8</v>
      </c>
      <c r="C7" t="s">
        <v>9</v>
      </c>
    </row>
    <row r="8" spans="2:3">
      <c r="B8" s="2" t="s">
        <v>4</v>
      </c>
      <c r="C8" t="s">
        <v>10</v>
      </c>
    </row>
    <row r="9" spans="2:3">
      <c r="B9" s="2" t="s">
        <v>8</v>
      </c>
      <c r="C9" t="s">
        <v>11</v>
      </c>
    </row>
    <row r="10" spans="2:3">
      <c r="B10" s="2" t="s">
        <v>4</v>
      </c>
      <c r="C10" t="s">
        <v>12</v>
      </c>
    </row>
    <row r="11" spans="2:3">
      <c r="B11" s="2" t="s">
        <v>8</v>
      </c>
      <c r="C11" t="s">
        <v>13</v>
      </c>
    </row>
    <row r="12" spans="2:3">
      <c r="B12" s="2" t="s">
        <v>4</v>
      </c>
      <c r="C12" t="s">
        <v>14</v>
      </c>
    </row>
    <row r="13" spans="2:3">
      <c r="B13" s="2" t="s">
        <v>8</v>
      </c>
      <c r="C13" t="s">
        <v>15</v>
      </c>
    </row>
    <row r="14" spans="2:3">
      <c r="B14" s="2" t="s">
        <v>8</v>
      </c>
      <c r="C14" t="s">
        <v>16</v>
      </c>
    </row>
    <row r="15" spans="2:3">
      <c r="B15" s="2" t="s">
        <v>4</v>
      </c>
      <c r="C15" t="s">
        <v>17</v>
      </c>
    </row>
    <row r="16" spans="2:3">
      <c r="B16" s="2" t="s">
        <v>8</v>
      </c>
      <c r="C16" t="s">
        <v>18</v>
      </c>
    </row>
    <row r="17" spans="2:3">
      <c r="B17" s="2" t="s">
        <v>4</v>
      </c>
      <c r="C17" t="s">
        <v>23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23FD-08B9-4EBF-A4C8-E8CB5E38A75D}">
  <dimension ref="A1:F20"/>
  <sheetViews>
    <sheetView zoomScale="110" zoomScaleNormal="110" workbookViewId="0">
      <selection activeCell="F21" sqref="F21"/>
    </sheetView>
  </sheetViews>
  <sheetFormatPr defaultColWidth="11.42578125" defaultRowHeight="15"/>
  <cols>
    <col min="4" max="4" width="24.42578125" bestFit="1" customWidth="1"/>
  </cols>
  <sheetData>
    <row r="1" spans="1:6" ht="18.75">
      <c r="A1" s="24" t="s">
        <v>25</v>
      </c>
    </row>
    <row r="3" spans="1:6">
      <c r="A3" s="8"/>
      <c r="B3" s="8"/>
      <c r="C3" s="4"/>
      <c r="D3" s="3" t="s">
        <v>1</v>
      </c>
      <c r="E3" s="25"/>
    </row>
    <row r="4" spans="1:6">
      <c r="A4" s="8"/>
      <c r="B4" s="8"/>
      <c r="C4" s="5" t="s">
        <v>2</v>
      </c>
      <c r="D4" s="3" t="s">
        <v>3</v>
      </c>
      <c r="E4" s="25"/>
    </row>
    <row r="5" spans="1:6">
      <c r="A5" s="8"/>
      <c r="B5" s="8"/>
      <c r="C5" s="5" t="s">
        <v>4</v>
      </c>
      <c r="D5" s="3" t="s">
        <v>5</v>
      </c>
      <c r="E5" s="25"/>
    </row>
    <row r="6" spans="1:6">
      <c r="A6" s="8"/>
      <c r="B6" s="8"/>
      <c r="C6" s="5" t="s">
        <v>2</v>
      </c>
      <c r="D6" s="3" t="s">
        <v>6</v>
      </c>
      <c r="E6" s="25"/>
    </row>
    <row r="7" spans="1:6">
      <c r="A7" s="8"/>
      <c r="B7" s="8"/>
      <c r="C7" s="5" t="s">
        <v>4</v>
      </c>
      <c r="D7" s="3" t="s">
        <v>7</v>
      </c>
      <c r="E7" s="25"/>
    </row>
    <row r="8" spans="1:6">
      <c r="A8" s="8"/>
      <c r="B8" s="8"/>
      <c r="C8" s="5" t="s">
        <v>8</v>
      </c>
      <c r="D8" s="3" t="s">
        <v>9</v>
      </c>
      <c r="E8" s="25"/>
    </row>
    <row r="9" spans="1:6">
      <c r="A9" s="8"/>
      <c r="B9" s="8"/>
      <c r="C9" s="5" t="s">
        <v>4</v>
      </c>
      <c r="D9" s="3" t="s">
        <v>10</v>
      </c>
      <c r="E9" s="25"/>
    </row>
    <row r="10" spans="1:6">
      <c r="A10" s="8"/>
      <c r="B10" s="8"/>
      <c r="C10" s="5" t="s">
        <v>8</v>
      </c>
      <c r="D10" s="3" t="s">
        <v>11</v>
      </c>
      <c r="E10" s="25"/>
    </row>
    <row r="11" spans="1:6">
      <c r="A11" s="8"/>
      <c r="B11" s="8"/>
      <c r="C11" s="5" t="s">
        <v>4</v>
      </c>
      <c r="D11" s="3" t="s">
        <v>12</v>
      </c>
      <c r="E11" s="25"/>
      <c r="F11" s="18"/>
    </row>
    <row r="12" spans="1:6">
      <c r="A12" s="8"/>
      <c r="B12" s="8"/>
      <c r="C12" s="5" t="s">
        <v>8</v>
      </c>
      <c r="D12" s="3" t="s">
        <v>13</v>
      </c>
      <c r="E12" s="25"/>
      <c r="F12" s="18"/>
    </row>
    <row r="13" spans="1:6">
      <c r="A13" s="19"/>
      <c r="B13" s="19"/>
      <c r="C13" s="5" t="s">
        <v>4</v>
      </c>
      <c r="D13" s="3" t="s">
        <v>14</v>
      </c>
      <c r="E13" s="26"/>
      <c r="F13" s="18"/>
    </row>
    <row r="14" spans="1:6">
      <c r="A14" s="19"/>
      <c r="B14" s="19"/>
      <c r="C14" s="5" t="s">
        <v>8</v>
      </c>
      <c r="D14" s="3" t="s">
        <v>15</v>
      </c>
      <c r="E14" s="26"/>
    </row>
    <row r="15" spans="1:6">
      <c r="A15" s="19"/>
      <c r="B15" s="19"/>
      <c r="C15" s="5" t="s">
        <v>8</v>
      </c>
      <c r="D15" s="3" t="s">
        <v>16</v>
      </c>
      <c r="E15" s="26"/>
    </row>
    <row r="16" spans="1:6">
      <c r="A16" s="19"/>
      <c r="B16" s="19"/>
      <c r="C16" s="5" t="s">
        <v>4</v>
      </c>
      <c r="D16" s="3" t="s">
        <v>17</v>
      </c>
      <c r="E16" s="26"/>
      <c r="F16" s="18"/>
    </row>
    <row r="17" spans="1:6">
      <c r="A17" s="19"/>
      <c r="B17" s="19"/>
      <c r="C17" s="5" t="s">
        <v>8</v>
      </c>
      <c r="D17" s="3" t="s">
        <v>18</v>
      </c>
      <c r="E17" s="26"/>
      <c r="F17" s="18"/>
    </row>
    <row r="18" spans="1:6">
      <c r="A18" s="19"/>
      <c r="B18" s="19"/>
      <c r="C18" s="5" t="s">
        <v>4</v>
      </c>
      <c r="D18" s="3" t="s">
        <v>23</v>
      </c>
      <c r="E18" s="26"/>
      <c r="F18" s="18"/>
    </row>
    <row r="19" spans="1:6">
      <c r="A19" s="8">
        <v>0.19</v>
      </c>
      <c r="B19" s="8"/>
      <c r="C19" s="5" t="s">
        <v>8</v>
      </c>
      <c r="D19" s="3" t="s">
        <v>20</v>
      </c>
      <c r="E19" s="7"/>
    </row>
    <row r="20" spans="1:6">
      <c r="A20" s="28"/>
      <c r="B20" s="28"/>
      <c r="C20" s="22" t="s">
        <v>4</v>
      </c>
      <c r="D20" s="21" t="s">
        <v>21</v>
      </c>
      <c r="E20" s="27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80B5-DC7C-4E1C-AF70-9C6E5511545F}">
  <dimension ref="A2:E18"/>
  <sheetViews>
    <sheetView workbookViewId="0">
      <selection activeCell="H33" sqref="H32:H33"/>
    </sheetView>
  </sheetViews>
  <sheetFormatPr defaultColWidth="11.42578125" defaultRowHeight="15"/>
  <cols>
    <col min="3" max="3" width="16.7109375" bestFit="1" customWidth="1"/>
  </cols>
  <sheetData>
    <row r="2" spans="1:5">
      <c r="A2" t="s">
        <v>0</v>
      </c>
    </row>
    <row r="3" spans="1:5">
      <c r="A3" s="3"/>
      <c r="B3" s="4"/>
      <c r="C3" s="3" t="s">
        <v>1</v>
      </c>
      <c r="D3" s="3">
        <v>2100</v>
      </c>
    </row>
    <row r="4" spans="1:5">
      <c r="A4" s="3"/>
      <c r="B4" s="5" t="s">
        <v>2</v>
      </c>
      <c r="C4" s="3" t="s">
        <v>3</v>
      </c>
      <c r="D4" s="3">
        <v>700</v>
      </c>
    </row>
    <row r="5" spans="1:5">
      <c r="A5" s="3"/>
      <c r="B5" s="5" t="s">
        <v>4</v>
      </c>
      <c r="C5" s="3" t="s">
        <v>5</v>
      </c>
      <c r="D5" s="3">
        <v>1400</v>
      </c>
    </row>
    <row r="6" spans="1:5">
      <c r="A6" s="3"/>
      <c r="B6" s="5" t="s">
        <v>2</v>
      </c>
      <c r="C6" s="3" t="s">
        <v>6</v>
      </c>
      <c r="D6" s="3">
        <v>28</v>
      </c>
    </row>
    <row r="7" spans="1:5">
      <c r="A7" s="3"/>
      <c r="B7" s="5" t="s">
        <v>4</v>
      </c>
      <c r="C7" s="3" t="s">
        <v>7</v>
      </c>
      <c r="D7" s="3">
        <v>1372</v>
      </c>
    </row>
    <row r="8" spans="1:5">
      <c r="A8" s="3"/>
      <c r="B8" s="5" t="s">
        <v>8</v>
      </c>
      <c r="C8" s="3" t="s">
        <v>9</v>
      </c>
      <c r="D8" s="3">
        <v>140</v>
      </c>
    </row>
    <row r="9" spans="1:5">
      <c r="A9" s="3"/>
      <c r="B9" s="5" t="s">
        <v>4</v>
      </c>
      <c r="C9" s="3" t="s">
        <v>10</v>
      </c>
      <c r="D9" s="3">
        <f>D7+D8</f>
        <v>1512</v>
      </c>
    </row>
    <row r="10" spans="1:5">
      <c r="A10" s="6">
        <v>0.19</v>
      </c>
      <c r="B10" s="5" t="s">
        <v>8</v>
      </c>
      <c r="C10" s="3" t="s">
        <v>11</v>
      </c>
      <c r="D10" s="3">
        <f>D9*A10</f>
        <v>287.28000000000003</v>
      </c>
    </row>
    <row r="11" spans="1:5">
      <c r="A11" s="3"/>
      <c r="B11" s="5" t="s">
        <v>4</v>
      </c>
      <c r="C11" s="3" t="s">
        <v>12</v>
      </c>
      <c r="D11" s="3">
        <f>D10+D9</f>
        <v>1799.28</v>
      </c>
      <c r="E11" s="32">
        <v>1</v>
      </c>
    </row>
    <row r="12" spans="1:5">
      <c r="A12" s="6">
        <v>0.2</v>
      </c>
      <c r="B12" s="5" t="s">
        <v>8</v>
      </c>
      <c r="C12" s="3" t="s">
        <v>13</v>
      </c>
      <c r="D12" s="3">
        <f>D11*A12</f>
        <v>359.85599999999999</v>
      </c>
      <c r="E12" s="32">
        <v>0.2</v>
      </c>
    </row>
    <row r="13" spans="1:5">
      <c r="A13" s="31">
        <v>0.93</v>
      </c>
      <c r="B13" s="5" t="s">
        <v>4</v>
      </c>
      <c r="C13" s="3" t="s">
        <v>14</v>
      </c>
      <c r="D13" s="3">
        <f>D11+D12</f>
        <v>2159.136</v>
      </c>
      <c r="E13" s="32">
        <v>1.2</v>
      </c>
    </row>
    <row r="14" spans="1:5">
      <c r="A14" s="31">
        <v>0.02</v>
      </c>
      <c r="B14" s="5" t="s">
        <v>8</v>
      </c>
      <c r="C14" s="3" t="s">
        <v>15</v>
      </c>
      <c r="D14" s="3">
        <f>D13/A13*A14</f>
        <v>46.433032258064515</v>
      </c>
    </row>
    <row r="15" spans="1:5">
      <c r="A15" s="31">
        <v>0.05</v>
      </c>
      <c r="B15" s="5" t="s">
        <v>8</v>
      </c>
      <c r="C15" s="3" t="s">
        <v>16</v>
      </c>
      <c r="D15" s="3">
        <f>D13/A13*A15</f>
        <v>116.08258064516129</v>
      </c>
    </row>
    <row r="16" spans="1:5">
      <c r="A16" s="31">
        <v>1</v>
      </c>
      <c r="B16" s="5" t="s">
        <v>4</v>
      </c>
      <c r="C16" s="3" t="s">
        <v>17</v>
      </c>
      <c r="D16" s="3">
        <f>D13/A13*A16</f>
        <v>2321.6516129032257</v>
      </c>
      <c r="E16" s="30">
        <v>0.8</v>
      </c>
    </row>
    <row r="17" spans="1:5">
      <c r="A17" s="3"/>
      <c r="B17" s="5" t="s">
        <v>8</v>
      </c>
      <c r="C17" s="3" t="s">
        <v>18</v>
      </c>
      <c r="D17" s="3">
        <f>D16/E16*E17</f>
        <v>580.41290322580642</v>
      </c>
      <c r="E17" s="30">
        <v>0.2</v>
      </c>
    </row>
    <row r="18" spans="1:5">
      <c r="A18" s="3"/>
      <c r="B18" s="5" t="s">
        <v>4</v>
      </c>
      <c r="C18" s="3" t="s">
        <v>23</v>
      </c>
      <c r="D18" s="3">
        <f>D16+D17</f>
        <v>2902.0645161290322</v>
      </c>
      <c r="E18" s="30">
        <v>1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B2394-1E02-498E-AF18-E1AEEDD56930}">
  <dimension ref="A2:E18"/>
  <sheetViews>
    <sheetView workbookViewId="0">
      <selection activeCell="K34" sqref="K34"/>
    </sheetView>
  </sheetViews>
  <sheetFormatPr defaultColWidth="11.42578125" defaultRowHeight="15"/>
  <cols>
    <col min="4" max="4" width="22.140625" customWidth="1"/>
  </cols>
  <sheetData>
    <row r="2" spans="1:5">
      <c r="A2" t="s">
        <v>0</v>
      </c>
    </row>
    <row r="3" spans="1:5">
      <c r="A3" s="3"/>
      <c r="B3" s="3"/>
      <c r="C3" s="4"/>
      <c r="D3" s="3" t="s">
        <v>1</v>
      </c>
      <c r="E3" s="3"/>
    </row>
    <row r="4" spans="1:5">
      <c r="A4" s="3"/>
      <c r="B4" s="3"/>
      <c r="C4" s="5"/>
      <c r="D4" s="3" t="s">
        <v>3</v>
      </c>
      <c r="E4" s="3"/>
    </row>
    <row r="5" spans="1:5">
      <c r="A5" s="3"/>
      <c r="B5" s="3"/>
      <c r="C5" s="5" t="s">
        <v>4</v>
      </c>
      <c r="D5" s="3" t="s">
        <v>5</v>
      </c>
      <c r="E5" s="3"/>
    </row>
    <row r="6" spans="1:5">
      <c r="A6" s="3"/>
      <c r="B6" s="3"/>
      <c r="C6" s="5"/>
      <c r="D6" s="3" t="s">
        <v>6</v>
      </c>
      <c r="E6" s="3"/>
    </row>
    <row r="7" spans="1:5">
      <c r="A7" s="3"/>
      <c r="B7" s="3"/>
      <c r="C7" s="5" t="s">
        <v>4</v>
      </c>
      <c r="D7" s="3" t="s">
        <v>7</v>
      </c>
      <c r="E7" s="3"/>
    </row>
    <row r="8" spans="1:5">
      <c r="A8" s="3"/>
      <c r="B8" s="3"/>
      <c r="C8" s="5"/>
      <c r="D8" s="3" t="s">
        <v>9</v>
      </c>
      <c r="E8" s="3"/>
    </row>
    <row r="9" spans="1:5">
      <c r="A9" s="3"/>
      <c r="B9" s="3"/>
      <c r="C9" s="5" t="s">
        <v>4</v>
      </c>
      <c r="D9" s="3" t="s">
        <v>10</v>
      </c>
      <c r="E9" s="3"/>
    </row>
    <row r="10" spans="1:5">
      <c r="A10" s="3"/>
      <c r="B10" s="3"/>
      <c r="C10" s="5"/>
      <c r="D10" s="3" t="s">
        <v>11</v>
      </c>
      <c r="E10" s="3"/>
    </row>
    <row r="11" spans="1:5">
      <c r="A11" s="3"/>
      <c r="B11" s="3"/>
      <c r="C11" s="5" t="s">
        <v>4</v>
      </c>
      <c r="D11" s="3" t="s">
        <v>12</v>
      </c>
      <c r="E11" s="3"/>
    </row>
    <row r="12" spans="1:5">
      <c r="A12" s="3"/>
      <c r="B12" s="3"/>
      <c r="C12" s="5"/>
      <c r="D12" s="3" t="s">
        <v>13</v>
      </c>
      <c r="E12" s="3"/>
    </row>
    <row r="13" spans="1:5">
      <c r="A13" s="3"/>
      <c r="B13" s="3"/>
      <c r="C13" s="5" t="s">
        <v>4</v>
      </c>
      <c r="D13" s="3" t="s">
        <v>14</v>
      </c>
      <c r="E13" s="3"/>
    </row>
    <row r="14" spans="1:5">
      <c r="A14" s="3"/>
      <c r="B14" s="3"/>
      <c r="C14" s="5"/>
      <c r="D14" s="3" t="s">
        <v>15</v>
      </c>
      <c r="E14" s="3"/>
    </row>
    <row r="15" spans="1:5">
      <c r="A15" s="3"/>
      <c r="B15" s="3"/>
      <c r="C15" s="5"/>
      <c r="D15" s="3" t="s">
        <v>16</v>
      </c>
      <c r="E15" s="3"/>
    </row>
    <row r="16" spans="1:5">
      <c r="A16" s="3"/>
      <c r="B16" s="3"/>
      <c r="C16" s="5" t="s">
        <v>4</v>
      </c>
      <c r="D16" s="3" t="s">
        <v>17</v>
      </c>
      <c r="E16" s="3"/>
    </row>
    <row r="17" spans="1:5">
      <c r="A17" s="3"/>
      <c r="B17" s="3"/>
      <c r="C17" s="5"/>
      <c r="D17" s="3" t="s">
        <v>18</v>
      </c>
      <c r="E17" s="3"/>
    </row>
    <row r="18" spans="1:5">
      <c r="A18" s="3"/>
      <c r="B18" s="3"/>
      <c r="C18" s="5" t="s">
        <v>4</v>
      </c>
      <c r="D18" s="3" t="s">
        <v>23</v>
      </c>
      <c r="E18" s="3"/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62E3-2AC0-4563-98EA-AB2BAAB82D32}">
  <dimension ref="A3:E19"/>
  <sheetViews>
    <sheetView workbookViewId="0">
      <selection activeCell="K34" sqref="K34"/>
    </sheetView>
  </sheetViews>
  <sheetFormatPr defaultColWidth="11.42578125" defaultRowHeight="15"/>
  <sheetData>
    <row r="3" spans="1:5">
      <c r="A3" t="s">
        <v>0</v>
      </c>
    </row>
    <row r="4" spans="1:5">
      <c r="A4" s="3"/>
      <c r="B4" s="3"/>
      <c r="C4" s="4"/>
      <c r="D4" s="3" t="s">
        <v>1</v>
      </c>
      <c r="E4" s="3"/>
    </row>
    <row r="5" spans="1:5">
      <c r="A5" s="3"/>
      <c r="B5" s="3"/>
      <c r="C5" s="5"/>
      <c r="D5" s="3" t="s">
        <v>3</v>
      </c>
      <c r="E5" s="3"/>
    </row>
    <row r="6" spans="1:5">
      <c r="A6" s="3"/>
      <c r="B6" s="3"/>
      <c r="C6" s="5" t="s">
        <v>4</v>
      </c>
      <c r="D6" s="3" t="s">
        <v>5</v>
      </c>
      <c r="E6" s="3"/>
    </row>
    <row r="7" spans="1:5">
      <c r="A7" s="3"/>
      <c r="B7" s="3"/>
      <c r="C7" s="5"/>
      <c r="D7" s="3" t="s">
        <v>6</v>
      </c>
      <c r="E7" s="3"/>
    </row>
    <row r="8" spans="1:5">
      <c r="A8" s="3"/>
      <c r="B8" s="3"/>
      <c r="C8" s="5" t="s">
        <v>4</v>
      </c>
      <c r="D8" s="3" t="s">
        <v>7</v>
      </c>
      <c r="E8" s="3"/>
    </row>
    <row r="9" spans="1:5">
      <c r="A9" s="3"/>
      <c r="B9" s="3"/>
      <c r="C9" s="5"/>
      <c r="D9" s="3" t="s">
        <v>9</v>
      </c>
      <c r="E9" s="3"/>
    </row>
    <row r="10" spans="1:5">
      <c r="A10" s="3"/>
      <c r="B10" s="3"/>
      <c r="C10" s="5" t="s">
        <v>4</v>
      </c>
      <c r="D10" s="3" t="s">
        <v>10</v>
      </c>
      <c r="E10" s="3"/>
    </row>
    <row r="11" spans="1:5">
      <c r="A11" s="3"/>
      <c r="B11" s="3"/>
      <c r="C11" s="5"/>
      <c r="D11" s="3" t="s">
        <v>11</v>
      </c>
      <c r="E11" s="3"/>
    </row>
    <row r="12" spans="1:5">
      <c r="A12" s="3"/>
      <c r="B12" s="3"/>
      <c r="C12" s="5" t="s">
        <v>4</v>
      </c>
      <c r="D12" s="3" t="s">
        <v>12</v>
      </c>
      <c r="E12" s="3"/>
    </row>
    <row r="13" spans="1:5">
      <c r="A13" s="3"/>
      <c r="B13" s="3"/>
      <c r="C13" s="5"/>
      <c r="D13" s="3" t="s">
        <v>13</v>
      </c>
      <c r="E13" s="3"/>
    </row>
    <row r="14" spans="1:5">
      <c r="A14" s="3"/>
      <c r="B14" s="3"/>
      <c r="C14" s="5" t="s">
        <v>4</v>
      </c>
      <c r="D14" s="3" t="s">
        <v>14</v>
      </c>
      <c r="E14" s="3"/>
    </row>
    <row r="15" spans="1:5">
      <c r="A15" s="3"/>
      <c r="B15" s="3"/>
      <c r="C15" s="5"/>
      <c r="D15" s="3" t="s">
        <v>15</v>
      </c>
      <c r="E15" s="3"/>
    </row>
    <row r="16" spans="1:5">
      <c r="A16" s="3"/>
      <c r="B16" s="3"/>
      <c r="C16" s="5"/>
      <c r="D16" s="3" t="s">
        <v>16</v>
      </c>
      <c r="E16" s="3"/>
    </row>
    <row r="17" spans="1:5">
      <c r="A17" s="3"/>
      <c r="B17" s="3"/>
      <c r="C17" s="5" t="s">
        <v>4</v>
      </c>
      <c r="D17" s="3" t="s">
        <v>17</v>
      </c>
      <c r="E17" s="3"/>
    </row>
    <row r="18" spans="1:5">
      <c r="A18" s="3"/>
      <c r="B18" s="3"/>
      <c r="C18" s="5"/>
      <c r="D18" s="3" t="s">
        <v>18</v>
      </c>
      <c r="E18" s="3"/>
    </row>
    <row r="19" spans="1:5">
      <c r="A19" s="3"/>
      <c r="B19" s="3"/>
      <c r="C19" s="5" t="s">
        <v>4</v>
      </c>
      <c r="D19" s="3" t="s">
        <v>23</v>
      </c>
      <c r="E19" s="3"/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85A7364F854642AFD65E8D8B23E074" ma:contentTypeVersion="7" ma:contentTypeDescription="Ein neues Dokument erstellen." ma:contentTypeScope="" ma:versionID="c9ee1b14f392190dd198d10eca77dc3f">
  <xsd:schema xmlns:xsd="http://www.w3.org/2001/XMLSchema" xmlns:xs="http://www.w3.org/2001/XMLSchema" xmlns:p="http://schemas.microsoft.com/office/2006/metadata/properties" xmlns:ns2="5bd0f853-8d1b-4ed0-8929-cd114438ef94" targetNamespace="http://schemas.microsoft.com/office/2006/metadata/properties" ma:root="true" ma:fieldsID="d86515aad326729218a5b3987c24bf68" ns2:_="">
    <xsd:import namespace="5bd0f853-8d1b-4ed0-8929-cd114438ef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0f853-8d1b-4ed0-8929-cd114438ef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571E6B-4B6D-4F90-8DB6-8D771D7455E1}"/>
</file>

<file path=customXml/itemProps2.xml><?xml version="1.0" encoding="utf-8"?>
<ds:datastoreItem xmlns:ds="http://schemas.openxmlformats.org/officeDocument/2006/customXml" ds:itemID="{F25F8393-B34E-4B0B-88BE-BD32084D1ACE}"/>
</file>

<file path=customXml/itemProps3.xml><?xml version="1.0" encoding="utf-8"?>
<ds:datastoreItem xmlns:ds="http://schemas.openxmlformats.org/officeDocument/2006/customXml" ds:itemID="{BA7C00FD-A2F1-4F5F-843D-DA8E4DA9E8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Janine Gau</dc:creator>
  <cp:keywords/>
  <dc:description/>
  <cp:lastModifiedBy>wittmi.bsfi21</cp:lastModifiedBy>
  <cp:revision/>
  <dcterms:created xsi:type="dcterms:W3CDTF">2020-09-16T08:58:50Z</dcterms:created>
  <dcterms:modified xsi:type="dcterms:W3CDTF">2022-01-20T10:13:56Z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0x0101000085A7364F854642AFD65E8D8B23E074</vt:lpwstr>
  </property>
</Properties>
</file>