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Gul4r\Schule\BBS1\LF2 Arbeitsplaetze nach Kundenwuenschen austatten\Gau\LF2 - Angebotspreis\"/>
    </mc:Choice>
  </mc:AlternateContent>
  <xr:revisionPtr revIDLastSave="0" documentId="13_ncr:1_{03C1D23A-7A70-4CC0-83D2-AFE3D9EA0DF0}" xr6:coauthVersionLast="47" xr6:coauthVersionMax="47" xr10:uidLastSave="{00000000-0000-0000-0000-000000000000}"/>
  <bookViews>
    <workbookView xWindow="-120" yWindow="-120" windowWidth="29040" windowHeight="15840" xr2:uid="{1E092636-2CA6-4333-9925-39D2E975DD0E}"/>
  </bookViews>
  <sheets>
    <sheet name="Übung Vorwärtskalkulation" sheetId="6" r:id="rId1"/>
    <sheet name="Lösung Vorwärtskalkulation" sheetId="2" r:id="rId2"/>
    <sheet name="Vorlage_Vorwärtskalkulation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E16" i="6"/>
  <c r="E15" i="6"/>
  <c r="E14" i="6"/>
  <c r="E13" i="6"/>
  <c r="E12" i="6"/>
  <c r="E11" i="6"/>
  <c r="E10" i="6"/>
  <c r="E9" i="6"/>
  <c r="E7" i="6"/>
  <c r="E6" i="6"/>
  <c r="E5" i="6"/>
  <c r="E4" i="6"/>
  <c r="E15" i="2"/>
  <c r="E16" i="2"/>
  <c r="E17" i="2" s="1"/>
  <c r="E12" i="2"/>
  <c r="E10" i="2"/>
  <c r="E7" i="2"/>
  <c r="E9" i="2" s="1"/>
  <c r="E11" i="2" s="1"/>
  <c r="E6" i="2"/>
  <c r="E5" i="2"/>
  <c r="E4" i="2"/>
  <c r="E18" i="6" l="1"/>
  <c r="E13" i="2"/>
  <c r="E19" i="6" l="1"/>
  <c r="E20" i="6" s="1"/>
  <c r="E18" i="2"/>
  <c r="E14" i="2"/>
  <c r="E19" i="2" l="1"/>
  <c r="E20" i="2" s="1"/>
</calcChain>
</file>

<file path=xl/sharedStrings.xml><?xml version="1.0" encoding="utf-8"?>
<sst xmlns="http://schemas.openxmlformats.org/spreadsheetml/2006/main" count="103" uniqueCount="24">
  <si>
    <t>Handelskalkulation - Listenverkaufspreis ermitteln</t>
  </si>
  <si>
    <t>Listeneinkaufspreis</t>
  </si>
  <si>
    <t>-</t>
  </si>
  <si>
    <t>Liefererrabatt</t>
  </si>
  <si>
    <t>=</t>
  </si>
  <si>
    <t>Zieleinkaufspreis</t>
  </si>
  <si>
    <t>Liefererskonto</t>
  </si>
  <si>
    <t>Bareinkaufspreis</t>
  </si>
  <si>
    <t>+</t>
  </si>
  <si>
    <t>Bezugskosten</t>
  </si>
  <si>
    <t>Einstandspreis</t>
  </si>
  <si>
    <t>Handlungskosten</t>
  </si>
  <si>
    <t>Selbstkosten</t>
  </si>
  <si>
    <t>Gewinnzuschlag</t>
  </si>
  <si>
    <t>Barverkaufspreis</t>
  </si>
  <si>
    <t>Kundenskonto</t>
  </si>
  <si>
    <t>Vertreterprovision</t>
  </si>
  <si>
    <t>Zielverkaufspreis</t>
  </si>
  <si>
    <t>Kundenrabatt</t>
  </si>
  <si>
    <t>Listenverkaufspreis</t>
  </si>
  <si>
    <t>Umsatzsteuer</t>
  </si>
  <si>
    <t>Listenverkaufspreis (brutto)</t>
  </si>
  <si>
    <t>Lösung:</t>
  </si>
  <si>
    <t>Listenverkaufspreis (netto)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</si>
</sst>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9" fontId="0" fillId="0" borderId="1" xfId="0" applyNumberFormat="1" applyBorder="1"/>
    <xf numFmtId="164" fontId="0" fillId="0" borderId="1" xfId="0" applyNumberFormat="1" applyBorder="1"/>
    <xf numFmtId="9" fontId="0" fillId="0" borderId="1" xfId="2" applyFont="1" applyBorder="1"/>
    <xf numFmtId="9" fontId="0" fillId="2" borderId="1" xfId="2" applyFont="1" applyFill="1" applyBorder="1"/>
    <xf numFmtId="44" fontId="0" fillId="0" borderId="1" xfId="1" applyFont="1" applyBorder="1"/>
    <xf numFmtId="9" fontId="0" fillId="3" borderId="1" xfId="2" applyFont="1" applyFill="1" applyBorder="1"/>
    <xf numFmtId="0" fontId="0" fillId="3" borderId="1" xfId="0" quotePrefix="1" applyFill="1" applyBorder="1" applyAlignment="1">
      <alignment horizontal="right"/>
    </xf>
    <xf numFmtId="0" fontId="0" fillId="3" borderId="1" xfId="0" applyFill="1" applyBorder="1"/>
    <xf numFmtId="44" fontId="0" fillId="3" borderId="1" xfId="1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horizontal="right"/>
    </xf>
    <xf numFmtId="44" fontId="0" fillId="2" borderId="1" xfId="1" applyFont="1" applyFill="1" applyBorder="1"/>
    <xf numFmtId="9" fontId="0" fillId="0" borderId="0" xfId="0" applyNumberFormat="1"/>
    <xf numFmtId="9" fontId="0" fillId="0" borderId="1" xfId="2" applyFont="1" applyFill="1" applyBorder="1"/>
    <xf numFmtId="44" fontId="0" fillId="0" borderId="1" xfId="0" applyNumberFormat="1" applyBorder="1"/>
    <xf numFmtId="0" fontId="0" fillId="4" borderId="1" xfId="0" applyFill="1" applyBorder="1"/>
    <xf numFmtId="0" fontId="0" fillId="4" borderId="1" xfId="0" quotePrefix="1" applyFill="1" applyBorder="1" applyAlignment="1">
      <alignment horizontal="right"/>
    </xf>
    <xf numFmtId="44" fontId="0" fillId="4" borderId="1" xfId="0" applyNumberFormat="1" applyFill="1" applyBorder="1"/>
    <xf numFmtId="0" fontId="2" fillId="0" borderId="0" xfId="0" applyFont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164" fontId="0" fillId="4" borderId="1" xfId="0" applyNumberFormat="1" applyFill="1" applyBorder="1"/>
    <xf numFmtId="9" fontId="0" fillId="4" borderId="1" xfId="2" applyFont="1" applyFill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396241</xdr:colOff>
      <xdr:row>1</xdr:row>
      <xdr:rowOff>32385</xdr:rowOff>
    </xdr:from>
    <xdr:to>
      <xdr:col>14</xdr:col>
      <xdr:colOff>7621</xdr:colOff>
      <xdr:row>19</xdr:row>
      <xdr:rowOff>114300</xdr:rowOff>
    </xdr:to>
    <xdr:sp macro="" textlink="">
      <xdr:nvSpPr>
        <xdr:cNvPr id="2" name="Textfeld 3">
          <a:extLst>
            <a:ext uri="{FF2B5EF4-FFF2-40B4-BE49-F238E27FC236}">
              <a16:creationId xmlns:a16="http://schemas.microsoft.com/office/drawing/2014/main" id="{CEDC8F45-EC11-4F7E-B451-BC98A66D2658}"/>
            </a:ext>
          </a:extLst>
        </xdr:cNvPr>
        <xdr:cNvSpPr txBox="1"/>
      </xdr:nvSpPr>
      <xdr:spPr>
        <a:xfrm>
          <a:off x="4678681" y="215265"/>
          <a:ext cx="6675120" cy="3373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u="sng">
              <a:solidFill>
                <a:srgbClr val="FF0000"/>
              </a:solidFill>
            </a:rPr>
            <a:t>Situation:</a:t>
          </a:r>
        </a:p>
        <a:p>
          <a:r>
            <a:rPr lang="de-DE" sz="1100" b="0" u="none" baseline="0">
              <a:solidFill>
                <a:sysClr val="windowText" lastClr="000000"/>
              </a:solidFill>
            </a:rPr>
            <a:t>Die IT Solutions GmbH wurde von der </a:t>
          </a:r>
          <a:r>
            <a:rPr lang="de-DE" sz="1100" b="0" i="1" u="none" baseline="0">
              <a:solidFill>
                <a:sysClr val="windowText" lastClr="000000"/>
              </a:solidFill>
            </a:rPr>
            <a:t>Pizzeria Luigi e.K. </a:t>
          </a:r>
          <a:r>
            <a:rPr lang="de-DE" sz="1100" b="0" u="none" baseline="0">
              <a:solidFill>
                <a:sysClr val="windowText" lastClr="000000"/>
              </a:solidFill>
            </a:rPr>
            <a:t>beauftragt, ein Angebot für einen </a:t>
          </a:r>
          <a:r>
            <a:rPr lang="de-DE"/>
            <a:t>Farblaser-Multifunktionsdrucker, 4in1 Drucker</a:t>
          </a:r>
          <a:r>
            <a:rPr lang="de-DE" sz="1100" b="0" u="none" baseline="0">
              <a:solidFill>
                <a:sysClr val="windowText" lastClr="000000"/>
              </a:solidFill>
            </a:rPr>
            <a:t> (Scanner, Kopierer, Drucker, Fax) zu erstellen. Sie selbst müssen den Drucker bei einem Großhändler, Hardwarekomponenten Schmidt KG, bestellen. Der Großhändler bietet Ihnen einen Listeneinkaufspreis von 915,00 € zzgl. 19% Umsatzsteuer an. Zusätzlich werden der IT Solutions GmbH 30% Rabatt und 2% Skonto gewährt; Kosten für Verpackung, Fracht und Transportversicherung werden pauschal 20,00 € zuzüglich Umsatzsteuer berechnet.</a:t>
          </a:r>
        </a:p>
        <a:p>
          <a:endParaRPr lang="de-DE" sz="1100" b="0" u="none" baseline="0">
            <a:solidFill>
              <a:sysClr val="windowText" lastClr="000000"/>
            </a:solidFill>
          </a:endParaRPr>
        </a:p>
        <a:p>
          <a:r>
            <a:rPr lang="de-DE" sz="1100" b="0" u="none" baseline="0">
              <a:solidFill>
                <a:sysClr val="windowText" lastClr="000000"/>
              </a:solidFill>
            </a:rPr>
            <a:t>Um einen Angebotspreis für die </a:t>
          </a:r>
          <a:r>
            <a:rPr lang="de-DE" sz="1100" b="0" i="1" u="none" baseline="0">
              <a:solidFill>
                <a:sysClr val="windowText" lastClr="000000"/>
              </a:solidFill>
            </a:rPr>
            <a:t>Pizzeria Luigi e.K. </a:t>
          </a:r>
          <a:r>
            <a:rPr lang="de-DE" sz="1100" b="0" u="none" baseline="0">
              <a:solidFill>
                <a:sysClr val="windowText" lastClr="000000"/>
              </a:solidFill>
            </a:rPr>
            <a:t>zu ermitteln, benötigen wir die innerbetrieblichen Zuschlagssätze wie den Handlungskostenzuschlagssatz von 25 % und den Gewinnzuschlagssatz von 20 %. Auch wir gewähren dem Kunden 20 % Rabatt und 2 % Skonto. Zudem berücksichtigen wir in unserer Kalkulation eine Vertreterprovision von 5 %, da die Vertriebsmitarbeiter eine umsatzabhängige Provision erhalten.</a:t>
          </a:r>
        </a:p>
        <a:p>
          <a:endParaRPr lang="de-DE" sz="1100" b="0" u="none">
            <a:solidFill>
              <a:sysClr val="windowText" lastClr="000000"/>
            </a:solidFill>
          </a:endParaRPr>
        </a:p>
        <a:p>
          <a:r>
            <a:rPr lang="de-DE" sz="1100" b="0" u="none">
              <a:solidFill>
                <a:sysClr val="windowText" lastClr="000000"/>
              </a:solidFill>
            </a:rPr>
            <a:t>Wie hoch ist der Angebotspreis (Listenverkaufspreis) für den </a:t>
          </a:r>
          <a:r>
            <a:rPr lang="de-DE"/>
            <a:t>Farblaser-Multifunktionsdrucker</a:t>
          </a:r>
          <a:r>
            <a:rPr lang="de-DE" baseline="0"/>
            <a:t> für die </a:t>
          </a:r>
          <a:r>
            <a:rPr lang="de-DE" i="1" baseline="0"/>
            <a:t>Pizzeria Luigi e.K.</a:t>
          </a:r>
          <a:r>
            <a:rPr lang="de-DE" baseline="0"/>
            <a:t>?</a:t>
          </a:r>
          <a:endParaRPr lang="de-DE" sz="1100" b="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624841</xdr:colOff>
      <xdr:row>1</xdr:row>
      <xdr:rowOff>55245</xdr:rowOff>
    </xdr:from>
    <xdr:to>
      <xdr:col>14</xdr:col>
      <xdr:colOff>236221</xdr:colOff>
      <xdr:row>19</xdr:row>
      <xdr:rowOff>137160</xdr:rowOff>
    </xdr:to>
    <xdr:sp macro="" textlink="">
      <xdr:nvSpPr>
        <xdr:cNvPr id="5" name="Textfeld 3">
          <a:extLst>
            <a:ext uri="{FF2B5EF4-FFF2-40B4-BE49-F238E27FC236}">
              <a16:creationId xmlns:a16="http://schemas.microsoft.com/office/drawing/2014/main" id="{436FCEF7-3F37-4049-9431-7F916F2284AD}"/>
            </a:ext>
          </a:extLst>
        </xdr:cNvPr>
        <xdr:cNvSpPr txBox="1"/>
      </xdr:nvSpPr>
      <xdr:spPr>
        <a:xfrm>
          <a:off x="4907281" y="238125"/>
          <a:ext cx="6675120" cy="3373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u="sng">
              <a:solidFill>
                <a:srgbClr val="FF0000"/>
              </a:solidFill>
            </a:rPr>
            <a:t>Situation:</a:t>
          </a:r>
        </a:p>
        <a:p>
          <a:r>
            <a:rPr lang="de-DE" sz="1100" b="0" u="none" baseline="0">
              <a:solidFill>
                <a:sysClr val="windowText" lastClr="000000"/>
              </a:solidFill>
            </a:rPr>
            <a:t>Die IT Solutions GmbH wurde von der </a:t>
          </a:r>
          <a:r>
            <a:rPr lang="de-DE" sz="1100" b="0" i="1" u="none" baseline="0">
              <a:solidFill>
                <a:sysClr val="windowText" lastClr="000000"/>
              </a:solidFill>
            </a:rPr>
            <a:t>Pizzeria Luigi e.K. </a:t>
          </a:r>
          <a:r>
            <a:rPr lang="de-DE" sz="1100" b="0" u="none" baseline="0">
              <a:solidFill>
                <a:sysClr val="windowText" lastClr="000000"/>
              </a:solidFill>
            </a:rPr>
            <a:t>beauftragt, ein Angebot für einen </a:t>
          </a:r>
          <a:r>
            <a:rPr lang="de-DE"/>
            <a:t>Farblaser-Multifunktionsdrucker, 4in1 Drucker</a:t>
          </a:r>
          <a:r>
            <a:rPr lang="de-DE" sz="1100" b="0" u="none" baseline="0">
              <a:solidFill>
                <a:sysClr val="windowText" lastClr="000000"/>
              </a:solidFill>
            </a:rPr>
            <a:t> (Scanner, Kopierer, Drucker, Fax) zu erstellen. Sie selbst müssen den Drucker bei einem Großhändler, Hardwarekomponenten Schmidt KG, bestellen. Der Großhändler bietet Ihnen einen Listeneinkaufspreis von 915,00 € zzgl. 19% Umsatzsteuer an. Zusätzlich werden der IT Solutions GmbH 30% Rabatt und 2% Skonto gewährt; Kosten für Verpackung, Fracht und Transportversicherung werden pauschal 20,00 € zuzüglich Umsatzsteuer berechnet.</a:t>
          </a:r>
        </a:p>
        <a:p>
          <a:endParaRPr lang="de-DE" sz="1100" b="0" u="none" baseline="0">
            <a:solidFill>
              <a:sysClr val="windowText" lastClr="000000"/>
            </a:solidFill>
          </a:endParaRPr>
        </a:p>
        <a:p>
          <a:r>
            <a:rPr lang="de-DE" sz="1100" b="0" u="none" baseline="0">
              <a:solidFill>
                <a:sysClr val="windowText" lastClr="000000"/>
              </a:solidFill>
            </a:rPr>
            <a:t>Um einen Angebotspreis für die </a:t>
          </a:r>
          <a:r>
            <a:rPr lang="de-DE" sz="1100" b="0" i="1" u="none" baseline="0">
              <a:solidFill>
                <a:sysClr val="windowText" lastClr="000000"/>
              </a:solidFill>
            </a:rPr>
            <a:t>Pizzeria Luigi e.K. </a:t>
          </a:r>
          <a:r>
            <a:rPr lang="de-DE" sz="1100" b="0" u="none" baseline="0">
              <a:solidFill>
                <a:sysClr val="windowText" lastClr="000000"/>
              </a:solidFill>
            </a:rPr>
            <a:t>zu ermitteln, benötigen wir die innerbetrieblichen Zuschlagssätze wie den Handlungskostenzuschlagssatz von 25 % und den Gewinnzuschlagssatz von 20 %. Auch wir gewähren dem Kunden 20 % Rabatt und 2 % Skonto. Zudem berücksichtigen wir in unserer Kalkulation eine Vertreterprovision von 5 %, da die Vertriebsmitarbeiter eine umsatzabhängige Provision erhalten.</a:t>
          </a:r>
        </a:p>
        <a:p>
          <a:endParaRPr lang="de-DE" sz="1100" b="0" u="none">
            <a:solidFill>
              <a:sysClr val="windowText" lastClr="000000"/>
            </a:solidFill>
          </a:endParaRPr>
        </a:p>
        <a:p>
          <a:r>
            <a:rPr lang="de-DE" sz="1100" b="0" u="none">
              <a:solidFill>
                <a:sysClr val="windowText" lastClr="000000"/>
              </a:solidFill>
            </a:rPr>
            <a:t>Wie hoch ist der Angebotspreis inklusive Umsatzsteuer von 19% (Listenverkaufspreis, brutto) für den </a:t>
          </a:r>
          <a:r>
            <a:rPr lang="de-DE"/>
            <a:t>Farblaser-Multifunktionsdrucker</a:t>
          </a:r>
          <a:r>
            <a:rPr lang="de-DE" baseline="0"/>
            <a:t> für die </a:t>
          </a:r>
          <a:r>
            <a:rPr lang="de-DE" i="1" baseline="0"/>
            <a:t>Pizzeria Luigi e.K.</a:t>
          </a:r>
          <a:r>
            <a:rPr lang="de-DE" baseline="0"/>
            <a:t>?</a:t>
          </a:r>
          <a:endParaRPr lang="de-DE" sz="1100" b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415290</xdr:colOff>
      <xdr:row>4</xdr:row>
      <xdr:rowOff>121920</xdr:rowOff>
    </xdr:from>
    <xdr:to>
      <xdr:col>13</xdr:col>
      <xdr:colOff>291465</xdr:colOff>
      <xdr:row>19</xdr:row>
      <xdr:rowOff>22860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32EE3033-8881-4129-955E-C3A2C9799C69}"/>
            </a:ext>
            <a:ext uri="{147F2762-F138-4A5C-976F-8EAC2B608ADB}">
              <a16:predDERef xmlns:a16="http://schemas.microsoft.com/office/drawing/2014/main" pred="{436FCEF7-3F37-4049-9431-7F916F2284AD}"/>
            </a:ext>
          </a:extLst>
        </xdr:cNvPr>
        <xdr:cNvSpPr txBox="1"/>
      </xdr:nvSpPr>
      <xdr:spPr>
        <a:xfrm>
          <a:off x="6501765" y="883920"/>
          <a:ext cx="4448175" cy="275844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Lösung</a:t>
          </a:r>
        </a:p>
        <a:p>
          <a:endParaRPr lang="de-DE" sz="1100"/>
        </a:p>
        <a:p>
          <a:r>
            <a:rPr lang="de-DE" sz="1100"/>
            <a:t>Hier</a:t>
          </a:r>
          <a:r>
            <a:rPr lang="de-DE" sz="1100" baseline="0"/>
            <a:t> findest du die Lösung!</a:t>
          </a:r>
        </a:p>
        <a:p>
          <a:endParaRPr lang="de-DE" sz="1100" baseline="0"/>
        </a:p>
        <a:p>
          <a:r>
            <a:rPr lang="de-DE" sz="1100" baseline="0"/>
            <a:t>Tipp:</a:t>
          </a:r>
        </a:p>
        <a:p>
          <a:r>
            <a:rPr lang="de-DE" sz="1100" baseline="0"/>
            <a:t>Erst spicken, wenn du die Aufgabe versucht hast zu lösen!</a:t>
          </a:r>
        </a:p>
        <a:p>
          <a:endParaRPr lang="de-DE" sz="1100" baseline="0"/>
        </a:p>
        <a:p>
          <a:r>
            <a:rPr lang="de-DE" sz="1100" baseline="0"/>
            <a:t>Falls dein Ergebnis abweicht, versuche die Zellbezüge zu verstehen oder schaue dort nach</a:t>
          </a:r>
        </a:p>
        <a:p>
          <a:r>
            <a:rPr lang="de-DE" sz="1100"/>
            <a:t>https://welt-der-bwl.de/Vorw%C3%A4rtskalkulation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23FD-08B9-4EBF-A4C8-E8CB5E38A75D}">
  <dimension ref="A1:F20"/>
  <sheetViews>
    <sheetView tabSelected="1" zoomScale="140" zoomScaleNormal="140" workbookViewId="0">
      <selection activeCell="E14" sqref="E14"/>
    </sheetView>
  </sheetViews>
  <sheetFormatPr baseColWidth="10" defaultColWidth="11.42578125" defaultRowHeight="15" x14ac:dyDescent="0.25"/>
  <cols>
    <col min="4" max="4" width="24.42578125" bestFit="1" customWidth="1"/>
  </cols>
  <sheetData>
    <row r="1" spans="1:6" ht="18.75" x14ac:dyDescent="0.3">
      <c r="A1" s="24" t="s">
        <v>0</v>
      </c>
    </row>
    <row r="3" spans="1:6" x14ac:dyDescent="0.25">
      <c r="A3" s="8"/>
      <c r="B3" s="8"/>
      <c r="C3" s="4"/>
      <c r="D3" s="3" t="s">
        <v>1</v>
      </c>
      <c r="E3" s="25">
        <v>915</v>
      </c>
    </row>
    <row r="4" spans="1:6" x14ac:dyDescent="0.25">
      <c r="A4" s="8">
        <v>0.3</v>
      </c>
      <c r="B4" s="8"/>
      <c r="C4" s="5" t="s">
        <v>2</v>
      </c>
      <c r="D4" s="3" t="s">
        <v>3</v>
      </c>
      <c r="E4" s="25">
        <f>SUM(E3*A4)</f>
        <v>274.5</v>
      </c>
    </row>
    <row r="5" spans="1:6" x14ac:dyDescent="0.25">
      <c r="A5" s="8"/>
      <c r="B5" s="8"/>
      <c r="C5" s="5" t="s">
        <v>4</v>
      </c>
      <c r="D5" s="3" t="s">
        <v>5</v>
      </c>
      <c r="E5" s="25">
        <f>SUM(E3-E4)</f>
        <v>640.5</v>
      </c>
    </row>
    <row r="6" spans="1:6" x14ac:dyDescent="0.25">
      <c r="A6" s="8">
        <v>0.02</v>
      </c>
      <c r="B6" s="8"/>
      <c r="C6" s="5" t="s">
        <v>2</v>
      </c>
      <c r="D6" s="3" t="s">
        <v>6</v>
      </c>
      <c r="E6" s="25">
        <f>SUM(E5*A6)</f>
        <v>12.81</v>
      </c>
    </row>
    <row r="7" spans="1:6" x14ac:dyDescent="0.25">
      <c r="A7" s="8"/>
      <c r="B7" s="8"/>
      <c r="C7" s="5" t="s">
        <v>4</v>
      </c>
      <c r="D7" s="3" t="s">
        <v>7</v>
      </c>
      <c r="E7" s="25">
        <f>SUM(E5-E6)</f>
        <v>627.69000000000005</v>
      </c>
    </row>
    <row r="8" spans="1:6" x14ac:dyDescent="0.25">
      <c r="A8" s="8"/>
      <c r="B8" s="8"/>
      <c r="C8" s="5" t="s">
        <v>8</v>
      </c>
      <c r="D8" s="3" t="s">
        <v>9</v>
      </c>
      <c r="E8" s="25">
        <v>20</v>
      </c>
    </row>
    <row r="9" spans="1:6" x14ac:dyDescent="0.25">
      <c r="A9" s="8"/>
      <c r="B9" s="8"/>
      <c r="C9" s="5" t="s">
        <v>4</v>
      </c>
      <c r="D9" s="3" t="s">
        <v>10</v>
      </c>
      <c r="E9" s="25">
        <f>SUM(E7+E8)</f>
        <v>647.69000000000005</v>
      </c>
    </row>
    <row r="10" spans="1:6" x14ac:dyDescent="0.25">
      <c r="A10" s="8">
        <v>0.25</v>
      </c>
      <c r="B10" s="8"/>
      <c r="C10" s="5" t="s">
        <v>8</v>
      </c>
      <c r="D10" s="3" t="s">
        <v>11</v>
      </c>
      <c r="E10" s="25">
        <f>SUM(E9*A10)</f>
        <v>161.92250000000001</v>
      </c>
    </row>
    <row r="11" spans="1:6" x14ac:dyDescent="0.25">
      <c r="A11" s="8"/>
      <c r="B11" s="8"/>
      <c r="C11" s="5" t="s">
        <v>4</v>
      </c>
      <c r="D11" s="3" t="s">
        <v>12</v>
      </c>
      <c r="E11" s="25">
        <f>SUM(E9+E10)</f>
        <v>809.61250000000007</v>
      </c>
      <c r="F11" s="18"/>
    </row>
    <row r="12" spans="1:6" x14ac:dyDescent="0.25">
      <c r="A12" s="8">
        <v>0.2</v>
      </c>
      <c r="B12" s="8"/>
      <c r="C12" s="5" t="s">
        <v>8</v>
      </c>
      <c r="D12" s="3" t="s">
        <v>13</v>
      </c>
      <c r="E12" s="25">
        <f>SUM(E11*A12)</f>
        <v>161.92250000000001</v>
      </c>
      <c r="F12" s="18"/>
    </row>
    <row r="13" spans="1:6" x14ac:dyDescent="0.25">
      <c r="A13" s="19">
        <v>0.93</v>
      </c>
      <c r="B13" s="19"/>
      <c r="C13" s="5" t="s">
        <v>4</v>
      </c>
      <c r="D13" s="3" t="s">
        <v>14</v>
      </c>
      <c r="E13" s="26">
        <f>SUM(E11,E12)</f>
        <v>971.53500000000008</v>
      </c>
      <c r="F13" s="18"/>
    </row>
    <row r="14" spans="1:6" x14ac:dyDescent="0.25">
      <c r="A14" s="19">
        <v>0.02</v>
      </c>
      <c r="B14" s="19"/>
      <c r="C14" s="5" t="s">
        <v>8</v>
      </c>
      <c r="D14" s="3" t="s">
        <v>15</v>
      </c>
      <c r="E14" s="26">
        <f>SUM(E13/A13*A14)</f>
        <v>20.893225806451614</v>
      </c>
    </row>
    <row r="15" spans="1:6" x14ac:dyDescent="0.25">
      <c r="A15" s="19">
        <v>0.05</v>
      </c>
      <c r="B15" s="19"/>
      <c r="C15" s="5" t="s">
        <v>8</v>
      </c>
      <c r="D15" s="3" t="s">
        <v>16</v>
      </c>
      <c r="E15" s="26">
        <f>SUM(E13/A13*A15)</f>
        <v>52.233064516129041</v>
      </c>
    </row>
    <row r="16" spans="1:6" x14ac:dyDescent="0.25">
      <c r="A16" s="19">
        <v>1</v>
      </c>
      <c r="B16" s="19">
        <v>0.8</v>
      </c>
      <c r="C16" s="5" t="s">
        <v>4</v>
      </c>
      <c r="D16" s="3" t="s">
        <v>17</v>
      </c>
      <c r="E16" s="26">
        <f>SUM(E13:E15)</f>
        <v>1044.6612903225807</v>
      </c>
      <c r="F16" s="18"/>
    </row>
    <row r="17" spans="1:6" x14ac:dyDescent="0.25">
      <c r="A17" s="19"/>
      <c r="B17" s="19">
        <v>0.2</v>
      </c>
      <c r="C17" s="5" t="s">
        <v>8</v>
      </c>
      <c r="D17" s="3" t="s">
        <v>18</v>
      </c>
      <c r="E17" s="26">
        <f>SUM(E16/B16*B17)</f>
        <v>261.16532258064518</v>
      </c>
      <c r="F17" s="18"/>
    </row>
    <row r="18" spans="1:6" x14ac:dyDescent="0.25">
      <c r="A18" s="19"/>
      <c r="B18" s="19">
        <v>1</v>
      </c>
      <c r="C18" s="5" t="s">
        <v>4</v>
      </c>
      <c r="D18" s="3" t="s">
        <v>19</v>
      </c>
      <c r="E18" s="26">
        <f>SUM(E16:E17)</f>
        <v>1305.8266129032259</v>
      </c>
      <c r="F18" s="18"/>
    </row>
    <row r="19" spans="1:6" x14ac:dyDescent="0.25">
      <c r="A19" s="8">
        <v>0.19</v>
      </c>
      <c r="B19" s="8"/>
      <c r="C19" s="5" t="s">
        <v>8</v>
      </c>
      <c r="D19" s="3" t="s">
        <v>20</v>
      </c>
      <c r="E19" s="7">
        <f>SUM(E18*A19)</f>
        <v>248.10705645161292</v>
      </c>
    </row>
    <row r="20" spans="1:6" x14ac:dyDescent="0.25">
      <c r="A20" s="28"/>
      <c r="B20" s="28"/>
      <c r="C20" s="22" t="s">
        <v>4</v>
      </c>
      <c r="D20" s="21" t="s">
        <v>21</v>
      </c>
      <c r="E20" s="27">
        <f>SUM(E18:E19)</f>
        <v>1553.9336693548387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CCA0-EF73-45AA-9E0E-5AE42817D622}">
  <dimension ref="A2:F20"/>
  <sheetViews>
    <sheetView workbookViewId="0">
      <selection activeCell="E14" sqref="E14"/>
    </sheetView>
  </sheetViews>
  <sheetFormatPr baseColWidth="10" defaultColWidth="11.42578125" defaultRowHeight="15" x14ac:dyDescent="0.25"/>
  <cols>
    <col min="4" max="4" width="22.7109375" bestFit="1" customWidth="1"/>
  </cols>
  <sheetData>
    <row r="2" spans="1:6" x14ac:dyDescent="0.25">
      <c r="A2" t="s">
        <v>22</v>
      </c>
    </row>
    <row r="3" spans="1:6" x14ac:dyDescent="0.25">
      <c r="A3" s="3"/>
      <c r="B3" s="8"/>
      <c r="C3" s="4"/>
      <c r="D3" s="3" t="s">
        <v>1</v>
      </c>
      <c r="E3" s="10">
        <v>915</v>
      </c>
    </row>
    <row r="4" spans="1:6" x14ac:dyDescent="0.25">
      <c r="A4" s="3"/>
      <c r="B4" s="8">
        <v>0.3</v>
      </c>
      <c r="C4" s="5" t="s">
        <v>2</v>
      </c>
      <c r="D4" s="3" t="s">
        <v>3</v>
      </c>
      <c r="E4" s="10">
        <f>E3*B4</f>
        <v>274.5</v>
      </c>
    </row>
    <row r="5" spans="1:6" x14ac:dyDescent="0.25">
      <c r="A5" s="3"/>
      <c r="B5" s="8"/>
      <c r="C5" s="5" t="s">
        <v>4</v>
      </c>
      <c r="D5" s="3" t="s">
        <v>5</v>
      </c>
      <c r="E5" s="10">
        <f>E3-E4</f>
        <v>640.5</v>
      </c>
    </row>
    <row r="6" spans="1:6" x14ac:dyDescent="0.25">
      <c r="A6" s="3"/>
      <c r="B6" s="8">
        <v>0.02</v>
      </c>
      <c r="C6" s="5" t="s">
        <v>2</v>
      </c>
      <c r="D6" s="3" t="s">
        <v>6</v>
      </c>
      <c r="E6" s="10">
        <f>E5*B6</f>
        <v>12.81</v>
      </c>
    </row>
    <row r="7" spans="1:6" x14ac:dyDescent="0.25">
      <c r="A7" s="3"/>
      <c r="B7" s="8"/>
      <c r="C7" s="5" t="s">
        <v>4</v>
      </c>
      <c r="D7" s="3" t="s">
        <v>7</v>
      </c>
      <c r="E7" s="10">
        <f>E5-E6</f>
        <v>627.69000000000005</v>
      </c>
    </row>
    <row r="8" spans="1:6" x14ac:dyDescent="0.25">
      <c r="A8" s="3"/>
      <c r="B8" s="8"/>
      <c r="C8" s="5" t="s">
        <v>8</v>
      </c>
      <c r="D8" s="3" t="s">
        <v>9</v>
      </c>
      <c r="E8" s="10">
        <v>20</v>
      </c>
    </row>
    <row r="9" spans="1:6" x14ac:dyDescent="0.25">
      <c r="A9" s="3"/>
      <c r="B9" s="8"/>
      <c r="C9" s="5" t="s">
        <v>4</v>
      </c>
      <c r="D9" s="3" t="s">
        <v>10</v>
      </c>
      <c r="E9" s="10">
        <f>E7+E8</f>
        <v>647.69000000000005</v>
      </c>
    </row>
    <row r="10" spans="1:6" x14ac:dyDescent="0.25">
      <c r="A10" s="3"/>
      <c r="B10" s="8">
        <v>0.25</v>
      </c>
      <c r="C10" s="5" t="s">
        <v>8</v>
      </c>
      <c r="D10" s="3" t="s">
        <v>11</v>
      </c>
      <c r="E10" s="10">
        <f>E9*B10</f>
        <v>161.92250000000001</v>
      </c>
    </row>
    <row r="11" spans="1:6" x14ac:dyDescent="0.25">
      <c r="A11" s="3"/>
      <c r="B11" s="8"/>
      <c r="C11" s="5" t="s">
        <v>4</v>
      </c>
      <c r="D11" s="3" t="s">
        <v>12</v>
      </c>
      <c r="E11" s="10">
        <f>E10+E9</f>
        <v>809.61250000000007</v>
      </c>
      <c r="F11" s="18"/>
    </row>
    <row r="12" spans="1:6" x14ac:dyDescent="0.25">
      <c r="A12" s="3"/>
      <c r="B12" s="8">
        <v>0.2</v>
      </c>
      <c r="C12" s="5" t="s">
        <v>8</v>
      </c>
      <c r="D12" s="3" t="s">
        <v>13</v>
      </c>
      <c r="E12" s="10">
        <f>E11*B12</f>
        <v>161.92250000000001</v>
      </c>
      <c r="F12" s="18"/>
    </row>
    <row r="13" spans="1:6" x14ac:dyDescent="0.25">
      <c r="A13" s="9">
        <v>0.93</v>
      </c>
      <c r="B13" s="15"/>
      <c r="C13" s="16" t="s">
        <v>4</v>
      </c>
      <c r="D13" s="15" t="s">
        <v>14</v>
      </c>
      <c r="E13" s="17">
        <f>E11+E12</f>
        <v>971.53500000000008</v>
      </c>
      <c r="F13" s="18"/>
    </row>
    <row r="14" spans="1:6" x14ac:dyDescent="0.25">
      <c r="A14" s="9">
        <v>0.02</v>
      </c>
      <c r="B14" s="15"/>
      <c r="C14" s="16" t="s">
        <v>8</v>
      </c>
      <c r="D14" s="15" t="s">
        <v>15</v>
      </c>
      <c r="E14" s="17">
        <f>E13/A13*A14</f>
        <v>20.893225806451614</v>
      </c>
    </row>
    <row r="15" spans="1:6" x14ac:dyDescent="0.25">
      <c r="A15" s="9">
        <v>0.05</v>
      </c>
      <c r="B15" s="15"/>
      <c r="C15" s="16" t="s">
        <v>8</v>
      </c>
      <c r="D15" s="15" t="s">
        <v>16</v>
      </c>
      <c r="E15" s="17">
        <f>E13/A13*A15</f>
        <v>52.233064516129041</v>
      </c>
    </row>
    <row r="16" spans="1:6" x14ac:dyDescent="0.25">
      <c r="A16" s="9">
        <v>1</v>
      </c>
      <c r="B16" s="11">
        <v>0.8</v>
      </c>
      <c r="C16" s="12" t="s">
        <v>4</v>
      </c>
      <c r="D16" s="13" t="s">
        <v>17</v>
      </c>
      <c r="E16" s="14">
        <f>E13+E14+E15</f>
        <v>1044.6612903225807</v>
      </c>
      <c r="F16" s="18"/>
    </row>
    <row r="17" spans="1:6" x14ac:dyDescent="0.25">
      <c r="A17" s="3"/>
      <c r="B17" s="11">
        <v>0.2</v>
      </c>
      <c r="C17" s="12" t="s">
        <v>8</v>
      </c>
      <c r="D17" s="13" t="s">
        <v>18</v>
      </c>
      <c r="E17" s="14">
        <f>E16/B16*B17</f>
        <v>261.16532258064518</v>
      </c>
      <c r="F17" s="18"/>
    </row>
    <row r="18" spans="1:6" x14ac:dyDescent="0.25">
      <c r="A18" s="3"/>
      <c r="B18" s="11">
        <v>1</v>
      </c>
      <c r="C18" s="12" t="s">
        <v>4</v>
      </c>
      <c r="D18" s="13" t="s">
        <v>23</v>
      </c>
      <c r="E18" s="14">
        <f>E16+E17</f>
        <v>1305.8266129032259</v>
      </c>
      <c r="F18" s="18"/>
    </row>
    <row r="19" spans="1:6" x14ac:dyDescent="0.25">
      <c r="A19" s="6">
        <v>0.19</v>
      </c>
      <c r="B19" s="3"/>
      <c r="C19" s="5" t="s">
        <v>8</v>
      </c>
      <c r="D19" s="3" t="s">
        <v>20</v>
      </c>
      <c r="E19" s="20">
        <f>E18*A19</f>
        <v>248.10705645161292</v>
      </c>
    </row>
    <row r="20" spans="1:6" x14ac:dyDescent="0.25">
      <c r="A20" s="21"/>
      <c r="B20" s="21"/>
      <c r="C20" s="22" t="s">
        <v>4</v>
      </c>
      <c r="D20" s="21" t="s">
        <v>21</v>
      </c>
      <c r="E20" s="23">
        <f>E18+E19</f>
        <v>1553.9336693548387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F29E-67D7-4344-B2A8-5B79066B60A9}">
  <dimension ref="B2:C17"/>
  <sheetViews>
    <sheetView workbookViewId="0">
      <selection activeCell="B2" sqref="B2"/>
    </sheetView>
  </sheetViews>
  <sheetFormatPr baseColWidth="10" defaultColWidth="11.42578125" defaultRowHeight="15" x14ac:dyDescent="0.25"/>
  <cols>
    <col min="2" max="2" width="11.5703125" style="1"/>
    <col min="3" max="3" width="16.7109375" bestFit="1" customWidth="1"/>
  </cols>
  <sheetData>
    <row r="2" spans="2:3" x14ac:dyDescent="0.25">
      <c r="C2" t="s">
        <v>1</v>
      </c>
    </row>
    <row r="3" spans="2:3" x14ac:dyDescent="0.25">
      <c r="B3" s="2" t="s">
        <v>2</v>
      </c>
      <c r="C3" t="s">
        <v>3</v>
      </c>
    </row>
    <row r="4" spans="2:3" x14ac:dyDescent="0.25">
      <c r="B4" s="2" t="s">
        <v>4</v>
      </c>
      <c r="C4" t="s">
        <v>5</v>
      </c>
    </row>
    <row r="5" spans="2:3" x14ac:dyDescent="0.25">
      <c r="B5" s="2" t="s">
        <v>2</v>
      </c>
      <c r="C5" t="s">
        <v>6</v>
      </c>
    </row>
    <row r="6" spans="2:3" x14ac:dyDescent="0.25">
      <c r="B6" s="2" t="s">
        <v>4</v>
      </c>
      <c r="C6" t="s">
        <v>7</v>
      </c>
    </row>
    <row r="7" spans="2:3" x14ac:dyDescent="0.25">
      <c r="B7" s="2" t="s">
        <v>8</v>
      </c>
      <c r="C7" t="s">
        <v>9</v>
      </c>
    </row>
    <row r="8" spans="2:3" x14ac:dyDescent="0.25">
      <c r="B8" s="2" t="s">
        <v>4</v>
      </c>
      <c r="C8" t="s">
        <v>10</v>
      </c>
    </row>
    <row r="9" spans="2:3" x14ac:dyDescent="0.25">
      <c r="B9" s="2" t="s">
        <v>8</v>
      </c>
      <c r="C9" t="s">
        <v>11</v>
      </c>
    </row>
    <row r="10" spans="2:3" x14ac:dyDescent="0.25">
      <c r="B10" s="2" t="s">
        <v>4</v>
      </c>
      <c r="C10" t="s">
        <v>12</v>
      </c>
    </row>
    <row r="11" spans="2:3" x14ac:dyDescent="0.25">
      <c r="B11" s="2" t="s">
        <v>8</v>
      </c>
      <c r="C11" t="s">
        <v>13</v>
      </c>
    </row>
    <row r="12" spans="2:3" x14ac:dyDescent="0.25">
      <c r="B12" s="2" t="s">
        <v>4</v>
      </c>
      <c r="C12" t="s">
        <v>14</v>
      </c>
    </row>
    <row r="13" spans="2:3" x14ac:dyDescent="0.25">
      <c r="B13" s="2" t="s">
        <v>8</v>
      </c>
      <c r="C13" t="s">
        <v>15</v>
      </c>
    </row>
    <row r="14" spans="2:3" x14ac:dyDescent="0.25">
      <c r="B14" s="2" t="s">
        <v>8</v>
      </c>
      <c r="C14" t="s">
        <v>16</v>
      </c>
    </row>
    <row r="15" spans="2:3" x14ac:dyDescent="0.25">
      <c r="B15" s="2" t="s">
        <v>4</v>
      </c>
      <c r="C15" t="s">
        <v>17</v>
      </c>
    </row>
    <row r="16" spans="2:3" x14ac:dyDescent="0.25">
      <c r="B16" s="2" t="s">
        <v>8</v>
      </c>
      <c r="C16" t="s">
        <v>18</v>
      </c>
    </row>
    <row r="17" spans="2:3" x14ac:dyDescent="0.25">
      <c r="B17" s="2" t="s">
        <v>4</v>
      </c>
      <c r="C17" t="s">
        <v>19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85A7364F854642AFD65E8D8B23E074" ma:contentTypeVersion="7" ma:contentTypeDescription="Ein neues Dokument erstellen." ma:contentTypeScope="" ma:versionID="c9ee1b14f392190dd198d10eca77dc3f">
  <xsd:schema xmlns:xsd="http://www.w3.org/2001/XMLSchema" xmlns:xs="http://www.w3.org/2001/XMLSchema" xmlns:p="http://schemas.microsoft.com/office/2006/metadata/properties" xmlns:ns2="5bd0f853-8d1b-4ed0-8929-cd114438ef94" targetNamespace="http://schemas.microsoft.com/office/2006/metadata/properties" ma:root="true" ma:fieldsID="d86515aad326729218a5b3987c24bf68" ns2:_="">
    <xsd:import namespace="5bd0f853-8d1b-4ed0-8929-cd114438ef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0f853-8d1b-4ed0-8929-cd114438e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571E6B-4B6D-4F90-8DB6-8D771D7455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4BBC3F-F1B6-4035-8F5B-554996957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0f853-8d1b-4ed0-8929-cd114438ef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5F8393-B34E-4B0B-88BE-BD32084D1A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 Vorwärtskalkulation</vt:lpstr>
      <vt:lpstr>Lösung Vorwärtskalkulation</vt:lpstr>
      <vt:lpstr>Vorlage_Vorwärtskalkulation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Janine Gau</dc:creator>
  <cp:keywords/>
  <dc:description/>
  <cp:lastModifiedBy>Bennit Vesely</cp:lastModifiedBy>
  <cp:revision/>
  <dcterms:created xsi:type="dcterms:W3CDTF">2020-09-16T08:58:50Z</dcterms:created>
  <dcterms:modified xsi:type="dcterms:W3CDTF">2021-11-18T09:36:37Z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0x0101000085A7364F854642AFD65E8D8B23E074</vt:lpwstr>
  </property>
</Properties>
</file>